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\Dropbox\Development\MH3U_App\"/>
    </mc:Choice>
  </mc:AlternateContent>
  <bookViews>
    <workbookView xWindow="0" yWindow="0" windowWidth="20490" windowHeight="7755" activeTab="2"/>
  </bookViews>
  <sheets>
    <sheet name="GS" sheetId="1" r:id="rId1"/>
    <sheet name="LS" sheetId="3" r:id="rId2"/>
    <sheet name="HM" sheetId="4" r:id="rId3"/>
    <sheet name="SnS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8" i="4" l="1"/>
  <c r="F129" i="4"/>
  <c r="F130" i="4"/>
  <c r="F131" i="4"/>
  <c r="F132" i="4"/>
  <c r="F133" i="4"/>
  <c r="F134" i="4"/>
  <c r="F135" i="4"/>
  <c r="F127" i="4"/>
  <c r="F78" i="4"/>
  <c r="F77" i="4"/>
  <c r="F27" i="4"/>
  <c r="F28" i="4"/>
  <c r="F29" i="4"/>
  <c r="F30" i="4"/>
  <c r="F31" i="4"/>
  <c r="F32" i="4"/>
  <c r="F33" i="4"/>
  <c r="F25" i="4"/>
  <c r="F23" i="4"/>
  <c r="F24" i="4"/>
  <c r="F21" i="4"/>
  <c r="F22" i="4"/>
  <c r="F17" i="4"/>
  <c r="F18" i="4"/>
  <c r="F19" i="4"/>
  <c r="F20" i="4"/>
  <c r="F16" i="4"/>
  <c r="F14" i="4"/>
  <c r="F15" i="4"/>
  <c r="F13" i="4"/>
  <c r="F11" i="4"/>
  <c r="F12" i="4"/>
  <c r="F10" i="4"/>
  <c r="F9" i="4"/>
  <c r="F8" i="4"/>
  <c r="F7" i="4"/>
  <c r="F6" i="4"/>
  <c r="F5" i="4"/>
  <c r="F4" i="4"/>
  <c r="F40" i="4"/>
  <c r="F41" i="4"/>
  <c r="F42" i="4"/>
  <c r="F38" i="4"/>
  <c r="F39" i="4"/>
  <c r="F35" i="4"/>
  <c r="F36" i="4"/>
  <c r="F37" i="4"/>
  <c r="F34" i="4"/>
  <c r="F26" i="4"/>
  <c r="F66" i="4"/>
  <c r="F87" i="4"/>
  <c r="F94" i="4"/>
  <c r="F65" i="4"/>
  <c r="F83" i="4"/>
  <c r="F98" i="4"/>
  <c r="F107" i="4"/>
  <c r="F122" i="4"/>
  <c r="F118" i="4"/>
  <c r="F108" i="4"/>
  <c r="F109" i="4"/>
  <c r="F86" i="4"/>
  <c r="F72" i="4"/>
  <c r="F73" i="4"/>
  <c r="F61" i="4"/>
  <c r="F53" i="4"/>
  <c r="F46" i="4"/>
  <c r="F120" i="4"/>
  <c r="F114" i="4"/>
  <c r="F113" i="4"/>
  <c r="F110" i="4"/>
  <c r="F104" i="4"/>
  <c r="F97" i="4"/>
  <c r="F92" i="4"/>
  <c r="F93" i="4"/>
  <c r="F82" i="4"/>
  <c r="F80" i="4"/>
  <c r="F75" i="4"/>
  <c r="F64" i="4"/>
  <c r="F62" i="4"/>
  <c r="F50" i="4"/>
  <c r="F44" i="4"/>
  <c r="F121" i="4"/>
  <c r="F111" i="4"/>
  <c r="F88" i="4"/>
  <c r="F99" i="4"/>
  <c r="F90" i="4"/>
  <c r="F76" i="4"/>
  <c r="F67" i="4"/>
  <c r="F68" i="4"/>
  <c r="F60" i="4"/>
  <c r="F54" i="4"/>
  <c r="F51" i="4"/>
  <c r="F115" i="4"/>
  <c r="F74" i="4"/>
  <c r="F69" i="4"/>
  <c r="F55" i="4"/>
  <c r="F56" i="4"/>
  <c r="F47" i="4"/>
  <c r="F43" i="4"/>
  <c r="F126" i="4"/>
  <c r="F123" i="4"/>
  <c r="F105" i="4"/>
  <c r="F100" i="4"/>
  <c r="F91" i="4"/>
  <c r="F89" i="4"/>
  <c r="F84" i="4"/>
  <c r="F85" i="4"/>
  <c r="F79" i="4"/>
  <c r="F70" i="4"/>
  <c r="F71" i="4"/>
  <c r="F63" i="4"/>
  <c r="F59" i="4"/>
  <c r="F57" i="4"/>
  <c r="F52" i="4"/>
  <c r="F49" i="4"/>
  <c r="F48" i="4"/>
  <c r="F45" i="4"/>
  <c r="F124" i="4"/>
  <c r="F119" i="4"/>
  <c r="F116" i="4"/>
  <c r="F112" i="4"/>
  <c r="F106" i="4"/>
  <c r="F103" i="4"/>
  <c r="F101" i="4"/>
  <c r="F95" i="4"/>
  <c r="F96" i="4"/>
  <c r="F81" i="4"/>
  <c r="F125" i="4"/>
  <c r="E136" i="4"/>
  <c r="E86" i="4"/>
  <c r="E73" i="4"/>
  <c r="E109" i="4"/>
  <c r="E46" i="4"/>
  <c r="E118" i="4"/>
  <c r="E108" i="4"/>
  <c r="E125" i="4"/>
  <c r="E72" i="4"/>
  <c r="E61" i="4"/>
  <c r="E92" i="4"/>
  <c r="E62" i="4"/>
  <c r="E93" i="4"/>
  <c r="E104" i="4"/>
  <c r="E120" i="4"/>
  <c r="E114" i="4"/>
  <c r="E110" i="4"/>
  <c r="E75" i="4"/>
  <c r="E113" i="4"/>
  <c r="E97" i="4"/>
  <c r="E80" i="4"/>
  <c r="E44" i="4"/>
  <c r="E50" i="4"/>
  <c r="E64" i="4"/>
  <c r="E82" i="4"/>
  <c r="E30" i="4"/>
  <c r="E20" i="4"/>
  <c r="E31" i="4"/>
  <c r="E32" i="4"/>
  <c r="E33" i="4"/>
  <c r="E24" i="4"/>
  <c r="E7" i="4"/>
  <c r="E13" i="4"/>
  <c r="E49" i="4"/>
  <c r="E45" i="4"/>
  <c r="E79" i="4"/>
  <c r="E100" i="4"/>
  <c r="E57" i="4"/>
  <c r="E52" i="4"/>
  <c r="E84" i="4"/>
  <c r="E43" i="4"/>
  <c r="E91" i="4"/>
  <c r="E85" i="4"/>
  <c r="E48" i="4"/>
  <c r="E59" i="4"/>
  <c r="E105" i="4"/>
  <c r="E126" i="4"/>
  <c r="E70" i="4"/>
  <c r="E89" i="4"/>
  <c r="E123" i="4"/>
  <c r="E71" i="4"/>
  <c r="E63" i="4"/>
  <c r="E121" i="4"/>
  <c r="E111" i="4"/>
  <c r="E88" i="4"/>
  <c r="B36" i="4"/>
  <c r="B26" i="4"/>
  <c r="B29" i="4"/>
  <c r="B27" i="4"/>
  <c r="B19" i="4"/>
  <c r="B44" i="4"/>
  <c r="B48" i="4"/>
  <c r="B16" i="4"/>
  <c r="B73" i="4"/>
  <c r="B52" i="4"/>
  <c r="B75" i="4"/>
  <c r="B130" i="4"/>
  <c r="B86" i="4"/>
  <c r="B71" i="4"/>
  <c r="B77" i="4"/>
  <c r="B131" i="4"/>
  <c r="B8" i="4"/>
  <c r="B102" i="4"/>
  <c r="B129" i="4"/>
  <c r="B118" i="4"/>
  <c r="B114" i="4"/>
  <c r="B39" i="4"/>
  <c r="B43" i="4"/>
  <c r="B46" i="4"/>
  <c r="B22" i="4"/>
  <c r="B54" i="4"/>
  <c r="B55" i="4"/>
  <c r="B51" i="4"/>
  <c r="B60" i="4"/>
  <c r="B21" i="4"/>
  <c r="B35" i="4"/>
  <c r="B53" i="4"/>
  <c r="B127" i="4"/>
  <c r="B128" i="4"/>
  <c r="B40" i="4"/>
  <c r="B38" i="4"/>
  <c r="B14" i="4"/>
  <c r="B31" i="4"/>
  <c r="B61" i="4"/>
  <c r="B50" i="4"/>
  <c r="B59" i="4"/>
  <c r="B67" i="4"/>
  <c r="B88" i="4"/>
  <c r="B34" i="4"/>
  <c r="B11" i="4"/>
  <c r="B95" i="4"/>
  <c r="B103" i="4"/>
  <c r="B10" i="4"/>
  <c r="B45" i="4"/>
  <c r="B68" i="4"/>
  <c r="B62" i="4"/>
  <c r="B64" i="4"/>
  <c r="B74" i="4"/>
  <c r="B65" i="4"/>
  <c r="B82" i="4"/>
  <c r="B25" i="4"/>
  <c r="B47" i="4"/>
  <c r="B58" i="4"/>
  <c r="B106" i="4"/>
  <c r="B49" i="4"/>
  <c r="B80" i="4"/>
  <c r="B97" i="4"/>
  <c r="B79" i="4"/>
  <c r="B83" i="4"/>
  <c r="B92" i="4"/>
  <c r="B28" i="4"/>
  <c r="B23" i="4"/>
  <c r="B111" i="4"/>
  <c r="B56" i="4"/>
  <c r="B57" i="4"/>
  <c r="B87" i="4"/>
  <c r="B32" i="4"/>
  <c r="B101" i="4"/>
  <c r="B72" i="4"/>
  <c r="B5" i="4"/>
  <c r="B109" i="4"/>
  <c r="B122" i="4"/>
  <c r="B76" i="4"/>
  <c r="B115" i="4"/>
  <c r="B84" i="4"/>
  <c r="B113" i="4"/>
  <c r="B90" i="4"/>
  <c r="B132" i="4"/>
  <c r="B121" i="4"/>
  <c r="B133" i="4"/>
  <c r="B69" i="4"/>
  <c r="B94" i="4"/>
  <c r="B9" i="4"/>
  <c r="B20" i="4"/>
  <c r="B4" i="4"/>
  <c r="B63" i="4"/>
  <c r="B125" i="4"/>
  <c r="B93" i="4"/>
  <c r="B104" i="4"/>
  <c r="B85" i="4"/>
  <c r="B91" i="4"/>
  <c r="B98" i="4"/>
  <c r="B107" i="4"/>
  <c r="B99" i="4"/>
  <c r="B110" i="4"/>
  <c r="B81" i="4"/>
  <c r="B96" i="4"/>
  <c r="B134" i="4"/>
  <c r="B18" i="4"/>
  <c r="B15" i="4"/>
  <c r="B135" i="4"/>
  <c r="B78" i="4"/>
  <c r="B117" i="4"/>
  <c r="B70" i="4"/>
  <c r="B89" i="4"/>
  <c r="B6" i="4"/>
  <c r="B112" i="4"/>
  <c r="B13" i="4"/>
  <c r="B108" i="4"/>
  <c r="B100" i="4"/>
  <c r="B105" i="4"/>
  <c r="B120" i="4"/>
  <c r="B12" i="4"/>
  <c r="B119" i="4"/>
  <c r="B124" i="4"/>
  <c r="B126" i="4"/>
  <c r="B37" i="4"/>
  <c r="B114" i="3"/>
  <c r="B27" i="3"/>
  <c r="B40" i="3"/>
  <c r="B92" i="3"/>
  <c r="B62" i="3"/>
  <c r="B28" i="3"/>
  <c r="B112" i="3"/>
  <c r="B68" i="3"/>
  <c r="B3" i="3"/>
  <c r="B108" i="3"/>
  <c r="B67" i="3"/>
  <c r="B115" i="3"/>
  <c r="B61" i="3"/>
  <c r="B29" i="3"/>
  <c r="B85" i="3"/>
  <c r="B49" i="3"/>
  <c r="B111" i="3"/>
  <c r="B16" i="3"/>
  <c r="B57" i="3"/>
  <c r="B88" i="3"/>
  <c r="B70" i="3"/>
  <c r="B101" i="3"/>
  <c r="B9" i="3"/>
  <c r="B86" i="3"/>
  <c r="B74" i="3"/>
  <c r="B44" i="3"/>
  <c r="B56" i="3"/>
  <c r="B24" i="3"/>
  <c r="B107" i="3"/>
  <c r="B18" i="3"/>
  <c r="B58" i="3"/>
  <c r="B30" i="3"/>
  <c r="B89" i="3"/>
  <c r="B102" i="3"/>
  <c r="B97" i="3"/>
  <c r="B31" i="3"/>
  <c r="B21" i="3"/>
  <c r="B113" i="3"/>
  <c r="B75" i="3"/>
  <c r="B66" i="3"/>
  <c r="B96" i="3"/>
  <c r="B22" i="3"/>
  <c r="B73" i="3"/>
  <c r="B69" i="3"/>
  <c r="B83" i="3"/>
  <c r="B35" i="3"/>
  <c r="B72" i="3"/>
  <c r="B98" i="3"/>
  <c r="B50" i="3"/>
  <c r="B64" i="3"/>
  <c r="B63" i="3"/>
  <c r="B26" i="3"/>
  <c r="B81" i="3"/>
  <c r="B33" i="3"/>
  <c r="B23" i="3"/>
  <c r="B80" i="3"/>
  <c r="B43" i="3"/>
  <c r="B51" i="3"/>
  <c r="B52" i="3"/>
  <c r="B32" i="3"/>
  <c r="B37" i="3"/>
  <c r="B110" i="3"/>
  <c r="B12" i="3"/>
  <c r="B77" i="3"/>
  <c r="B91" i="3"/>
  <c r="B78" i="3"/>
  <c r="B13" i="3"/>
  <c r="B100" i="3"/>
  <c r="B84" i="3"/>
  <c r="B116" i="3"/>
  <c r="B36" i="3"/>
  <c r="B103" i="3"/>
  <c r="B34" i="3"/>
  <c r="B104" i="3"/>
  <c r="B59" i="3"/>
  <c r="B93" i="3"/>
  <c r="B99" i="3"/>
  <c r="B10" i="3"/>
  <c r="B41" i="3"/>
  <c r="B76" i="3"/>
  <c r="B45" i="3"/>
  <c r="B48" i="3"/>
  <c r="B106" i="3"/>
  <c r="B7" i="3"/>
  <c r="B94" i="3"/>
  <c r="B4" i="3"/>
  <c r="B105" i="3"/>
  <c r="B79" i="3"/>
  <c r="B38" i="3"/>
  <c r="B5" i="3"/>
  <c r="B109" i="3"/>
  <c r="B14" i="3"/>
  <c r="B65" i="3"/>
  <c r="B25" i="3"/>
  <c r="B90" i="3"/>
  <c r="B20" i="3"/>
  <c r="B39" i="3"/>
  <c r="B19" i="3"/>
  <c r="B53" i="3"/>
  <c r="B17" i="3"/>
  <c r="B54" i="3"/>
  <c r="B6" i="3"/>
  <c r="B60" i="3"/>
  <c r="B55" i="3"/>
  <c r="B47" i="3"/>
  <c r="B95" i="3"/>
  <c r="B82" i="3"/>
  <c r="B71" i="3"/>
  <c r="B8" i="3"/>
  <c r="B15" i="3"/>
  <c r="B87" i="3"/>
  <c r="B11" i="3"/>
  <c r="B42" i="3"/>
  <c r="B46" i="3"/>
  <c r="B131" i="2"/>
  <c r="B130" i="2"/>
  <c r="B132" i="2"/>
  <c r="B133" i="2"/>
  <c r="B134" i="2"/>
  <c r="B135" i="2"/>
  <c r="B136" i="2"/>
  <c r="B137" i="2"/>
  <c r="B138" i="2"/>
  <c r="B139" i="2"/>
  <c r="B140" i="2"/>
  <c r="B141" i="2"/>
  <c r="B142" i="2"/>
  <c r="B129" i="2"/>
  <c r="B92" i="2"/>
  <c r="B67" i="2"/>
  <c r="B41" i="2"/>
  <c r="B17" i="2"/>
  <c r="B121" i="2"/>
  <c r="B43" i="2"/>
  <c r="B105" i="2"/>
  <c r="B37" i="2"/>
  <c r="B117" i="2"/>
  <c r="B31" i="2"/>
  <c r="B63" i="2"/>
  <c r="B58" i="2"/>
  <c r="B96" i="2"/>
  <c r="B88" i="2"/>
  <c r="B66" i="2"/>
  <c r="B95" i="2"/>
  <c r="B28" i="2"/>
  <c r="B62" i="2"/>
  <c r="B45" i="2"/>
  <c r="B90" i="2"/>
  <c r="B64" i="2"/>
  <c r="B51" i="2"/>
  <c r="B7" i="2"/>
  <c r="B60" i="2"/>
  <c r="B40" i="2"/>
  <c r="B104" i="2"/>
  <c r="B48" i="2"/>
  <c r="B91" i="2"/>
  <c r="B102" i="2"/>
  <c r="B55" i="2"/>
  <c r="B10" i="2"/>
  <c r="B35" i="2"/>
  <c r="B87" i="2"/>
  <c r="B65" i="2"/>
  <c r="B32" i="2"/>
  <c r="B89" i="2"/>
  <c r="B36" i="2"/>
  <c r="B39" i="2"/>
  <c r="B61" i="2"/>
  <c r="B24" i="2"/>
  <c r="B59" i="2"/>
  <c r="B82" i="2"/>
  <c r="B30" i="2"/>
  <c r="B34" i="2"/>
  <c r="B119" i="2"/>
  <c r="B29" i="2"/>
  <c r="B112" i="2"/>
  <c r="B93" i="2"/>
  <c r="B120" i="2"/>
  <c r="B83" i="2"/>
  <c r="B8" i="2"/>
  <c r="B15" i="2"/>
  <c r="B16" i="2"/>
  <c r="B47" i="2"/>
  <c r="B110" i="2"/>
  <c r="B84" i="2"/>
  <c r="B125" i="2"/>
  <c r="B50" i="2"/>
  <c r="B123" i="2"/>
  <c r="B5" i="2"/>
  <c r="B6" i="2"/>
  <c r="B42" i="2"/>
  <c r="B111" i="2"/>
  <c r="B115" i="2"/>
  <c r="B126" i="2"/>
  <c r="B86" i="2"/>
  <c r="B46" i="2"/>
  <c r="B18" i="2"/>
  <c r="B118" i="2"/>
  <c r="B57" i="2"/>
  <c r="B14" i="2"/>
  <c r="B100" i="2"/>
  <c r="B54" i="2"/>
  <c r="B103" i="2"/>
  <c r="B77" i="2"/>
  <c r="B108" i="2"/>
  <c r="B38" i="2"/>
  <c r="B44" i="2"/>
  <c r="B4" i="2"/>
  <c r="B99" i="2"/>
  <c r="B3" i="2"/>
  <c r="B85" i="2"/>
  <c r="B68" i="2"/>
  <c r="B13" i="2"/>
  <c r="B78" i="2"/>
  <c r="B52" i="2"/>
  <c r="B72" i="2"/>
  <c r="B22" i="2"/>
  <c r="B23" i="2"/>
  <c r="B97" i="2"/>
  <c r="B9" i="2"/>
  <c r="B122" i="2"/>
  <c r="B74" i="2"/>
  <c r="B53" i="2"/>
  <c r="B113" i="2"/>
  <c r="B75" i="2"/>
  <c r="B11" i="2"/>
  <c r="B106" i="2"/>
  <c r="B124" i="2"/>
  <c r="B76" i="2"/>
  <c r="B73" i="2"/>
  <c r="B12" i="2"/>
  <c r="B94" i="2"/>
  <c r="B79" i="2"/>
  <c r="B109" i="2"/>
  <c r="B107" i="2"/>
  <c r="B114" i="2"/>
  <c r="B98" i="2"/>
  <c r="B25" i="2"/>
  <c r="B56" i="2"/>
  <c r="B27" i="2"/>
  <c r="B49" i="2"/>
  <c r="B80" i="2"/>
  <c r="B26" i="2"/>
  <c r="B101" i="2"/>
  <c r="B71" i="2"/>
  <c r="B20" i="2"/>
  <c r="B70" i="2"/>
  <c r="B116" i="2"/>
  <c r="B33" i="2"/>
  <c r="B21" i="2"/>
  <c r="B81" i="2"/>
  <c r="B19" i="2"/>
  <c r="B69" i="2"/>
  <c r="B127" i="2"/>
  <c r="B128" i="2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</calcChain>
</file>

<file path=xl/sharedStrings.xml><?xml version="1.0" encoding="utf-8"?>
<sst xmlns="http://schemas.openxmlformats.org/spreadsheetml/2006/main" count="2313" uniqueCount="1327">
  <si>
    <t>Weapon Name</t>
  </si>
  <si>
    <t>Rare</t>
  </si>
  <si>
    <t>Attack</t>
  </si>
  <si>
    <t>Element</t>
  </si>
  <si>
    <t>Awakening</t>
  </si>
  <si>
    <t>Sharpness</t>
  </si>
  <si>
    <t>Affinity</t>
  </si>
  <si>
    <t>Slots</t>
  </si>
  <si>
    <t>Def</t>
  </si>
  <si>
    <t>Iron Sword</t>
  </si>
  <si>
    <t>N/A</t>
  </si>
  <si>
    <t>50 Ice</t>
  </si>
  <si>
    <t>IronGS-shrp1</t>
  </si>
  <si>
    <t>---</t>
  </si>
  <si>
    <t>80 Ice</t>
  </si>
  <si>
    <t>IronGS-shrp2</t>
  </si>
  <si>
    <t>100 Ice</t>
  </si>
  <si>
    <t>BusterGS-shrp1</t>
  </si>
  <si>
    <t>120 Ice</t>
  </si>
  <si>
    <t>BusterGS-shrp2</t>
  </si>
  <si>
    <t>150 Ice</t>
  </si>
  <si>
    <t>BusterGS-shrp3</t>
  </si>
  <si>
    <t>O</t>
  </si>
  <si>
    <t>720(728)</t>
  </si>
  <si>
    <t>200 Ice</t>
  </si>
  <si>
    <t>BlazeGS-shrp1</t>
  </si>
  <si>
    <t>816(825)</t>
  </si>
  <si>
    <t>220 Ice</t>
  </si>
  <si>
    <t>BlazeGS-shrp2</t>
  </si>
  <si>
    <t>864(874)</t>
  </si>
  <si>
    <t>260 Ice</t>
  </si>
  <si>
    <t>UpperBlazeGS-shrp1</t>
  </si>
  <si>
    <t>OO</t>
  </si>
  <si>
    <t>912(934)</t>
  </si>
  <si>
    <t>300 Ice</t>
  </si>
  <si>
    <t>UpperBlazeGS-shrp2</t>
  </si>
  <si>
    <t>200 Fir</t>
  </si>
  <si>
    <t>GankinGS-shrp1</t>
  </si>
  <si>
    <t>250 Fir</t>
  </si>
  <si>
    <t>GankinGS-shrp2</t>
  </si>
  <si>
    <t>110 Slp</t>
  </si>
  <si>
    <t>RoughGS-shrp1</t>
  </si>
  <si>
    <t>170 Slp</t>
  </si>
  <si>
    <t>RoughGS-shrp2</t>
  </si>
  <si>
    <t>220 Slp</t>
  </si>
  <si>
    <t>RoughGS-shrp3</t>
  </si>
  <si>
    <t>OOO</t>
  </si>
  <si>
    <t>180 Thn</t>
  </si>
  <si>
    <t>LagiaGS-shrp1</t>
  </si>
  <si>
    <t>230 Thn</t>
  </si>
  <si>
    <t>LagiaGS-shrp2</t>
  </si>
  <si>
    <t>330 Thn</t>
  </si>
  <si>
    <t>LagiaGS-shrp2a</t>
  </si>
  <si>
    <t>720(747)</t>
  </si>
  <si>
    <t>816(846)</t>
  </si>
  <si>
    <t>280 Thn</t>
  </si>
  <si>
    <t>LagiaGS-shrp3</t>
  </si>
  <si>
    <t>360 Thn</t>
  </si>
  <si>
    <t>LagiaGS-shrp3a</t>
  </si>
  <si>
    <t>672(621)</t>
  </si>
  <si>
    <t>180 Wat</t>
  </si>
  <si>
    <t>BarrothGS-shrp1</t>
  </si>
  <si>
    <t>768(710)</t>
  </si>
  <si>
    <t>250 Wat</t>
  </si>
  <si>
    <t>BarrothGS-shrp2</t>
  </si>
  <si>
    <t>912(843)</t>
  </si>
  <si>
    <t>270 Wat</t>
  </si>
  <si>
    <t>BarrothGS-shrp3</t>
  </si>
  <si>
    <t>1056(925)</t>
  </si>
  <si>
    <t>330 Wat</t>
  </si>
  <si>
    <t>BarrothGS-shrp4</t>
  </si>
  <si>
    <t>Bone Blade</t>
  </si>
  <si>
    <t>100 Psn</t>
  </si>
  <si>
    <t>BoneGS-shrp1</t>
  </si>
  <si>
    <t>130 Psn</t>
  </si>
  <si>
    <t>BoneGS-shrp2</t>
  </si>
  <si>
    <t>150 Psn</t>
  </si>
  <si>
    <t>AgitoGS-sharp1</t>
  </si>
  <si>
    <t>190 Psn</t>
  </si>
  <si>
    <t>AgitoGS-sharp2</t>
  </si>
  <si>
    <t>150 Para</t>
  </si>
  <si>
    <t>GolemGS-sharp</t>
  </si>
  <si>
    <t>180 Para</t>
  </si>
  <si>
    <t>GolemGS-sharp1</t>
  </si>
  <si>
    <t>220 Para</t>
  </si>
  <si>
    <t>GolemGS-sharp2</t>
  </si>
  <si>
    <t>230 Psn</t>
  </si>
  <si>
    <t>Valkyrie-sharp</t>
  </si>
  <si>
    <t>320 Psn</t>
  </si>
  <si>
    <t>Sieglinde-sharp1</t>
  </si>
  <si>
    <t>440 Psn</t>
  </si>
  <si>
    <t>Sieglinde-sharp2</t>
  </si>
  <si>
    <t>912(946)</t>
  </si>
  <si>
    <t>768(796)</t>
  </si>
  <si>
    <t>150 Fir</t>
  </si>
  <si>
    <t>960(1032)</t>
  </si>
  <si>
    <t>240 Fir</t>
  </si>
  <si>
    <t>Siegmund-sharp2</t>
  </si>
  <si>
    <t>210 Fir</t>
  </si>
  <si>
    <t>RathGS-shrp1</t>
  </si>
  <si>
    <t>420 Fir</t>
  </si>
  <si>
    <t>RathGS-shrp2</t>
  </si>
  <si>
    <t>560 Fir</t>
  </si>
  <si>
    <t>RathGS-shrp3</t>
  </si>
  <si>
    <t>250 Psn</t>
  </si>
  <si>
    <t>DrgnAgitoGS-shrp1</t>
  </si>
  <si>
    <t>912(867)</t>
  </si>
  <si>
    <t>50 Wat</t>
  </si>
  <si>
    <t>BlosGS-shrp1</t>
  </si>
  <si>
    <t>1008(958)</t>
  </si>
  <si>
    <t>110 Wat</t>
  </si>
  <si>
    <t>BlosGS-shrp2</t>
  </si>
  <si>
    <t>150 Wat</t>
  </si>
  <si>
    <t>DorosGS-shrp1</t>
  </si>
  <si>
    <t>210 Wat</t>
  </si>
  <si>
    <t>DorosGS-shrp2</t>
  </si>
  <si>
    <t>320 Wat</t>
  </si>
  <si>
    <t>RoalGS-shrp1</t>
  </si>
  <si>
    <t>450 Wat</t>
  </si>
  <si>
    <t>RoalGS-shrp2</t>
  </si>
  <si>
    <t>Vulcanis</t>
  </si>
  <si>
    <t>190 Fir</t>
  </si>
  <si>
    <t>VolgaGS-shrp</t>
  </si>
  <si>
    <t>260 Fir</t>
  </si>
  <si>
    <t>VolgaGS-shrp1</t>
  </si>
  <si>
    <t>350 Fir</t>
  </si>
  <si>
    <t>VolgaGS-shrp1a</t>
  </si>
  <si>
    <t>864(896)</t>
  </si>
  <si>
    <t>672(697)</t>
  </si>
  <si>
    <t>Viking Hornsword</t>
  </si>
  <si>
    <t>440 Wat</t>
  </si>
  <si>
    <t>NavalGS-shrp1</t>
  </si>
  <si>
    <t>500 Wat</t>
  </si>
  <si>
    <t>NavalGS-shrp2</t>
  </si>
  <si>
    <t>Rusted Great Sword</t>
  </si>
  <si>
    <t>480(397)</t>
  </si>
  <si>
    <t>10 Drg</t>
  </si>
  <si>
    <t>RustGS-sharp1</t>
  </si>
  <si>
    <t>RustGS-sharp2</t>
  </si>
  <si>
    <t>330 Drg</t>
  </si>
  <si>
    <t>AncntGS-sharp1</t>
  </si>
  <si>
    <t>350 Drg</t>
  </si>
  <si>
    <t>AncntGS-sharp2</t>
  </si>
  <si>
    <t>Worn Great Sword</t>
  </si>
  <si>
    <t>528(436)</t>
  </si>
  <si>
    <t>A-Rust-GS-sharp1</t>
  </si>
  <si>
    <t>A-Rust-GS-sharp2</t>
  </si>
  <si>
    <t>380 Drg</t>
  </si>
  <si>
    <t>Epitaph-sharp</t>
  </si>
  <si>
    <t>Berserker Sword</t>
  </si>
  <si>
    <t>100 Drg</t>
  </si>
  <si>
    <t>IbiGS-shrp1</t>
  </si>
  <si>
    <t>960(971)</t>
  </si>
  <si>
    <t>150 Drg</t>
  </si>
  <si>
    <t>IbiGS-shrp2</t>
  </si>
  <si>
    <t>912(957)</t>
  </si>
  <si>
    <t>Alatreon Great Sword</t>
  </si>
  <si>
    <t>AlbaGS-shrp1</t>
  </si>
  <si>
    <t>400 Drg</t>
  </si>
  <si>
    <t>AlbaGS-shrp2</t>
  </si>
  <si>
    <t>Proto Razor</t>
  </si>
  <si>
    <t>300 Psn</t>
  </si>
  <si>
    <t>ChromeRazor-shrp1</t>
  </si>
  <si>
    <t>350 Psn</t>
  </si>
  <si>
    <t>ChromeRazor-shrp2</t>
  </si>
  <si>
    <t>True Cutter Sword</t>
  </si>
  <si>
    <t>300 Drg</t>
  </si>
  <si>
    <t>KodanshaGS-sharp</t>
  </si>
  <si>
    <t>Lion's Bane</t>
  </si>
  <si>
    <t>?</t>
  </si>
  <si>
    <t>Indent01 Alatreon Revolution</t>
  </si>
  <si>
    <t>Indent01 Ancharius Sword</t>
  </si>
  <si>
    <t>Indent01 Anguish (G)</t>
  </si>
  <si>
    <t>Indent01 Bone Blade+</t>
  </si>
  <si>
    <t>Indent01 Chrome Razor</t>
  </si>
  <si>
    <t>Indent01 Iron Sword+</t>
  </si>
  <si>
    <t>Indent01 Tarnished Grt Sword</t>
  </si>
  <si>
    <t>Indent01 Vulcanvil (Y)</t>
  </si>
  <si>
    <t>Indent02 Anguish (P)</t>
  </si>
  <si>
    <t>Indent02 Vulcanvil (B)</t>
  </si>
  <si>
    <t>Indent02 Vulcanvil (R)</t>
  </si>
  <si>
    <t>Indent03Indent01 Vulcamagnon (G)</t>
  </si>
  <si>
    <t>Indent03Indent01 Vulcamagnon (P)</t>
  </si>
  <si>
    <t>Indent03Indent02 Vulcamagnon (P)</t>
  </si>
  <si>
    <t>IndentIndent01 Ancient Blade</t>
  </si>
  <si>
    <t>IndentIndent01 Epitaph Blade</t>
  </si>
  <si>
    <t>IndentIndent01 Ludroth Bone Sword</t>
  </si>
  <si>
    <t>IndentIndent01 Rugged Great Sword</t>
  </si>
  <si>
    <t>IndentIndent01 Vulcamagnon (G)</t>
  </si>
  <si>
    <t>IndentIndent02 Buster Sword</t>
  </si>
  <si>
    <t>IndentIndent02 Jawblade</t>
  </si>
  <si>
    <t>IndentIndent03Indent01 Buster Sword+</t>
  </si>
  <si>
    <t>IndentIndent03Indent01 Giant Jawblade</t>
  </si>
  <si>
    <t>IndentIndent03IndentIndent01 Buster Blade</t>
  </si>
  <si>
    <t>IndentIndent03IndentIndent01 Wyvern Jawblade</t>
  </si>
  <si>
    <t>IndentIndent03IndentIndent02 Golem Blade</t>
  </si>
  <si>
    <t>IndentIndent03IndentIndent02 Red Wing</t>
  </si>
  <si>
    <t>IndentIndent03IndentIndent03Indent01 Rathalos Firesword</t>
  </si>
  <si>
    <t>IndentIndent03IndentIndent03Indent01 Valkyrie Blade</t>
  </si>
  <si>
    <t>IndentIndent03IndentIndent03Indent02 Golem Blade+</t>
  </si>
  <si>
    <t>IndentIndent03IndentIndent03Indent03Indent01 Blade of Talos</t>
  </si>
  <si>
    <t>IndentIndent03IndentIndent03IndentIndent01 Rathalos Flamesword</t>
  </si>
  <si>
    <t>IndentIndent03IndentIndent03IndentIndent01 Siegmund</t>
  </si>
  <si>
    <t>IndentIndent03IndentIndent03IndentIndent02 Sieglinde</t>
  </si>
  <si>
    <t>IndentIndent03IndentIndent03IndentIndent03Indent01 High Sieglinde (G)</t>
  </si>
  <si>
    <t>IndentIndent03IndentIndent03IndentIndent03Indent02 High Sieglinde (P)</t>
  </si>
  <si>
    <t>IndentIndent03IndentIndent03IndentIndentIndent01 High Siegmund</t>
  </si>
  <si>
    <t>IndentIndent03IndentIndentIndent01 Quarrel Hornsword</t>
  </si>
  <si>
    <t>IndentIndent03IndentIndentIndent01 Ravager Blade</t>
  </si>
  <si>
    <t>IndentIndent03IndentIndentIndentIndent01 Diablos Hornsword</t>
  </si>
  <si>
    <t>IndentIndent03IndentIndentIndentIndent01 Ravager Blade+</t>
  </si>
  <si>
    <t>IndentIndent03IndentIndentIndentIndentIndent01 Brazenwall</t>
  </si>
  <si>
    <t>IndentIndent03IndentIndentIndentIndentIndent02 Lacerator Blade</t>
  </si>
  <si>
    <t>IndentIndent03IndentIndentIndentIndentIndent03Indent01 Mutilator Blade</t>
  </si>
  <si>
    <t>IndentIndent03IndentIndentIndentIndentIndentIndent01 Crimsonwall</t>
  </si>
  <si>
    <t>IndentIndentIndent01 Carapace Sword</t>
  </si>
  <si>
    <t>IndentIndentIndent01 Elder Monument</t>
  </si>
  <si>
    <t>IndentIndentIndent01 Ludroth Bone Sword+</t>
  </si>
  <si>
    <t>IndentIndentIndent02 Chieftain's Grt Swd</t>
  </si>
  <si>
    <t>IndentIndentIndent03Indent01 Lagiacrus Blade</t>
  </si>
  <si>
    <t>IndentIndentIndent03Indent02 High Chief's Grt Sword</t>
  </si>
  <si>
    <t>IndentIndentIndent03IndentIndent01 High Lagia Blade</t>
  </si>
  <si>
    <t>IndentIndentIndent03IndentIndent02 Lagia Lightning (R)</t>
  </si>
  <si>
    <t>IndentIndentIndent03IndentIndent02 Lagia Lightning (Y)</t>
  </si>
  <si>
    <t>IndentIndentIndent03IndentIndent03Indent01 Lagia Bluebolt (G)</t>
  </si>
  <si>
    <t>IndentIndentIndent03IndentIndent03Indent01 Lagia Bluebolt (P)</t>
  </si>
  <si>
    <t>IndentIndentIndent03IndentIndentIndent01 Lagia Wildfire (P)</t>
  </si>
  <si>
    <t>IndentIndentIndentIndent01 Carapace Blade</t>
  </si>
  <si>
    <t>IndentIndentIndentIndent01 Cataclysm Sword</t>
  </si>
  <si>
    <t>IndentIndentIndentIndentIndent01 Barroth Wedge</t>
  </si>
  <si>
    <t>IndentIndentIndentIndentIndent01 Cataclysm Blade</t>
  </si>
  <si>
    <t>IndentIndentIndentIndentIndentIndent01 Barroth Smasher</t>
  </si>
  <si>
    <t>Indent01 Weathered Grt Sword</t>
  </si>
  <si>
    <t>Attack (Effective)</t>
  </si>
  <si>
    <t>Sword and Shield Icon WhiteHunter’s Knife</t>
  </si>
  <si>
    <t>(Ice50)</t>
  </si>
  <si>
    <t>Ironsns-sharp1</t>
  </si>
  <si>
    <t>Indent02Sword and Shield Icon WhiteHunter's Knife+</t>
  </si>
  <si>
    <t>(Ice100)</t>
  </si>
  <si>
    <t>Ironsns-sharp2</t>
  </si>
  <si>
    <t>Indent03Indent01Sword and Shield Icon WhiteHunter's Dagger</t>
  </si>
  <si>
    <t>(Ice130)</t>
  </si>
  <si>
    <t>Ironsns-sharp3</t>
  </si>
  <si>
    <t>Indent03IndentIndent01Sword and Shield Icon PurpleAssassin's Dagger</t>
  </si>
  <si>
    <t>Ironsns-sharp4</t>
  </si>
  <si>
    <t>Indent03IndentIndentIndent02Sword and Shield Icon YellowIcicle Spike</t>
  </si>
  <si>
    <t>Ice130</t>
  </si>
  <si>
    <t>Ironsns-sharp5</t>
  </si>
  <si>
    <t>Indent03IndentIndentIndent03Indent01Sword and Shield Icon PinkIcicle Spike+</t>
  </si>
  <si>
    <t>Ice140</t>
  </si>
  <si>
    <t>Ironsns-sharp6</t>
  </si>
  <si>
    <t>Indent03IndentIndentIndent03IndentIndent01Sword and Shield Icon PinkNardebosche</t>
  </si>
  <si>
    <t>Ice150</t>
  </si>
  <si>
    <t>Ironsns-sharp7</t>
  </si>
  <si>
    <t>Indent03IndentIndentIndent03IndentIndentIndent02Sword and Shield Icon GreenNardebosche+</t>
  </si>
  <si>
    <t>Ice170</t>
  </si>
  <si>
    <t>Ironsns-sharp8</t>
  </si>
  <si>
    <t>Indent03IndentIndentIndent03IndentIndentIndent03Indent01Sword and Shield Icon BlueCryo Cross</t>
  </si>
  <si>
    <t>Ice190</t>
  </si>
  <si>
    <t>Ironsns-sharp9</t>
  </si>
  <si>
    <t>Indent03IndentIndentIndent03IndentIndentIndent03IndentIndent01Sword and Shield Icon Light BlueGrey Brume</t>
  </si>
  <si>
    <t>Ice210</t>
  </si>
  <si>
    <t>Ironsns-sharp10</t>
  </si>
  <si>
    <t>Indent03IndentIndentIndent03IndentIndentIndent03IndentIndentIndent01Sword and Shield Icon OrangeGran Bhavani</t>
  </si>
  <si>
    <t>Ice230</t>
  </si>
  <si>
    <t>Ironsns-sharp11</t>
  </si>
  <si>
    <t>Indent03IndentIndentIndent03IndentIndentIndent01Sword and Shield Icon BlueSpiked Saber</t>
  </si>
  <si>
    <t>(Fire150)</t>
  </si>
  <si>
    <t>Ironsns-sharp12</t>
  </si>
  <si>
    <t>Indent03IndentIndentIndent03IndentIndentIndentIndent01Sword and Shield Icon OrangeClawed Saber</t>
  </si>
  <si>
    <t>(Fire160)</t>
  </si>
  <si>
    <t>Ironsns-sharp13</t>
  </si>
  <si>
    <t>Indent03IndentIndentIndent03IndentIndentIndentIndentIndent01Sword and Shield Icon OrangeSerevento</t>
  </si>
  <si>
    <t>(Fire170)</t>
  </si>
  <si>
    <t>Ironsns-sharp14</t>
  </si>
  <si>
    <t>Indent03IndentIndentIndent01Sword and Shield Icon YellowShadow Saber</t>
  </si>
  <si>
    <t>StatusEffect-Poison210</t>
  </si>
  <si>
    <t>Ironsns-sharp15</t>
  </si>
  <si>
    <t>Indent03IndentIndentIndentIndent01Sword and Shield Icon YellowShadow Saber+</t>
  </si>
  <si>
    <t>StatusEffect-Poison250</t>
  </si>
  <si>
    <t>Ironsns-sharp16</t>
  </si>
  <si>
    <t>O--</t>
  </si>
  <si>
    <t>Indent03IndentIndentIndentIndentIndent01Sword and Shield Icon GreenToxic Fang</t>
  </si>
  <si>
    <t>StatusEffect-Poison290</t>
  </si>
  <si>
    <t>Ironsns-sharp17</t>
  </si>
  <si>
    <t>Indent03IndentIndentIndentIndentIndentIndent02Sword and Shield Icon Light BlueHellt Epee</t>
  </si>
  <si>
    <t>StatusEffect-Poison360</t>
  </si>
  <si>
    <t>Ironsns-sharp18</t>
  </si>
  <si>
    <t>Indent03IndentIndentIndentIndentIndentIndent03Indent01Sword and Shield Icon OrangeHellnox Epee</t>
  </si>
  <si>
    <t>StatusEffect-Poison400</t>
  </si>
  <si>
    <t>Ironsns-sharp19</t>
  </si>
  <si>
    <t>OO-</t>
  </si>
  <si>
    <t>Indent03IndentIndentIndentIndentIndentIndent01Sword and Shield Icon BlueHidden Edge</t>
  </si>
  <si>
    <t>(StatusEffect-Poison100)</t>
  </si>
  <si>
    <t>Ironsns-sharp20</t>
  </si>
  <si>
    <t>Indent03IndentIndentIndentIndentIndentIndentIndent01Sword and Shield Icon OrangeFlash in the Night</t>
  </si>
  <si>
    <t>(StatusEffect-Poison130)</t>
  </si>
  <si>
    <t>Ironsns-sharp21</t>
  </si>
  <si>
    <t>Indent03IndentIndentIndentIndentIndentIndentIndentIndent01Sword and Shield Icon OrangeAvidya Edge</t>
  </si>
  <si>
    <t>(StatusEffect-Poison150)</t>
  </si>
  <si>
    <t>Ironsns-sharp22</t>
  </si>
  <si>
    <t>Indent03IndentIndentIndentIndentIndentIndentIndentIndentIndent01Sword and Shield Icon MagentaEclipse Edge</t>
  </si>
  <si>
    <t>(StatusEffect-Poison170)</t>
  </si>
  <si>
    <t>Ironsns-sharp23</t>
  </si>
  <si>
    <t>Indent03IndentIndentIndentIndentIndentIndentIndentIndentIndentIndent01Sword and Shield Icon MagentaPhecda’s Asterism</t>
  </si>
  <si>
    <t>(StatusEffect-Poison180)</t>
  </si>
  <si>
    <t>Ironsns-sharp24</t>
  </si>
  <si>
    <t>Indent01Sword and Shield Icon WhiteSoldier’s Dagger</t>
  </si>
  <si>
    <t>Ironsns-sharp25</t>
  </si>
  <si>
    <t>IndentIndent01Sword and Shield Icon WhiteCommander's Dagger</t>
  </si>
  <si>
    <t>Ironsns-sharp26</t>
  </si>
  <si>
    <t>IndentIndentIndent02Sword and Shield Icon PurpleHydra Knife</t>
  </si>
  <si>
    <t>Ironsns-sharp27</t>
  </si>
  <si>
    <t>IndentIndentIndent03Indent01Sword and Shield Icon YellowHydra Knife+</t>
  </si>
  <si>
    <t>(StatusEffect-Poison200)</t>
  </si>
  <si>
    <t>Ironsns-sharp28</t>
  </si>
  <si>
    <t>IndentIndentIndent03IndentIndent01Sword and Shield Icon PinkDeadly Knife</t>
  </si>
  <si>
    <t>(StatusEffect-Poison230)</t>
  </si>
  <si>
    <t>Ironsns-sharp29</t>
  </si>
  <si>
    <t>IndentIndentIndent03IndentIndentIndent01Sword and Shield Icon GreenBaumfäller</t>
  </si>
  <si>
    <t>(Water150)</t>
  </si>
  <si>
    <t>Ironsns-sharp30</t>
  </si>
  <si>
    <t>IndentIndentIndent03IndentIndentIndentIndent01Sword and Shield Icon Light BlueDendrotomy</t>
  </si>
  <si>
    <t>(Water170)</t>
  </si>
  <si>
    <t>Ironsns-sharp31</t>
  </si>
  <si>
    <t>IndentIndentIndent03IndentIndentIndentIndentIndent01Sword and Shield Icon OrangePlutocatena</t>
  </si>
  <si>
    <t>(Water200)</t>
  </si>
  <si>
    <t>Ironsns-sharp32</t>
  </si>
  <si>
    <t>IndentIndentIndent01Sword and Shield Icon YellowHypnos Knife</t>
  </si>
  <si>
    <t>MH3G-Status Effect Sleep150</t>
  </si>
  <si>
    <t>Ironsns-sharp33</t>
  </si>
  <si>
    <t>IndentIndentIndentIndent02Sword and Shield Icon YellowHypnos Knife+</t>
  </si>
  <si>
    <t>MH3G-Status Effect Sleep190</t>
  </si>
  <si>
    <t>Ironsns-sharp34</t>
  </si>
  <si>
    <t>IndentIndentIndentIndent03Indent02Sword and Shield Icon GreenMorpheus Knife</t>
  </si>
  <si>
    <t>MH3G-Status Effect Sleep220</t>
  </si>
  <si>
    <t>Ironsns-sharp35</t>
  </si>
  <si>
    <t>IndentIndentIndentIndent03Indent03Indent01Sword and Shield Icon Light BluePlesioth Finspike</t>
  </si>
  <si>
    <t>MH3G-Status Effect Sleep240</t>
  </si>
  <si>
    <t>Ironsns-sharp36</t>
  </si>
  <si>
    <t>IndentIndentIndentIndent03Indent03IndentIndent01Sword and Shield Icon OrangePlesioth Direspike</t>
  </si>
  <si>
    <t>MH3G-Status Effect Sleep280</t>
  </si>
  <si>
    <t>Ironsns-sharp37</t>
  </si>
  <si>
    <t>IndentIndentIndentIndent03Indent01Sword and Shield Icon PinkDirty Baron</t>
  </si>
  <si>
    <t>StatusEffect-Poison120</t>
  </si>
  <si>
    <t>Ironsns-sharp38</t>
  </si>
  <si>
    <t>IndentIndentIndentIndent03IndentIndent01Sword and Shield Icon GreenDirty Marquis</t>
  </si>
  <si>
    <t>Ironsns-sharp39</t>
  </si>
  <si>
    <t>IndentIndentIndentIndent03IndentIndentIndent01Sword and Shield Icon Light BlueDirty Graf</t>
  </si>
  <si>
    <t>(StatusEffect-Poison550)</t>
  </si>
  <si>
    <t>Ironsns-sharp40</t>
  </si>
  <si>
    <t>IndentIndentIndentIndent01Sword and Shield Icon YellowAzi Dahaka</t>
  </si>
  <si>
    <t>StatusEffect-Para130</t>
  </si>
  <si>
    <t>Ironsns-sharp41</t>
  </si>
  <si>
    <t>IndentIndentIndentIndentIndent01Sword and Shield Icon YellowAzi Dahaka+</t>
  </si>
  <si>
    <t>StatusEffect-Para140</t>
  </si>
  <si>
    <t>Ironsns-sharp42</t>
  </si>
  <si>
    <t>IndentIndentIndentIndentIndentIndent02Sword and Shield Icon PinkAlmighty Dahaka</t>
  </si>
  <si>
    <t>StatusEffect-Para150</t>
  </si>
  <si>
    <t>Ironsns-sharp43</t>
  </si>
  <si>
    <t>IndentIndentIndentIndentIndentIndent03Indent01Sword and Shield Icon GreenAlmighty Dahaka+</t>
  </si>
  <si>
    <t>StatusEffect-Para160</t>
  </si>
  <si>
    <t>Ironsns-sharp44</t>
  </si>
  <si>
    <t>IndentIndentIndentIndentIndentIndent03IndentIndent01Sword and Shield Icon Light BlueCo Dolgan</t>
  </si>
  <si>
    <t>StatusEffect-Para170</t>
  </si>
  <si>
    <t>Ironsns-sharp45</t>
  </si>
  <si>
    <t>IndentIndentIndentIndentIndentIndent03IndentIndentIndent01Sword and Shield Icon OrangeCoctura Balgang</t>
  </si>
  <si>
    <t>StatusEffect-Para180</t>
  </si>
  <si>
    <t>Ironsns-sharp46</t>
  </si>
  <si>
    <t>IndentIndentIndentIndentIndentIndent01Sword and Shield Icon GreenUsurper’s Firebolt</t>
  </si>
  <si>
    <t>Thunder250</t>
  </si>
  <si>
    <t>Ironsns-sharp47</t>
  </si>
  <si>
    <t>IndentIndentIndentIndentIndentIndentIndent01Sword and Shield Icon BlueDespot’s Crookbolt</t>
  </si>
  <si>
    <t>Thunder350</t>
  </si>
  <si>
    <t>Ironsns-sharp48</t>
  </si>
  <si>
    <t>IndentIndentIndentIndentIndentIndentIndentIndent02Sword and Shield Icon OrangeOppressor’s Bounty</t>
  </si>
  <si>
    <t>Thunder420</t>
  </si>
  <si>
    <t>Ironsns-sharp49</t>
  </si>
  <si>
    <t>IndentIndentIndentIndentIndentIndentIndentIndent01Sword and Shield Icon OrangeBrimstren Drakescale</t>
  </si>
  <si>
    <t>(Dragon360)</t>
  </si>
  <si>
    <t>IndentIndentIndentIndentIndentIndentIndentIndentIndent01Sword and Shield Icon OrangeStygian Luxuria</t>
  </si>
  <si>
    <t>(Dragon370)</t>
  </si>
  <si>
    <t>Special</t>
  </si>
  <si>
    <t>Sword and Shield Icon WhiteBone Kris</t>
  </si>
  <si>
    <t>(StatusEffect-Poison50)</t>
  </si>
  <si>
    <t>Bonesns-sharp1</t>
  </si>
  <si>
    <t>Indent01Sword and Shield Icon WhiteBone Kris+</t>
  </si>
  <si>
    <t>(StatusEffect-Poison80)</t>
  </si>
  <si>
    <t>Bonesns-sharp2</t>
  </si>
  <si>
    <t>IndentIndent02Sword and Shield Icon PurpleBone Tomahawk</t>
  </si>
  <si>
    <t>Fire100</t>
  </si>
  <si>
    <t>Bonesns-sharp3</t>
  </si>
  <si>
    <t>IndentIndent03Indent01Sword and Shield Icon PurpleBone Tomahawk+</t>
  </si>
  <si>
    <t>Fire120</t>
  </si>
  <si>
    <t>Bonesns-sharp4</t>
  </si>
  <si>
    <t>IndentIndent03IndentIndent02Sword and Shield Icon YellowQurupeco Chopper</t>
  </si>
  <si>
    <t>Fire150</t>
  </si>
  <si>
    <t>Bonesns-sharp5</t>
  </si>
  <si>
    <t>IndentIndent03IndentIndent03Indent01Sword and Shield Icon YellowDjinn</t>
  </si>
  <si>
    <t>Fire180</t>
  </si>
  <si>
    <t>Bonesns-sharp6</t>
  </si>
  <si>
    <t>IndentIndent03IndentIndent03IndentIndent02Sword and Shield Icon GreenDjinn+</t>
  </si>
  <si>
    <t>Fire200</t>
  </si>
  <si>
    <t>Bonesns-sharp7</t>
  </si>
  <si>
    <t>IndentIndent03IndentIndent03IndentIndent03Indent01Sword and Shield Icon BlueBlazing Falchion</t>
  </si>
  <si>
    <t>Fire230</t>
  </si>
  <si>
    <t>Bonesns-sharp8</t>
  </si>
  <si>
    <t>IndentIndent03IndentIndent03IndentIndent03IndentIndent01Sword and Shield Icon OrangeCorona</t>
  </si>
  <si>
    <t>Fire260</t>
  </si>
  <si>
    <t>Bonesns-sharp9</t>
  </si>
  <si>
    <t>IndentIndent03IndentIndent03IndentIndent03IndentIndentIndent01Sword and Shield Icon OrangeCorona+</t>
  </si>
  <si>
    <t>Fire280</t>
  </si>
  <si>
    <t>Bonesns-sharp10</t>
  </si>
  <si>
    <t>IndentIndent03IndentIndent03IndentIndent03IndentIndentIndentIndent01Sword and Shield Icon MagentaGolden Falchion</t>
  </si>
  <si>
    <t>Fire320</t>
  </si>
  <si>
    <t>Bonesns-sharp11</t>
  </si>
  <si>
    <t>IndentIndent03IndentIndent03IndentIndent03IndentIndentIndentIndentIndent01Sword and Shield Icon MagentaGolden Radius</t>
  </si>
  <si>
    <t>Fire350</t>
  </si>
  <si>
    <t>Bonesns-sharp12</t>
  </si>
  <si>
    <t>IndentIndent03IndentIndent03IndentIndent01Sword and Shield Icon GreenBlood Tabar</t>
  </si>
  <si>
    <t>StatusEffect-Poison180</t>
  </si>
  <si>
    <t>Bonesns-sharp13</t>
  </si>
  <si>
    <t>IndentIndent03IndentIndent03IndentIndentIndent01Sword and Shield Icon Light BluePlague Tabar</t>
  </si>
  <si>
    <t>StatusEffect-Poison200</t>
  </si>
  <si>
    <t>Bonesns-sharp14</t>
  </si>
  <si>
    <t>IndentIndent03IndentIndent03IndentIndentIndentIndent01Sword and Shield Icon OrangeContagion Tabar</t>
  </si>
  <si>
    <t>StatusEffect-Poison220</t>
  </si>
  <si>
    <t>Bonesns-sharp15</t>
  </si>
  <si>
    <t>IndentIndent03IndentIndent01Sword and Shield Icon YellowLagia Sword</t>
  </si>
  <si>
    <t>Thunder150</t>
  </si>
  <si>
    <t>Bonesns-sharp16</t>
  </si>
  <si>
    <t>IndentIndent03IndentIndentIndent01Sword and Shield Icon YellowLagia Sword+</t>
  </si>
  <si>
    <t>Thunder170</t>
  </si>
  <si>
    <t>Bonesns-sharp17</t>
  </si>
  <si>
    <t>IndentIndent03IndentIndentIndentIndent01Sword and Shield Icon PinkHigh Lagia Sword</t>
  </si>
  <si>
    <t>Thunder200</t>
  </si>
  <si>
    <t>Bonesns-sharp18</t>
  </si>
  <si>
    <t>IndentIndent03IndentIndentIndentIndentIndent01Sword and Shield Icon GreenStorm Sword</t>
  </si>
  <si>
    <t>Thunder220</t>
  </si>
  <si>
    <t>Bonesns-sharp19</t>
  </si>
  <si>
    <t>IndentIndent03IndentIndentIndentIndentIndentIndent01Sword and Shield Icon BlueTakemikazuchi</t>
  </si>
  <si>
    <t>Thunder240</t>
  </si>
  <si>
    <t>Bonesns-sharp20</t>
  </si>
  <si>
    <t>IndentIndent03IndentIndentIndentIndentIndentIndentIndent01Sword and Shield Icon OrangeNeo Lagia Sword</t>
  </si>
  <si>
    <t>Bonesns-sharp21</t>
  </si>
  <si>
    <t>IndentIndent03IndentIndentIndentIndentIndentIndentIndentIndent01Sword and Shield Icon OrangeNeodignis Whitebolt</t>
  </si>
  <si>
    <t>Thunder270</t>
  </si>
  <si>
    <t>Bonesns-sharp22</t>
  </si>
  <si>
    <t>IndentIndent03IndentIndentIndentIndentIndentIndentIndentIndentIndent01Sword and Shield Icon MagentaNether Lifesword</t>
  </si>
  <si>
    <t>Thunder280</t>
  </si>
  <si>
    <t>Bonesns-sharp23</t>
  </si>
  <si>
    <t>IndentIndent03IndentIndentIndentIndentIndentIndentIndentIndentIndentIndent01Sword and Shield Icon MagentaNether Maestral</t>
  </si>
  <si>
    <t>Thunder300</t>
  </si>
  <si>
    <t>Bonesns-sharp24</t>
  </si>
  <si>
    <t>IndentIndent01Sword and Shield Icon WhiteLudroth’s Nail</t>
  </si>
  <si>
    <t>Water80</t>
  </si>
  <si>
    <t>Bonesns-sharp25</t>
  </si>
  <si>
    <t>IndentIndentIndent02Sword and Shield Icon PurpleRoyal Claw</t>
  </si>
  <si>
    <t>Water100</t>
  </si>
  <si>
    <t>Bonesns-sharp26</t>
  </si>
  <si>
    <t>IndentIndentIndent03Indent01Sword and Shield Icon YellowRoyal Claw+</t>
  </si>
  <si>
    <t>Water150</t>
  </si>
  <si>
    <t>Bonesns-sharp27</t>
  </si>
  <si>
    <t>IndentIndentIndent03IndentIndent01Sword and Shield Icon PinkRoyal Ludroth Claw</t>
  </si>
  <si>
    <t>Water210</t>
  </si>
  <si>
    <t>Bonesns-sharp28</t>
  </si>
  <si>
    <t>IndentIndentIndent03IndentIndentIndent01Sword and Shield Icon GreenAmethyst Claw</t>
  </si>
  <si>
    <t>Water280</t>
  </si>
  <si>
    <t>Bonesns-sharp29</t>
  </si>
  <si>
    <t>IndentIndentIndent03IndentIndentIndentIndent01Sword and Shield Icon Light BlueHarmethyst</t>
  </si>
  <si>
    <t>Water330</t>
  </si>
  <si>
    <t>Bonesns-sharp30</t>
  </si>
  <si>
    <t>IndentIndentIndent03IndentIndentIndentIndentIndent01Sword and Shield Icon Light BlueHarmetristesse</t>
  </si>
  <si>
    <t>Water350</t>
  </si>
  <si>
    <t>Bonesns-sharp31</t>
  </si>
  <si>
    <t>IndentIndentIndent01Sword and Shield Icon YellowCarapace Mace</t>
  </si>
  <si>
    <t>(StatusEffect-Para80)</t>
  </si>
  <si>
    <t>Bonesns-sharp32</t>
  </si>
  <si>
    <t>IndentIndentIndentIndent01Sword and Shield Icon YellowCarapace Mace+</t>
  </si>
  <si>
    <t>(StatusEffect-Para100)</t>
  </si>
  <si>
    <t>Bonesns-sharp33</t>
  </si>
  <si>
    <t>IndentIndentIndentIndentIndent02Sword and Shield Icon PinkBarroth Club</t>
  </si>
  <si>
    <t>(StatusEffect-Para150)</t>
  </si>
  <si>
    <t>Bonesns-sharp34</t>
  </si>
  <si>
    <t>IndentIndentIndentIndentIndent03Indent02Sword and Shield Icon BlueDoomed Soul</t>
  </si>
  <si>
    <t>(Ice150)</t>
  </si>
  <si>
    <t>Bonesns-sharp35</t>
  </si>
  <si>
    <t>IndentIndentIndentIndentIndent03Indent03Indent01Sword and Shield Icon OrangeBlackened Soul</t>
  </si>
  <si>
    <t>(Ice170)</t>
  </si>
  <si>
    <t>Bonesns-sharp36</t>
  </si>
  <si>
    <t>IndentIndentIndentIndentIndent03Indent03IndentIndent01Sword and Shield Icon OrangeBlackest Animus</t>
  </si>
  <si>
    <t>(Ice190)</t>
  </si>
  <si>
    <t>Bonesns-sharp37</t>
  </si>
  <si>
    <t>IndentIndentIndentIndentIndent03Indent01Sword and Shield Icon GreenGigas Club</t>
  </si>
  <si>
    <t>(MH3G-Status Effect Sleep150)</t>
  </si>
  <si>
    <t>Bonesns-sharp38</t>
  </si>
  <si>
    <t>IndentIndentIndentIndentIndent03IndentIndent01Sword and Shield Icon BlueGigas Club+</t>
  </si>
  <si>
    <t>(MH3G-Status Effect Sleep170)</t>
  </si>
  <si>
    <t>Bonesns-sharp39</t>
  </si>
  <si>
    <t>IndentIndentIndentIndentIndent03IndentIndentIndent01Sword and Shield Icon OrangeGigas Crusher</t>
  </si>
  <si>
    <t>(MH3G-Status Effect Sleep190)</t>
  </si>
  <si>
    <t>Bonesns-sharp40</t>
  </si>
  <si>
    <t>IndentIndentIndentIndentIndent03IndentIndentIndentIndent01Sword and Shield Icon OrangeMighty Gigantreon</t>
  </si>
  <si>
    <t>(MH3G-Status Effect Sleep200)</t>
  </si>
  <si>
    <t>Bonesns-sharp41</t>
  </si>
  <si>
    <t>IndentIndentIndentIndentIndent01Sword and Shield Icon GreenDios Edge</t>
  </si>
  <si>
    <t>Status Effect-Slimeblight MH3U Icon220</t>
  </si>
  <si>
    <t>Bonesns-sharp42</t>
  </si>
  <si>
    <t>IndentIndentIndentIndentIndentIndent01Sword and Shield Icon BlueDios Edge+</t>
  </si>
  <si>
    <t>Status Effect-Slimeblight MH3U Icon260</t>
  </si>
  <si>
    <t>Bonesns-sharp43</t>
  </si>
  <si>
    <t>IndentIndentIndentIndentIndentIndentIndent01Sword and Shield Icon OrangeDemolition Cutter</t>
  </si>
  <si>
    <t>Status Effect-Slimeblight MH3U Icon310</t>
  </si>
  <si>
    <t>Bonesns-sharp44</t>
  </si>
  <si>
    <t>IndentIndentIndentIndentIndentIndentIndentIndent01Sword and Shield Icon OrangeStruxion Demolisher</t>
  </si>
  <si>
    <t>Status Effect-Slimeblight MH3U Icon350</t>
  </si>
  <si>
    <t>Bonesns-sharp45</t>
  </si>
  <si>
    <t>Sword and Shield Icon Light BlueQurupeco’s Flight</t>
  </si>
  <si>
    <t>Flypecosns-sharp1</t>
  </si>
  <si>
    <t>Indent01Sword and Shield Icon Light BlueQurupeco’s Blight</t>
  </si>
  <si>
    <t>Flypecosns-sharp2</t>
  </si>
  <si>
    <t>Sword and Shield Icon Light BlueOdyssey Blade</t>
  </si>
  <si>
    <t>(Water380)</t>
  </si>
  <si>
    <t>Odysseysns-sharp1</t>
  </si>
  <si>
    <t>Indent01Sword and Shield Icon OrangeMaster Odyssey</t>
  </si>
  <si>
    <t>(Water480)</t>
  </si>
  <si>
    <t>Odysseysns-sharp2</t>
  </si>
  <si>
    <t>Sword and Shield Icon YellowSecta Nulo</t>
  </si>
  <si>
    <t>Sectosns-sharp1</t>
  </si>
  <si>
    <t>Indent02Sword and Shield Icon YellowSecta Unu</t>
  </si>
  <si>
    <t>Sectosns-sharp2</t>
  </si>
  <si>
    <t>Indent03Indent01Sword and Shield Icon PinkSecta Nulo (W)</t>
  </si>
  <si>
    <t>Sectosns-sharp3</t>
  </si>
  <si>
    <t>Indent03IndentIndent01Sword and Shield Icon GreenSecta Unu (W)</t>
  </si>
  <si>
    <t>Ice250</t>
  </si>
  <si>
    <t>Sectosns-sharp4</t>
  </si>
  <si>
    <t>Indent03IndentIndentIndent01Sword and Shield Icon Light BlueSecta Du (W)</t>
  </si>
  <si>
    <t>Ice320</t>
  </si>
  <si>
    <t>Sectosns-sharp5</t>
  </si>
  <si>
    <t>Indent01Sword and Shield Icon YellowSecta Nulo (G)</t>
  </si>
  <si>
    <t>Sectosns-sharp6</t>
  </si>
  <si>
    <t>IndentIndent01Sword and Shield Icon GreenSecta Unu (G)</t>
  </si>
  <si>
    <t>StatusEffect-Para210</t>
  </si>
  <si>
    <t>Sectosns-sharp7</t>
  </si>
  <si>
    <t>IndentIndentIndent01Sword and Shield Icon Light BlueSecta Du (G)</t>
  </si>
  <si>
    <t>StatusEffect-Para260</t>
  </si>
  <si>
    <t>Sectosns-sharp8</t>
  </si>
  <si>
    <t>Sword and Shield Icon YellowTusk Gear</t>
  </si>
  <si>
    <t>Tusksns-sharp1</t>
  </si>
  <si>
    <t>Indent01Sword and Shield Icon YellowFossil Gear</t>
  </si>
  <si>
    <t>Tusksns-sharp2</t>
  </si>
  <si>
    <t>IndentIndent01Sword and Shield Icon GreenSkull’s Wrath</t>
  </si>
  <si>
    <t>(Ice200)</t>
  </si>
  <si>
    <t>Tusksns-sharp3</t>
  </si>
  <si>
    <t>IndentIndentIndent01Sword and Shield Icon Light BlueChalcamine Sword</t>
  </si>
  <si>
    <t>(Ice220)</t>
  </si>
  <si>
    <t>Tusksns-sharp4</t>
  </si>
  <si>
    <t>IndentIndentIndentIndent01Sword and Shield Icon OrangeChalcomatia</t>
  </si>
  <si>
    <t>(Ice250)</t>
  </si>
  <si>
    <t>Tusksns-sharp5</t>
  </si>
  <si>
    <t>Sword and Shield Icon PinkSea Striker</t>
  </si>
  <si>
    <t>Seasns-sharp1</t>
  </si>
  <si>
    <t>Indent01Sword and Shield Icon PinkAbyssal Striker</t>
  </si>
  <si>
    <t>Seasns-sharp2</t>
  </si>
  <si>
    <t>IndentIndent01Sword and Shield Icon GreenRuinous Striker</t>
  </si>
  <si>
    <t>Water200</t>
  </si>
  <si>
    <t>Seasns-sharp3</t>
  </si>
  <si>
    <t>IndentIndentIndent01Sword and Shield Icon Light BlueArk Striker</t>
  </si>
  <si>
    <t>Water220</t>
  </si>
  <si>
    <t>Seasns-sharp4</t>
  </si>
  <si>
    <t>IndentIndentIndentIndent01Sword and Shield Icon OrangeArken Duelcalion</t>
  </si>
  <si>
    <t>Water240</t>
  </si>
  <si>
    <t>Seasns-sharp5</t>
  </si>
  <si>
    <t>Sword and Shield Icon YellowChak Chak</t>
  </si>
  <si>
    <t>(Thunder130)</t>
  </si>
  <si>
    <t>Chaksns-sharp1</t>
  </si>
  <si>
    <t>Indent01Sword and Shield Icon GreenWagga Wagga</t>
  </si>
  <si>
    <t>(Thunder170)</t>
  </si>
  <si>
    <t>Chaksns-sharp2</t>
  </si>
  <si>
    <t>IndentIndent01Sword and Shield Icon Light BlueGimble Gyre</t>
  </si>
  <si>
    <t>(Thunder250)</t>
  </si>
  <si>
    <t>Chaksns-sharp3</t>
  </si>
  <si>
    <t>Sword and Shield Icon YellowRusted Sword</t>
  </si>
  <si>
    <t>(Dragon100)</t>
  </si>
  <si>
    <t>Rustsns-sharp1</t>
  </si>
  <si>
    <t>Indent01Sword and Shield Icon YellowTarnished Sword</t>
  </si>
  <si>
    <t>Rustsns-sharp2</t>
  </si>
  <si>
    <t>IndentIndent01Sword and Shield Icon YellowEternal Strife</t>
  </si>
  <si>
    <t>Dragon410</t>
  </si>
  <si>
    <t>Rustsns-sharp3</t>
  </si>
  <si>
    <t>IndentIndentIndent01Sword and Shield Icon PinkEternal Hate</t>
  </si>
  <si>
    <t>Dragon480</t>
  </si>
  <si>
    <t>Rustsns-sharp4</t>
  </si>
  <si>
    <t>IndentIndentIndentIndent01Sword and Shield Icon GreenEternal Vengeance</t>
  </si>
  <si>
    <t>Dragon520</t>
  </si>
  <si>
    <t>Rustsns-sharp5</t>
  </si>
  <si>
    <t>Sword and Shield Icon Light BlueWorn Sword</t>
  </si>
  <si>
    <t>Ancientsns-sharp1</t>
  </si>
  <si>
    <t>Indent01Sword and Shield Icon Light BlueWeathered Sword</t>
  </si>
  <si>
    <t>Ancientsns-sharp2</t>
  </si>
  <si>
    <t>IndentIndent01Sword and Shield Icon OrangeDivine Exodus</t>
  </si>
  <si>
    <t>Dragon600</t>
  </si>
  <si>
    <t>Ancientsns-sharp3</t>
  </si>
  <si>
    <t>IndentIndentIndent01Sword and Shield Icon OrangeDivine Insodus</t>
  </si>
  <si>
    <t>Dragon700</t>
  </si>
  <si>
    <t>Ancientsns-sharp4</t>
  </si>
  <si>
    <t>Sword and Shield Icon PinkJhen Kodachi</t>
  </si>
  <si>
    <t>Dragon100</t>
  </si>
  <si>
    <t>Jhensns-sharp1</t>
  </si>
  <si>
    <t>Indent01Sword and Shield Icon RedCalm Sands</t>
  </si>
  <si>
    <t>Dragon150</t>
  </si>
  <si>
    <t>Jhensns-sharp2</t>
  </si>
  <si>
    <t>IndentIndent01Sword and Shield Icon MagentaIris Earthkiller</t>
  </si>
  <si>
    <t>Dragon180</t>
  </si>
  <si>
    <t>Jhensns-sharp3</t>
  </si>
  <si>
    <t>IndentIndentIndent01Sword and Shield Icon MagentaEarthsbane Gladiolus</t>
  </si>
  <si>
    <t>Dragon200</t>
  </si>
  <si>
    <t>Jhensns-sharp4</t>
  </si>
  <si>
    <t>Sword and Shield Icon RedAlatreon Sword</t>
  </si>
  <si>
    <t>Dragon300</t>
  </si>
  <si>
    <t>Alasns-sharp1</t>
  </si>
  <si>
    <t>Indent01Sword and Shield Icon MagentaAlatreon Star</t>
  </si>
  <si>
    <t>Dragon360</t>
  </si>
  <si>
    <t>Alasns-sharp2</t>
  </si>
  <si>
    <t>IndentIndent01Sword and Shield Icon MagentaAltheos Zodiarch</t>
  </si>
  <si>
    <t>Dragon420</t>
  </si>
  <si>
    <t>Alasns-sharp3</t>
  </si>
  <si>
    <t>Sword and Shield Icon MagentaMegiddo Edge</t>
  </si>
  <si>
    <t>Fire450</t>
  </si>
  <si>
    <t>Infernosns-sharp1</t>
  </si>
  <si>
    <t>Indent01Sword and Shield Icon MagentaThe Mornifestation</t>
  </si>
  <si>
    <t>Fire500</t>
  </si>
  <si>
    <t>Infernosns-sharp2</t>
  </si>
  <si>
    <t>Sword and Shield Icon OrangeSanctioned Sword</t>
  </si>
  <si>
    <t>Thunder500</t>
  </si>
  <si>
    <t>Lightningsns-sharp1</t>
  </si>
  <si>
    <t>Long Sword Icon WhiteIron Katana</t>
  </si>
  <si>
    <t>Ironls-sharp1</t>
  </si>
  <si>
    <t>Indent02Long Sword Icon WhiteIron Grace</t>
  </si>
  <si>
    <t>(Ice70)</t>
  </si>
  <si>
    <t>Ironls-sharp2</t>
  </si>
  <si>
    <t>Indent03Indent01Long Sword Icon PurpleIron Gospel</t>
  </si>
  <si>
    <t>Ironls-sharp3</t>
  </si>
  <si>
    <t>Indent03IndentIndent02Long Sword Icon YellowChainslaughter</t>
  </si>
  <si>
    <t>Thunder100</t>
  </si>
  <si>
    <t>Ironls-sharp4</t>
  </si>
  <si>
    <t>Indent03IndentIndent03Indent02Long Sword Icon PinkRumbalarum</t>
  </si>
  <si>
    <t>Thunder120</t>
  </si>
  <si>
    <t>Ironls-sharp5</t>
  </si>
  <si>
    <t>Indent03IndentIndent03Indent03Indent02Long Sword Icon Light BlueThunder Saw</t>
  </si>
  <si>
    <t>Ironls-sharp6</t>
  </si>
  <si>
    <t>Indent03IndentIndent03Indent03Indent01Long Sword Icon GreenUsurper's Boltslicer</t>
  </si>
  <si>
    <t>Ironls-sharp7</t>
  </si>
  <si>
    <t>Indent03IndentIndent03Indent03IndentIndent01Long Sword Icon BlueDespot's Boltbreaker</t>
  </si>
  <si>
    <t>Thunder180</t>
  </si>
  <si>
    <t>Ironls-sharp8</t>
  </si>
  <si>
    <t>Indent03IndentIndent03Indent03IndentIndentIndent01Long Sword Icon OrangeOpressor's Law</t>
  </si>
  <si>
    <t>Thunder230</t>
  </si>
  <si>
    <t>Ironls-sharp9</t>
  </si>
  <si>
    <t>Indent03IndentIndent03Indent03IndentIndentIndentIndent02Long Sword Icon MagentaNether Katana</t>
  </si>
  <si>
    <t>Thunder260</t>
  </si>
  <si>
    <t>Ironls-sharp10</t>
  </si>
  <si>
    <t>Indent03IndentIndent03Indent03IndentIndentIndentIndent03Indent01Long Sword Icon MagentaNether Dilemnity</t>
  </si>
  <si>
    <t>Ironls-sharp11</t>
  </si>
  <si>
    <t>Indent03IndentIndent03Indent03IndentIndentIndentIndent01Long Sword Icon OrangeStygian Gula</t>
  </si>
  <si>
    <t>Ironls-sharp12</t>
  </si>
  <si>
    <t>Indent03IndentIndent03Indent01Long Sword Icon YellowRimeblade</t>
  </si>
  <si>
    <t>Ironls-sharp13</t>
  </si>
  <si>
    <t>Indent03IndentIndent03IndentIndent01Long Sword Icon GreenRimeblossom</t>
  </si>
  <si>
    <t>Ironls-sharp14</t>
  </si>
  <si>
    <t>Indent03IndentIndent03IndentIndentIndent02Long Sword Icon BlueRime &amp; Treason</t>
  </si>
  <si>
    <t>Ice200</t>
  </si>
  <si>
    <t>Ironls-sharp15</t>
  </si>
  <si>
    <t>Indent03IndentIndent03IndentIndentIndent03Indent01Long Sword Icon Light BlueEdel’s Ice</t>
  </si>
  <si>
    <t>Ice300</t>
  </si>
  <si>
    <t>Ironls-sharp16</t>
  </si>
  <si>
    <t>Indent03IndentIndent03IndentIndentIndent01Long Sword Icon BlueHidden Saber</t>
  </si>
  <si>
    <t>Ironls-sharp17</t>
  </si>
  <si>
    <t>Indent03IndentIndent03IndentIndentIndentIndent01Long Sword Icon BlueHidden Saber+</t>
  </si>
  <si>
    <t>(StatusEffect-Poison120)</t>
  </si>
  <si>
    <t>Ironls-sharp18</t>
  </si>
  <si>
    <t>Indent03IndentIndent03IndentIndentIndentIndentIndent01Long Sword Icon OrangeDeepest Night</t>
  </si>
  <si>
    <t>Ironls-sharp19</t>
  </si>
  <si>
    <t>Indent03IndentIndent03IndentIndentIndentIndentIndentIndent02Long Sword Icon OrangeVirnar Saber</t>
  </si>
  <si>
    <t>(StatusEffect-Para120)</t>
  </si>
  <si>
    <t>Ironls-sharp20</t>
  </si>
  <si>
    <t>Indent03IndentIndent03IndentIndentIndentIndentIndentIndent03Indent01Long Sword Icon OrangeDepths of Midnight</t>
  </si>
  <si>
    <t>(StatusEffect-Para160)</t>
  </si>
  <si>
    <t>Ironls-sharp21</t>
  </si>
  <si>
    <t>Indent03IndentIndent03IndentIndentIndentIndentIndentIndent01Long Sword Icon MagentaEclipse Saber</t>
  </si>
  <si>
    <t>(StatusEffect-Poison160)</t>
  </si>
  <si>
    <t>Ironls-sharp22</t>
  </si>
  <si>
    <t>Indent03IndentIndent03IndentIndentIndentIndentIndentIndentIndent01Long Sword Icon MagentaMegrez’s Asterism</t>
  </si>
  <si>
    <t>Ironls-sharp23</t>
  </si>
  <si>
    <t>Indent03IndentIndent01Long Sword Icon YellowWroggi Sword</t>
  </si>
  <si>
    <t>Ironls-sharp24</t>
  </si>
  <si>
    <t>Indent03IndentIndentIndent02Long Sword Icon GreenNightshade’s Bite</t>
  </si>
  <si>
    <t>StatusEffect-Poison240</t>
  </si>
  <si>
    <t>Ironls-sharp25</t>
  </si>
  <si>
    <t>Indent03IndentIndentIndent03Indent01Long Sword Icon Light BlueBelladonna’s Bite</t>
  </si>
  <si>
    <t>StatusEffect-Poison320</t>
  </si>
  <si>
    <t>Ironls-sharp26</t>
  </si>
  <si>
    <t>Indent03IndentIndentIndent01Long Sword Icon YellowThunderclap</t>
  </si>
  <si>
    <t>Ironls-sharp27</t>
  </si>
  <si>
    <t>Indent03IndentIndentIndentIndent02Long Sword Icon PinkThunderclap+</t>
  </si>
  <si>
    <t>Thunder140</t>
  </si>
  <si>
    <t>Ironls-sharp28</t>
  </si>
  <si>
    <t>Indent03IndentIndentIndentIndent03Indent01Long Sword Icon GreenHeaven’s Thunder</t>
  </si>
  <si>
    <t>Thunder160</t>
  </si>
  <si>
    <t>Ironls-sharp29</t>
  </si>
  <si>
    <t>Indent03IndentIndentIndentIndent03IndentIndent01Long Sword Icon OrangeHeaven’s Sunderer</t>
  </si>
  <si>
    <t>Ironls-sharp30</t>
  </si>
  <si>
    <t>Indent03IndentIndentIndentIndent03IndentIndentIndent01Long Sword Icon OrangeTruest Sunderer</t>
  </si>
  <si>
    <t>Ironls-sharp31</t>
  </si>
  <si>
    <t>Indent03IndentIndentIndentIndent01Long Sword Icon PinkPlesioth Splasher</t>
  </si>
  <si>
    <t>Water170</t>
  </si>
  <si>
    <t>Ironls-sharp32</t>
  </si>
  <si>
    <t>Indent03IndentIndentIndentIndentIndent01Long Sword Icon GreenPlesioth Splasher+</t>
  </si>
  <si>
    <t>Ironls-sharp33</t>
  </si>
  <si>
    <t>Indent03IndentIndentIndentIndentIndentIndent01Long Sword Icon Light BlueVerdant Splash</t>
  </si>
  <si>
    <t>Water260</t>
  </si>
  <si>
    <t>Ironls-sharp34</t>
  </si>
  <si>
    <t>Indent03IndentIndentIndentIndentIndentIndentIndent01Long Sword Icon OrangeVerdant Splash+</t>
  </si>
  <si>
    <t>Water300</t>
  </si>
  <si>
    <t>Ironls-sharp35</t>
  </si>
  <si>
    <t>Indent03IndentIndentIndentIndentIndentIndentIndentIndent01Long Sword Icon OrangeJade Vagalhao</t>
  </si>
  <si>
    <t>Water360</t>
  </si>
  <si>
    <t>Ironls-sharp36</t>
  </si>
  <si>
    <t>Indent01Long Sword Icon WhiteArzuros Naginata</t>
  </si>
  <si>
    <t>Ironls-sharp37</t>
  </si>
  <si>
    <t>IndentIndent02Long Sword Icon YellowArzuros Naginata+</t>
  </si>
  <si>
    <t>Ironls-sharp38</t>
  </si>
  <si>
    <t>IndentIndent03Indent01Long Sword Icon PinkArzuros Strikequill</t>
  </si>
  <si>
    <t>Ironls-sharp39</t>
  </si>
  <si>
    <t>IndentIndent03IndentIndent01Long Sword Icon PinkGuan Dao</t>
  </si>
  <si>
    <t>Dragon50</t>
  </si>
  <si>
    <t>Ironls-sharp40</t>
  </si>
  <si>
    <t>IndentIndent03IndentIndentIndent01Long Sword Icon RedYan Yue Dao</t>
  </si>
  <si>
    <t>Dragon60</t>
  </si>
  <si>
    <t>Ironls-sharp41</t>
  </si>
  <si>
    <t>IndentIndent03IndentIndentIndentIndent01Long Sword Icon MagentaYi Duan</t>
  </si>
  <si>
    <t>Dragon120</t>
  </si>
  <si>
    <t>Ironls-sharp42</t>
  </si>
  <si>
    <t>IndentIndent01Long Sword Icon PurpleDrowning Shaft</t>
  </si>
  <si>
    <t>Ironls-sharp43</t>
  </si>
  <si>
    <t>IndentIndentIndent01Long Sword Icon YellowDouser Bardiche</t>
  </si>
  <si>
    <t>Water140</t>
  </si>
  <si>
    <t>Ironls-sharp44</t>
  </si>
  <si>
    <t>IndentIndentIndentIndent02Long Sword Icon Light BlueWasserfallis</t>
  </si>
  <si>
    <t>Ironls-sharp45</t>
  </si>
  <si>
    <t>IndentIndentIndentIndent01Long Sword Icon PinkEnfeebling Glaive</t>
  </si>
  <si>
    <t>StatusEffect-Poison280</t>
  </si>
  <si>
    <t>Ironls-sharp46</t>
  </si>
  <si>
    <t>IndentIndentIndentIndentIndent01Long Sword Icon BlueDispatcher Glaive</t>
  </si>
  <si>
    <t>Ironls-sharp47</t>
  </si>
  <si>
    <t>IndentIndentIndentIndentIndentIndent01Long Sword Icon OrangeAsthenia Glaive</t>
  </si>
  <si>
    <t>StatusEffect-Poison450</t>
  </si>
  <si>
    <t>Ironls-sharp48</t>
  </si>
  <si>
    <t>Long Sword Icon WhiteCanine Katana</t>
  </si>
  <si>
    <t>(StatusEffect-Para50)</t>
  </si>
  <si>
    <t>Bonels-sharp1</t>
  </si>
  <si>
    <t>Indent01Long Sword Icon WhiteLupine Katana</t>
  </si>
  <si>
    <t>Bonels-sharp2</t>
  </si>
  <si>
    <t>IndentIndent01Long Sword Icon PurpleCerberus Katana</t>
  </si>
  <si>
    <t>Bonels-sharp3</t>
  </si>
  <si>
    <t>IndentIndentIndent02Long Sword Icon YellowAnanta Boneblade</t>
  </si>
  <si>
    <t>StatusEffect-Para120</t>
  </si>
  <si>
    <t>Bonels-sharp4</t>
  </si>
  <si>
    <t>IndentIndentIndent03Indent02Long Sword Icon YellowAnanta Boneblade+</t>
  </si>
  <si>
    <t>Bonels-sharp5</t>
  </si>
  <si>
    <t>IndentIndentIndent03Indent03Indent01Long Sword Icon GreenShadowbinder</t>
  </si>
  <si>
    <t>Bonels-sharp6</t>
  </si>
  <si>
    <t>IndentIndentIndent03Indent03IndentIndent02Long Sword Icon OrangeSoulbinder</t>
  </si>
  <si>
    <t>Bonels-sharp7</t>
  </si>
  <si>
    <t>IndentIndentIndent03Indent03IndentIndent03Indent01Long Sword Icon OrangeSoulstrangler</t>
  </si>
  <si>
    <t>Bonels-sharp8</t>
  </si>
  <si>
    <t>IndentIndentIndent03Indent03IndentIndent01Long Sword Icon GreenDiapason</t>
  </si>
  <si>
    <t>(Fire50)</t>
  </si>
  <si>
    <t>Bonels-sharp9</t>
  </si>
  <si>
    <t>IndentIndentIndent03Indent03IndentIndentIndent01Long Sword Icon BlueDiapason+</t>
  </si>
  <si>
    <t>(Fire80)</t>
  </si>
  <si>
    <t>Bonels-sharp10</t>
  </si>
  <si>
    <t>IndentIndentIndent03Indent03IndentIndentIndentIndent01Long Sword Icon OrangeCrimsonfork</t>
  </si>
  <si>
    <t>(Fire100)</t>
  </si>
  <si>
    <t>Bonels-sharp11</t>
  </si>
  <si>
    <t>IndentIndentIndent03Indent03IndentIndentIndentIndentIndent01Long Sword Icon OrangeChrome Mazurka</t>
  </si>
  <si>
    <t>(Fire130)</t>
  </si>
  <si>
    <t>Bonels-sharp12</t>
  </si>
  <si>
    <t>IndentIndentIndent03Indent03IndentIndentIndentIndentIndentIndent01Long Sword Icon OrangeChrome Waltz</t>
  </si>
  <si>
    <t>Bonels-sharp13</t>
  </si>
  <si>
    <t>IndentIndentIndent03Indent01Long Sword Icon YellowWyvern Blade "Fire"</t>
  </si>
  <si>
    <t>Bonels-sharp14</t>
  </si>
  <si>
    <t>IndentIndentIndent03IndentIndent02Long Sword Icon BlueWyvern Blade "Flame"</t>
  </si>
  <si>
    <t>Bonels-sharp15</t>
  </si>
  <si>
    <t>IndentIndentIndent03IndentIndent03Indent01Long Sword Icon OrangeWyvern Blade "Flare"</t>
  </si>
  <si>
    <t>Bonels-sharp16</t>
  </si>
  <si>
    <t>IndentIndentIndent03IndentIndent03IndentIndent02Long Sword Icon MagentaWyvern Blade "Pale"</t>
  </si>
  <si>
    <t>Fire300</t>
  </si>
  <si>
    <t>Bonels-sharp17</t>
  </si>
  <si>
    <t>IndentIndentIndent03IndentIndent03IndentIndent03Indent01Long Sword Icon MagentaWyvern Blade "Bloom"</t>
  </si>
  <si>
    <t>Bonels-sharp18</t>
  </si>
  <si>
    <t>IndentIndentIndent03IndentIndent03IndentIndent01Long Sword Icon OrangeWyvern Blade "Blaze"</t>
  </si>
  <si>
    <t>Bonels-sharp19</t>
  </si>
  <si>
    <t>IndentIndentIndent03IndentIndent03IndentIndentIndent01Long Sword Icon OrangeWyvern Blade "Rose"</t>
  </si>
  <si>
    <t>Bonels-sharp20</t>
  </si>
  <si>
    <t>IndentIndentIndent03IndentIndent01Long Sword Icon YellowMountain Reaper</t>
  </si>
  <si>
    <t>(Ice80)</t>
  </si>
  <si>
    <t>Bonels-sharp21</t>
  </si>
  <si>
    <t>IndentIndentIndent03IndentIndentIndent01Long Sword Icon GreenMountain Archreaper</t>
  </si>
  <si>
    <t>(Ice120)</t>
  </si>
  <si>
    <t>Bonels-sharp22</t>
  </si>
  <si>
    <t>IndentIndentIndent03IndentIndentIndentIndent01Long Sword Icon BlueWild Heights</t>
  </si>
  <si>
    <t>(Ice140)</t>
  </si>
  <si>
    <t>Bonels-sharp23</t>
  </si>
  <si>
    <t>IndentIndentIndent03IndentIndentIndentIndentIndent01Long Sword Icon Light BlueGrandfolly</t>
  </si>
  <si>
    <t>Bonels-sharp24</t>
  </si>
  <si>
    <t>IndentIndentIndent03IndentIndentIndentIndentIndentIndent01Long Sword Icon OrangeTribulation</t>
  </si>
  <si>
    <t>Bonels-sharp25</t>
  </si>
  <si>
    <t>IndentIndentIndent01Long Sword Icon YellowBleeding Cross</t>
  </si>
  <si>
    <t>StatusEffect-Poison80</t>
  </si>
  <si>
    <t>Bonels-sharp26</t>
  </si>
  <si>
    <t>IndentIndentIndentIndent02Long Sword Icon PinkBleeding Cross+</t>
  </si>
  <si>
    <t>StatusEffect-Poison100</t>
  </si>
  <si>
    <t>Bonels-sharp27</t>
  </si>
  <si>
    <t>IndentIndentIndentIndent03Indent01Long Sword Icon GreenMephitic Katana</t>
  </si>
  <si>
    <t>StatusEffect-Poison130</t>
  </si>
  <si>
    <t>Bonels-sharp28</t>
  </si>
  <si>
    <t>IndentIndentIndentIndent03IndentIndent02Long Sword Icon Light BlueVampiric Edge</t>
  </si>
  <si>
    <t>StatusEffect-Poison150</t>
  </si>
  <si>
    <t>Bonels-sharp29</t>
  </si>
  <si>
    <t>IndentIndentIndentIndent03IndentIndent03Indent01Long Sword Icon OrangeCarmilla Bloodsucker</t>
  </si>
  <si>
    <t>Bonels-sharp30</t>
  </si>
  <si>
    <t>IndentIndentIndentIndent03IndentIndent01Long Sword Icon GreenCrimson Cross</t>
  </si>
  <si>
    <t>Thunder50</t>
  </si>
  <si>
    <t>Bonels-sharp31</t>
  </si>
  <si>
    <t>IndentIndentIndentIndent03IndentIndentIndent01Long Sword Icon BlueLost Eden</t>
  </si>
  <si>
    <t>Thunder70</t>
  </si>
  <si>
    <t>Bonels-sharp32</t>
  </si>
  <si>
    <t>IndentIndentIndentIndent03IndentIndentIndentIndent01Long Sword Icon Light BlueBanished Blood</t>
  </si>
  <si>
    <t>Bonels-sharp33</t>
  </si>
  <si>
    <t>IndentIndentIndentIndent03IndentIndentIndentIndentIndent01Long Sword Icon OrangeLaw of the Guilty</t>
  </si>
  <si>
    <t>Thunder130</t>
  </si>
  <si>
    <t>Bonels-sharp34</t>
  </si>
  <si>
    <t>IndentIndentIndentIndent01Long Sword Icon YellowDancing Flames</t>
  </si>
  <si>
    <t>Bonels-sharp35</t>
  </si>
  <si>
    <t>IndentIndentIndentIndentIndent01Long Sword Icon GreenDancing Hellfire</t>
  </si>
  <si>
    <t>Bonels-sharp36</t>
  </si>
  <si>
    <t>IndentIndentIndentIndentIndentIndent02Long Sword Icon OrangePrincipal Flame</t>
  </si>
  <si>
    <t>Bonels-sharp37</t>
  </si>
  <si>
    <t>IndentIndentIndentIndentIndentIndent01Long Sword Icon BlueSnow Siren</t>
  </si>
  <si>
    <t>Ice120</t>
  </si>
  <si>
    <t>Bonels-sharp38</t>
  </si>
  <si>
    <t>IndentIndentIndentIndentIndentIndentIndent01Long Sword Icon OrangeBlizzard Siren</t>
  </si>
  <si>
    <t>Ice280</t>
  </si>
  <si>
    <t>Bonels-sharp39</t>
  </si>
  <si>
    <t>IndentIndentIndentIndentIndentIndentIndentIndent01Long Sword Icon OrangeGlacial Diva</t>
  </si>
  <si>
    <t>Ice330</t>
  </si>
  <si>
    <t>Bonels-sharp40</t>
  </si>
  <si>
    <t>Long Sword Icon YellowWindeater</t>
  </si>
  <si>
    <t>(Dragon50)</t>
  </si>
  <si>
    <t>Windls-sharp1</t>
  </si>
  <si>
    <t>Indent01Long Sword Icon PinkSoundeater</t>
  </si>
  <si>
    <t>(Dragon90)</t>
  </si>
  <si>
    <t>Windls-sharp2</t>
  </si>
  <si>
    <t>IndentIndent01Long Sword Icon BlueZephyr</t>
  </si>
  <si>
    <t>(Dragon170)</t>
  </si>
  <si>
    <t>Windls-sharp3</t>
  </si>
  <si>
    <t>Long Sword Icon PinkHairtail’s Hairblade</t>
  </si>
  <si>
    <t>Water400</t>
  </si>
  <si>
    <t>Tachils-sharp1</t>
  </si>
  <si>
    <t>Indent01Long Sword Icon BlueFresh Hairblade</t>
  </si>
  <si>
    <t>Water480</t>
  </si>
  <si>
    <t>Tachils-sharp2</t>
  </si>
  <si>
    <t>IndentIndent01Long Sword Icon OrangePremium Hairblade</t>
  </si>
  <si>
    <t>Water540</t>
  </si>
  <si>
    <t>Tachils-sharp3</t>
  </si>
  <si>
    <t>Long Sword Icon PinkBarbarian Blade</t>
  </si>
  <si>
    <t>Barbls-sharp1</t>
  </si>
  <si>
    <t>Indent01Long Sword Icon BlueBarbarian Blade "Sharq"</t>
  </si>
  <si>
    <t>Barbls-sharp2</t>
  </si>
  <si>
    <t>IndentIndent01Long Sword Icon OrangeKibamaru</t>
  </si>
  <si>
    <t>Water180</t>
  </si>
  <si>
    <t>Barbls-sharp3</t>
  </si>
  <si>
    <t>Long Sword Icon GreenDios Katana</t>
  </si>
  <si>
    <t>Status Effect-Slimeblight MH3U Icon140</t>
  </si>
  <si>
    <t>Diosls-sharp1</t>
  </si>
  <si>
    <t>Indent01Long Sword Icon BlueDios Katana+</t>
  </si>
  <si>
    <t>Status Effect-Slimeblight MH3U Icon180</t>
  </si>
  <si>
    <t>Diosls-sharp2</t>
  </si>
  <si>
    <t>IndentIndent01Long Sword Icon OrangeDemolition Katana</t>
  </si>
  <si>
    <t>Status Effect-Slimeblight MH3U Icon240</t>
  </si>
  <si>
    <t>Diosls-sharp3</t>
  </si>
  <si>
    <t>IndentIndentIndent01Long Sword Icon OrangePyro Demolisher</t>
  </si>
  <si>
    <t>Status Effect-Slimeblight MH3U Icon280</t>
  </si>
  <si>
    <t>Diosls-sharp4</t>
  </si>
  <si>
    <t>Long Sword Icon BlueReaver "Cruelty"</t>
  </si>
  <si>
    <t>(Dragon150)</t>
  </si>
  <si>
    <t>Jhols-sharp1</t>
  </si>
  <si>
    <t>Indent01Long Sword Icon Light BlueReaver "Calamity"</t>
  </si>
  <si>
    <t>(Dragon200)</t>
  </si>
  <si>
    <t>Jhols-sharp2</t>
  </si>
  <si>
    <t>IndentIndent01Long Sword Icon OrangeNero's Calamity</t>
  </si>
  <si>
    <t>(Dragon230)</t>
  </si>
  <si>
    <t>Jhols-sharp3</t>
  </si>
  <si>
    <t>Long Sword Icon RedDark Claw</t>
  </si>
  <si>
    <t>Dragon290</t>
  </si>
  <si>
    <t>Alals-sharp1</t>
  </si>
  <si>
    <t>Indent01Long Sword Icon MagentaDark Claw "Demise"</t>
  </si>
  <si>
    <t>Dragon330</t>
  </si>
  <si>
    <t>Alals-sharp2</t>
  </si>
  <si>
    <t>IndentIndent01Long Sword Icon MagentaAltheos Altrusta</t>
  </si>
  <si>
    <t>Dragon380</t>
  </si>
  <si>
    <t>Alals-sharp3</t>
  </si>
  <si>
    <t>Long Sword Icon MagentaMegiddo Katana</t>
  </si>
  <si>
    <t>Fire400</t>
  </si>
  <si>
    <t>Infernols-sharp1</t>
  </si>
  <si>
    <t>Indent01Long Sword Icon MagentaThe Adjudition</t>
  </si>
  <si>
    <t>Infernols-sharp2</t>
  </si>
  <si>
    <t>Long Sword Icon YellowTenebra</t>
  </si>
  <si>
    <t>Tetsuls-sharp1</t>
  </si>
  <si>
    <t>Indent01Long Sword Icon BlueTenebra D</t>
  </si>
  <si>
    <t>Tetsuls-sharp2</t>
  </si>
  <si>
    <t>Long Sword Icon GreenRising Soul</t>
  </si>
  <si>
    <t>Lightningls-sharp1</t>
  </si>
  <si>
    <t>Long Sword Icon BlueHao-ken</t>
  </si>
  <si>
    <t>Dragon400</t>
  </si>
  <si>
    <t>Yaibals-sharp1</t>
  </si>
  <si>
    <t>Long Sword Icon OrangeStarlight Gate</t>
  </si>
  <si>
    <t>(Water420)</t>
  </si>
  <si>
    <t>Starlightls-sharp1</t>
  </si>
  <si>
    <t>Iron Hammer</t>
  </si>
  <si>
    <t>(Ice Adell 150)</t>
  </si>
  <si>
    <t>Ironhammer-sharp1</t>
  </si>
  <si>
    <t>Indent01Iron Hammer+</t>
  </si>
  <si>
    <t>(Ice Adell 180)</t>
  </si>
  <si>
    <t>Ironhammer-sharp2</t>
  </si>
  <si>
    <t>IndentIndent02War Hammer</t>
  </si>
  <si>
    <t>(Ice Adell 1100)</t>
  </si>
  <si>
    <t>Ironhammer-sharp3</t>
  </si>
  <si>
    <t>IndentIndent03Indent01War Hammer+</t>
  </si>
  <si>
    <t>(Ice Adell 1130)</t>
  </si>
  <si>
    <t>Ironhammer-sharp4</t>
  </si>
  <si>
    <t>IndentIndent03IndentIndent02War Mace</t>
  </si>
  <si>
    <t>(Ice Adell 1150)</t>
  </si>
  <si>
    <t>Ironhammer-sharp5</t>
  </si>
  <si>
    <t>IndentIndent03IndentIndent03Indent02Iron Striker</t>
  </si>
  <si>
    <t>(Ice Adell 1170)</t>
  </si>
  <si>
    <t>Ironhammer-sharp6</t>
  </si>
  <si>
    <t>IndentIndent03IndentIndent03Indent03Indent01Iron Striker+</t>
  </si>
  <si>
    <t>(Ice Adell 1220)</t>
  </si>
  <si>
    <t>Ironhammer-sharp7</t>
  </si>
  <si>
    <t>IndentIndent03IndentIndent03Indent03IndentIndent02Iron Impact</t>
  </si>
  <si>
    <t>(Ice Adell 1250)</t>
  </si>
  <si>
    <t>Ironhammer-sharp8</t>
  </si>
  <si>
    <t>IndentIndent03IndentIndent03Indent03IndentIndent03Indent01Anvil Hammer</t>
  </si>
  <si>
    <t>(Ice Adell 1330)</t>
  </si>
  <si>
    <t>Ironhammer-sharp9</t>
  </si>
  <si>
    <t>IndentIndent03IndentIndent03Indent03IndentIndent03IndentIndent01Onslaught</t>
  </si>
  <si>
    <t>(Ice Adell 1380)</t>
  </si>
  <si>
    <t>Ironhammer-sharp10</t>
  </si>
  <si>
    <t>IndentIndent03IndentIndent03Indent03IndentIndent01Gun Hammer</t>
  </si>
  <si>
    <t>Fire Adell 1100</t>
  </si>
  <si>
    <t>Ironhammer-sharp11</t>
  </si>
  <si>
    <t>IndentIndent03IndentIndent03Indent03IndentIndentIndent01Deadeye Revolver</t>
  </si>
  <si>
    <t>Fire Adell 1130</t>
  </si>
  <si>
    <t>Ironhammer-sharp12</t>
  </si>
  <si>
    <t>IndentIndent03IndentIndent03Indent03IndentIndentIndentIndent01Burst Revolver</t>
  </si>
  <si>
    <t>Fire Adell 1180</t>
  </si>
  <si>
    <t>Ironhammer-sharp13</t>
  </si>
  <si>
    <t>IndentIndent03IndentIndent03Indent02Plesioth Head</t>
  </si>
  <si>
    <t>Water Adell 1210</t>
  </si>
  <si>
    <t>Ironhammer-sharp14</t>
  </si>
  <si>
    <t>IndentIndent03IndentIndent03Indent03Indent02Plesioth Head+</t>
  </si>
  <si>
    <t>Water Adell 1250</t>
  </si>
  <si>
    <t>Ironhammer-sharp15</t>
  </si>
  <si>
    <t>IndentIndent03IndentIndent03Indent03Indent03Indent01Plesioth Breaker</t>
  </si>
  <si>
    <t>Water Adell 1350</t>
  </si>
  <si>
    <t>Ironhammer-sharp16</t>
  </si>
  <si>
    <t>IndentIndent03IndentIndent03Indent03Indent03IndentIndent01Verde Plesioth Head</t>
  </si>
  <si>
    <t>Water Adell 1480</t>
  </si>
  <si>
    <t>Ironhammer-sharp17</t>
  </si>
  <si>
    <t>IndentIndent03IndentIndent03Indent03Indent03IndentIndentIndent01Green Ronperagon</t>
  </si>
  <si>
    <t>Water Adell 1580</t>
  </si>
  <si>
    <t>Ironhammer-sharp18</t>
  </si>
  <si>
    <t>IndentIndent03IndentIndent03Indent03Indent01Fang Hammer "Echo"</t>
  </si>
  <si>
    <t>Water Adell 1180</t>
  </si>
  <si>
    <t>Ironhammer-sharp19</t>
  </si>
  <si>
    <t>IndentIndent03IndentIndent03Indent03IndentIndent01Fang Hammer "Ruin"</t>
  </si>
  <si>
    <t>Ironhammer-sharp20</t>
  </si>
  <si>
    <t>IndentIndent03IndentIndent03Indent03IndentIndentIndent01Jhen Mohran Hammer</t>
  </si>
  <si>
    <t>Ironhammer-sharp21</t>
  </si>
  <si>
    <t>IndentIndent03IndentIndent03Indent01Binding Bludgeon</t>
  </si>
  <si>
    <t>Paralysis Adell 1150</t>
  </si>
  <si>
    <t>Ironhammer-sharp22</t>
  </si>
  <si>
    <t>IndentIndent03IndentIndent03IndentIndent01Armored Gogue</t>
  </si>
  <si>
    <t>Paralysis Adell 1200</t>
  </si>
  <si>
    <t>Ironhammer-sharp23</t>
  </si>
  <si>
    <t>IndentIndent03IndentIndent03IndentIndentIndent01Armored Megagogue</t>
  </si>
  <si>
    <t>Paralysis Adell 1220</t>
  </si>
  <si>
    <t>Ironhammer-sharp24</t>
  </si>
  <si>
    <t>IndentIndent03IndentIndent02Vortex Hammer</t>
  </si>
  <si>
    <t>Thunder Adell 1100</t>
  </si>
  <si>
    <t>Ironhammer-sharp25</t>
  </si>
  <si>
    <t>IndentIndent03IndentIndent03Indent01Vortex Hammer+</t>
  </si>
  <si>
    <t>Thunder Adell 1140</t>
  </si>
  <si>
    <t>Ironhammer-sharp26</t>
  </si>
  <si>
    <t>IndentIndent03IndentIndent03IndentIndent01High Vortex Hammer</t>
  </si>
  <si>
    <t>Thunder Adell 1180</t>
  </si>
  <si>
    <t>Ironhammer-sharp27</t>
  </si>
  <si>
    <t>IndentIndent03IndentIndent03IndentIndentIndent01Vortical Hammer</t>
  </si>
  <si>
    <t>Thunder Adell 1200</t>
  </si>
  <si>
    <t>Ironhammer-sharp28</t>
  </si>
  <si>
    <t>IndentIndent03IndentIndent03IndentIndentIndentIndent01Vortastrophe</t>
  </si>
  <si>
    <t>Thunder Adell 1230</t>
  </si>
  <si>
    <t>Ironhammer-sharp29</t>
  </si>
  <si>
    <t>IndentIndent03IndentIndent03IndentIndentIndentIndentIndent01Lagio Voltega</t>
  </si>
  <si>
    <t>Thunder Adell 1280</t>
  </si>
  <si>
    <t>Ironhammer-sharp30</t>
  </si>
  <si>
    <t>IndentIndent03IndentIndent03IndentIndentIndentIndentIndentIndent01Lagio Vortivolte</t>
  </si>
  <si>
    <t>Thunder Adell 1320</t>
  </si>
  <si>
    <t>Ironhammer-sharp31</t>
  </si>
  <si>
    <t>IndentIndent03IndentIndent01Frozen Core</t>
  </si>
  <si>
    <t>Ice Adell 1150</t>
  </si>
  <si>
    <t>Ironhammer-sharp32</t>
  </si>
  <si>
    <t>IndentIndent03IndentIndentIndent01Cocytus</t>
  </si>
  <si>
    <t>Ice Adell 1210</t>
  </si>
  <si>
    <t>Ironhammer-sharp33</t>
  </si>
  <si>
    <t>IndentIndent03IndentIndentIndentIndent01Pykrete Punisher</t>
  </si>
  <si>
    <t>Ice Adell 1400</t>
  </si>
  <si>
    <t>Ironhammer-sharp34</t>
  </si>
  <si>
    <t>IndentIndent01Plume Flint</t>
  </si>
  <si>
    <t>Fire Adell 180</t>
  </si>
  <si>
    <t>Ironhammer-sharp35</t>
  </si>
  <si>
    <t>IndentIndentIndent02Peco Flint</t>
  </si>
  <si>
    <t>Fire Adell 1140</t>
  </si>
  <si>
    <t>Ironhammer-sharp36</t>
  </si>
  <si>
    <t>IndentIndentIndent03Indent01Peco Igniter</t>
  </si>
  <si>
    <t>Fire Adell 1240</t>
  </si>
  <si>
    <t>Ironhammer-sharp37</t>
  </si>
  <si>
    <t>IndentIndentIndent02Peco Lectro</t>
  </si>
  <si>
    <t>Thunder Adell 1220</t>
  </si>
  <si>
    <t>Ironhammer-sharp38</t>
  </si>
  <si>
    <t>IndentIndentIndent03Indent01Peco Lightning</t>
  </si>
  <si>
    <t>Thunder Adell 1300</t>
  </si>
  <si>
    <t>Ironhammer-sharp39</t>
  </si>
  <si>
    <t>IndentIndentIndent03IndentIndent01Peco Lectrocution</t>
  </si>
  <si>
    <t>Thunder Adell 1380</t>
  </si>
  <si>
    <t>Ironhammer-sharp40</t>
  </si>
  <si>
    <t>IndentIndentIndent02Red Bludgeon</t>
  </si>
  <si>
    <t>Fire Adell 1120</t>
  </si>
  <si>
    <t>Ironhammer-sharp41</t>
  </si>
  <si>
    <t>IndentIndentIndent03Indent01Red Bludgeon+</t>
  </si>
  <si>
    <t>Fire Adell 1160</t>
  </si>
  <si>
    <t>Ironhammer-sharp42</t>
  </si>
  <si>
    <t>IndentIndentIndent03IndentIndent02Huracan Hammer</t>
  </si>
  <si>
    <t>Fire Adell 1200</t>
  </si>
  <si>
    <t>Ironhammer-sharp43</t>
  </si>
  <si>
    <t>IndentIndentIndent03IndentIndent03Indent01Huracan Blueblaze</t>
  </si>
  <si>
    <t>Fire Adell 1220</t>
  </si>
  <si>
    <t>Ironhammer-sharp44</t>
  </si>
  <si>
    <t>IndentIndentIndent03IndentIndent03IndentIndent01Rathalos Martesta</t>
  </si>
  <si>
    <t>Ironhammer-sharp45</t>
  </si>
  <si>
    <t>IndentIndentIndent03IndentIndent03IndentIndentIndent01Rathalos Blueblazon</t>
  </si>
  <si>
    <t>Fire Adell 1260</t>
  </si>
  <si>
    <t>Ironhammer-sharp46</t>
  </si>
  <si>
    <t>IndentIndentIndent03IndentIndent03IndentIndentIndentIndent01Leonid Starcrusher</t>
  </si>
  <si>
    <t>Fire Adell 1300</t>
  </si>
  <si>
    <t>Ironhammer-sharp47</t>
  </si>
  <si>
    <t>IndentIndentIndent03IndentIndent03IndentIndentIndentIndentIndent01Svarog Starsmasher</t>
  </si>
  <si>
    <t>Fire Adell 1320</t>
  </si>
  <si>
    <t>Ironhammer-sharp48</t>
  </si>
  <si>
    <t>IndentIndentIndent03IndentIndent01Dios Tailhammer</t>
  </si>
  <si>
    <t>Status Effect-Slimeblight MH3U Icon200</t>
  </si>
  <si>
    <t>Ironhammer-sharp49</t>
  </si>
  <si>
    <t>IndentIndentIndent03IndentIndentIndent01Dios Tailhammer+</t>
  </si>
  <si>
    <t>Ironhammer-sharp50</t>
  </si>
  <si>
    <t>IndentIndentIndent03IndentIndentIndentIndent01Demolition Hammer</t>
  </si>
  <si>
    <t>Status Effect-Slimeblight MH3U Icon300</t>
  </si>
  <si>
    <t>Ironhammer-sharp51</t>
  </si>
  <si>
    <t>IndentIndentIndent03IndentIndentIndentIndentIndent01Novagio Demolisher</t>
  </si>
  <si>
    <t>Status Effect-Slimeblight MH3U Icon340</t>
  </si>
  <si>
    <t>Ironhammer-sharp52</t>
  </si>
  <si>
    <t>IndentIndentIndent01Numbingbird</t>
  </si>
  <si>
    <t>Paralysis Adell 1140</t>
  </si>
  <si>
    <t>Ironhammer-sharp53</t>
  </si>
  <si>
    <t>IndentIndentIndentIndent01Paralykeet</t>
  </si>
  <si>
    <t>Paralysis Adell 1170</t>
  </si>
  <si>
    <t>Ironhammer-sharp54</t>
  </si>
  <si>
    <t>IndentIndentIndentIndentIndent01Alluring Lotus</t>
  </si>
  <si>
    <t>Ironhammer-sharp55</t>
  </si>
  <si>
    <t>IndentIndentIndentIndentIndentIndent02Plegia Bocciolo</t>
  </si>
  <si>
    <t>Ironhammer-sharp56</t>
  </si>
  <si>
    <t>IndentIndentIndentIndentIndentIndent03Indent01Plegia Fior</t>
  </si>
  <si>
    <t>Paralysis Adell 1260</t>
  </si>
  <si>
    <t>Ironhammer-sharp57</t>
  </si>
  <si>
    <t>IndentIndentIndentIndentIndentIndent03IndentIndent01Plegia Fantasia</t>
  </si>
  <si>
    <t>Paralysis Adell 1300</t>
  </si>
  <si>
    <t>Ironhammer-sharp58</t>
  </si>
  <si>
    <t>IndentIndentIndentIndentIndentIndent01Usurper’s Thunder</t>
  </si>
  <si>
    <t>Thunder Adell 1240</t>
  </si>
  <si>
    <t>Ironhammer-sharp59</t>
  </si>
  <si>
    <t>IndentIndentIndentIndentIndentIndentIndent01Despot’s Crackle</t>
  </si>
  <si>
    <t>Ironhammer-sharp60</t>
  </si>
  <si>
    <t>IndentIndentIndentIndentIndentIndentIndentIndent01Oppressor’s Sway</t>
  </si>
  <si>
    <t>Thunder Adell 1350</t>
  </si>
  <si>
    <t>Ironhammer-sharp61</t>
  </si>
  <si>
    <t>IndentIndentIndentIndentIndentIndentIndentIndentIndent02Nether Warhammer</t>
  </si>
  <si>
    <t>Thunder Adell 1400</t>
  </si>
  <si>
    <t>Ironhammer-sharp62</t>
  </si>
  <si>
    <t>IndentIndentIndentIndentIndentIndentIndentIndentIndent03Indent01Nether Jarngrolnir</t>
  </si>
  <si>
    <t>Thunder Adell 1460</t>
  </si>
  <si>
    <t>Ironhammer-sharp63</t>
  </si>
  <si>
    <t>IndentIndentIndentIndentIndentIndentIndentIndentIndent01Brimstren Drakemaw</t>
  </si>
  <si>
    <t>Dragon Adell 1230</t>
  </si>
  <si>
    <t>Ironhammer-sharp64</t>
  </si>
  <si>
    <t>IndentIndentIndentIndentIndentIndentIndentIndentIndentIndent01Stygian Industria</t>
  </si>
  <si>
    <t>Dragon Adell 1280</t>
  </si>
  <si>
    <t>Ironhammer-sharp65</t>
  </si>
  <si>
    <t>Rarity</t>
  </si>
  <si>
    <t>Bone Hammer</t>
  </si>
  <si>
    <t>(Poison Adell 150)</t>
  </si>
  <si>
    <t>Bonehammer-sharp1</t>
  </si>
  <si>
    <t>Indent01Bone Hammer+</t>
  </si>
  <si>
    <t>(Poison Adell 170)</t>
  </si>
  <si>
    <t>Bonehammer-sharp2</t>
  </si>
  <si>
    <t>IndentIndent02Bone Bludgeon</t>
  </si>
  <si>
    <t>(Poison Adell 1100)</t>
  </si>
  <si>
    <t>Bonehammer-sharp3</t>
  </si>
  <si>
    <t>IndentIndent03Indent01Bone Bludgeon+</t>
  </si>
  <si>
    <t>(Poison Adell 1130)</t>
  </si>
  <si>
    <t>Bonehammer-sharp4</t>
  </si>
  <si>
    <t>IndentIndent03IndentIndent01Jupiter’s Sphere</t>
  </si>
  <si>
    <t>(Water Adell 180)</t>
  </si>
  <si>
    <t>Bonehammer-sharp5</t>
  </si>
  <si>
    <t>IndentIndent03IndentIndentIndent01Duramboros Fellmace</t>
  </si>
  <si>
    <t>(Water Adell 1110)</t>
  </si>
  <si>
    <t>Bonehammer-sharp6</t>
  </si>
  <si>
    <t>IndentIndent03IndentIndentIndentIndent02Archambra Fellmace</t>
  </si>
  <si>
    <t>(Water Adell 1200),Defense Adell+5</t>
  </si>
  <si>
    <t>Bonehammer-sharp7</t>
  </si>
  <si>
    <t>IndentIndent03IndentIndentIndentIndent03Indent01Archambra Fellmace+</t>
  </si>
  <si>
    <t>(Water Adell 1250),Defense Adell+10</t>
  </si>
  <si>
    <t>Bonehammer-sharp8</t>
  </si>
  <si>
    <t>IndentIndent03IndentIndentIndentIndent03IndentIndent01Archambra Resurgence</t>
  </si>
  <si>
    <t>(Water Adell 1280),Defense Adell+15</t>
  </si>
  <si>
    <t>Bonehammer-sharp9</t>
  </si>
  <si>
    <t>IndentIndent03IndentIndentIndentIndent01Hidden Breaker</t>
  </si>
  <si>
    <t>Bonehammer-sharp10</t>
  </si>
  <si>
    <t>IndentIndent03IndentIndentIndentIndentIndent01Hidden Breaker+</t>
  </si>
  <si>
    <t>(Poison Adell 1120)</t>
  </si>
  <si>
    <t>Bonehammer-sharp11</t>
  </si>
  <si>
    <t>IndentIndent03IndentIndentIndentIndentIndentIndent01Night Eternal</t>
  </si>
  <si>
    <t>(Poison Adell 1150)</t>
  </si>
  <si>
    <t>Bonehammer-sharp12</t>
  </si>
  <si>
    <t>IndentIndent03IndentIndentIndentIndentIndentIndentIndent01Virnar Breaker</t>
  </si>
  <si>
    <t>(Poison Adell 1180)</t>
  </si>
  <si>
    <t>Bonehammer-sharp13</t>
  </si>
  <si>
    <t>IndentIndent03IndentIndentIndentIndentIndentIndentIndentIndent01Midnight Aeternum</t>
  </si>
  <si>
    <t>(Poison Adell 1200)</t>
  </si>
  <si>
    <t>Bonehammer-sharp14</t>
  </si>
  <si>
    <t>IndentIndent02Ludroth Bone Mace</t>
  </si>
  <si>
    <t>Bonehammer-sharp15</t>
  </si>
  <si>
    <t>IndentIndent03Indent02Ludroth Bone Maul</t>
  </si>
  <si>
    <t>(Water Adell 1100)</t>
  </si>
  <si>
    <t>Bonehammer-sharp16</t>
  </si>
  <si>
    <t>IndentIndent03Indent03Indent01Ludroth Splashhammer</t>
  </si>
  <si>
    <t>Water Adell 1120</t>
  </si>
  <si>
    <t>Bonehammer-sharp17</t>
  </si>
  <si>
    <t>IndentIndent03Indent03IndentIndent01Vodyanoy Hammer</t>
  </si>
  <si>
    <t>Water Adell 1150</t>
  </si>
  <si>
    <t>Bonehammer-sharp18</t>
  </si>
  <si>
    <t>IndentIndent03Indent03IndentIndentIndent02Lorelei</t>
  </si>
  <si>
    <t>Water Adell 1430</t>
  </si>
  <si>
    <t>Bonehammer-sharp19</t>
  </si>
  <si>
    <t>IndentIndent03Indent03IndentIndentIndent01Bewitched Venodroth</t>
  </si>
  <si>
    <t>Poison Adell 1250</t>
  </si>
  <si>
    <t>Bonehammer-sharp20</t>
  </si>
  <si>
    <t>IndentIndent03Indent03IndentIndentIndentIndent01Violet Venodroth</t>
  </si>
  <si>
    <t>Poison Adell 1350</t>
  </si>
  <si>
    <t>Bonehammer-sharp21</t>
  </si>
  <si>
    <t>IndentIndent03Indent03IndentIndentIndentIndentIndent01Dire Envenodroth</t>
  </si>
  <si>
    <t>Poison Adell 1460</t>
  </si>
  <si>
    <t>Bonehammer-sharp22</t>
  </si>
  <si>
    <t>IndentIndent03Indent01Carapace Hammer</t>
  </si>
  <si>
    <t>(Poison Adell 1150),Defense Adell+8</t>
  </si>
  <si>
    <t>Bonehammer-sharp23</t>
  </si>
  <si>
    <t>IndentIndent03IndentIndent01Carapace Hammer+</t>
  </si>
  <si>
    <t>(Poison Adell 1180),Defense Adell+10</t>
  </si>
  <si>
    <t>Bonehammer-sharp24</t>
  </si>
  <si>
    <t>IndentIndent03IndentIndentIndent02Barroth Hammer</t>
  </si>
  <si>
    <t>(Poison Adell 1210),Defense Adell+15</t>
  </si>
  <si>
    <t>Bonehammer-sharp25</t>
  </si>
  <si>
    <t>IndentIndent03IndentIndentIndent03Indent02Barroth Martello</t>
  </si>
  <si>
    <t>(Poison Adell 1230),Defense Adell+18</t>
  </si>
  <si>
    <t>Bonehammer-sharp26</t>
  </si>
  <si>
    <t>IndentIndent03IndentIndentIndent03Indent03Indent01Barroth Basher</t>
  </si>
  <si>
    <t>(Poison Adell 1250),Defense Adell+22</t>
  </si>
  <si>
    <t>Bonehammer-sharp27</t>
  </si>
  <si>
    <t>IndentIndent03IndentIndentIndent03Indent03IndentIndent01Barroth Grandbasher</t>
  </si>
  <si>
    <t>(Poison Adell 1280),Defense Adell+25</t>
  </si>
  <si>
    <t>Bonehammer-sharp28</t>
  </si>
  <si>
    <t>IndentIndent03IndentIndentIndent03Indent01Ice Crusher</t>
  </si>
  <si>
    <t>Ice Adell 1120</t>
  </si>
  <si>
    <t>Bonehammer-sharp29</t>
  </si>
  <si>
    <t>IndentIndent03IndentIndentIndent03IndentIndent01Ice Obliterator</t>
  </si>
  <si>
    <t>Bonehammer-sharp30</t>
  </si>
  <si>
    <t>IndentIndent03IndentIndentIndent03IndentIndentIndent01Barroth Viseberg</t>
  </si>
  <si>
    <t>Ice Adell 1200</t>
  </si>
  <si>
    <t>Bonehammer-sharp31</t>
  </si>
  <si>
    <t>IndentIndent03IndentIndentIndent03IndentIndentIndentIndent01Barroth Ravinemaker</t>
  </si>
  <si>
    <t>Ice Adell 1220</t>
  </si>
  <si>
    <t>Bonehammer-sharp32</t>
  </si>
  <si>
    <t>IndentIndent03IndentIndentIndent01Brazenclout</t>
  </si>
  <si>
    <t>(Status Effect-Slimeblight MH3U Icon150),Defense Adell+12</t>
  </si>
  <si>
    <t>Bonehammer-sharp33</t>
  </si>
  <si>
    <t>IndentIndent03IndentIndentIndentIndent02Gigas Hammer</t>
  </si>
  <si>
    <t>(Status Effect-Slimeblight MH3U Icon300),Defense Adell+20</t>
  </si>
  <si>
    <t>Bonehammer-sharp34</t>
  </si>
  <si>
    <t>IndentIndent03IndentIndentIndentIndent03Indent01Grongigas Hammer</t>
  </si>
  <si>
    <t>(Status Effect-Slimeblight MH3U Icon400),Defense Adell+25</t>
  </si>
  <si>
    <t>Bonehammer-sharp35</t>
  </si>
  <si>
    <t>IndentIndent03IndentIndentIndentIndent01Meltroknuckle</t>
  </si>
  <si>
    <t>Fire Adell 1150</t>
  </si>
  <si>
    <t>Bonehammer-sharp36</t>
  </si>
  <si>
    <t>IndentIndent03IndentIndentIndentIndentIndent01Uragantic Hammer</t>
  </si>
  <si>
    <t>Bonehammer-sharp37</t>
  </si>
  <si>
    <t>IndentIndent03IndentIndentIndentIndentIndentIndent01Uragantuan Hammer</t>
  </si>
  <si>
    <t>Fire Adell 1250</t>
  </si>
  <si>
    <t>Bonehammer-sharp38</t>
  </si>
  <si>
    <t>IndentIndent01Bull Hammer</t>
  </si>
  <si>
    <t>(Water Adell 150)</t>
  </si>
  <si>
    <t>Bonehammer-sharp39</t>
  </si>
  <si>
    <t>IndentIndentIndent01Bull Head Hammer</t>
  </si>
  <si>
    <t>(Water Adell 170)</t>
  </si>
  <si>
    <t>Bonehammer-sharp40</t>
  </si>
  <si>
    <t>IndentIndentIndentIndent01Bull Tusk Hammer</t>
  </si>
  <si>
    <t>(Water Adell 190)</t>
  </si>
  <si>
    <t>Bonehammer-sharp41</t>
  </si>
  <si>
    <t>Lobstrosity</t>
  </si>
  <si>
    <t>Sleep xAdell200</t>
  </si>
  <si>
    <t>Lobstamp-sharp1</t>
  </si>
  <si>
    <t>Indent01King Lobstrosity</t>
  </si>
  <si>
    <t>Sleep xAdell250</t>
  </si>
  <si>
    <t>Lobstamp-sharp2</t>
  </si>
  <si>
    <t>IndentIndent01Royal Lobstrosity</t>
  </si>
  <si>
    <t>Sleep xAdell280</t>
  </si>
  <si>
    <t>Lobstamp-sharp3</t>
  </si>
  <si>
    <t>Gaiasp</t>
  </si>
  <si>
    <t>(Thunder Adell 1150)</t>
  </si>
  <si>
    <t>Gaisp-sharp1</t>
  </si>
  <si>
    <t>Indent01Gaiarch</t>
  </si>
  <si>
    <t>(Thunder Adell 1180)</t>
  </si>
  <si>
    <t>Gaisp-sharp2</t>
  </si>
  <si>
    <t>IndentIndent01Great Gaiarch</t>
  </si>
  <si>
    <t>(Thunder Adell 1200)</t>
  </si>
  <si>
    <t>Gaisp-sharp3</t>
  </si>
  <si>
    <t>IndentIndentIndent01Mother Gaiarch</t>
  </si>
  <si>
    <t>(Thunder Adell 1230)</t>
  </si>
  <si>
    <t>Gaisp-sharp4</t>
  </si>
  <si>
    <t>IndentIndentIndentIndent01Gaia Horizon</t>
  </si>
  <si>
    <t>(Thunder Adell 1300)</t>
  </si>
  <si>
    <t>Gaisp-sharp5</t>
  </si>
  <si>
    <t>Rusted Hammer</t>
  </si>
  <si>
    <t>(Dragon Adell 1100)</t>
  </si>
  <si>
    <t>Rustham-sharp1</t>
  </si>
  <si>
    <t>Indent01Tarnished Hammer</t>
  </si>
  <si>
    <t>Rustham-sharp2</t>
  </si>
  <si>
    <t>IndentIndent01Breath Core Hammer</t>
  </si>
  <si>
    <t>Rustham-sharp3</t>
  </si>
  <si>
    <t>IndentIndentIndent01Lava Core Hammer</t>
  </si>
  <si>
    <t>Dragon Adell 1310</t>
  </si>
  <si>
    <t>Rustham-sharp4</t>
  </si>
  <si>
    <t>IndentIndentIndentIndent01Crust Core Hammer</t>
  </si>
  <si>
    <t>Dragon Adell 1330</t>
  </si>
  <si>
    <t>Rustham-sharp5</t>
  </si>
  <si>
    <t>Worn Hammer</t>
  </si>
  <si>
    <t>Ancientham-sharp1</t>
  </si>
  <si>
    <t>Indent01Weathered Hammer</t>
  </si>
  <si>
    <t>Ancientham-sharp2</t>
  </si>
  <si>
    <t>IndentIndent01Pulsating Core</t>
  </si>
  <si>
    <t>Dragon Adell 1300</t>
  </si>
  <si>
    <t>Ancientham-sharp3</t>
  </si>
  <si>
    <t>IndentIndentIndent01Meteoric Core</t>
  </si>
  <si>
    <t>Dragon Adell 1350</t>
  </si>
  <si>
    <t>Ancientham-sharp4</t>
  </si>
  <si>
    <t>Devil's Due</t>
  </si>
  <si>
    <t>(Dragon Adell 1120)</t>
  </si>
  <si>
    <t>Jhoham-sharp1</t>
  </si>
  <si>
    <t>Indent01Devil’s Crush</t>
  </si>
  <si>
    <t>(Dragon Adell 1150)</t>
  </si>
  <si>
    <t>Jhoham-sharp2</t>
  </si>
  <si>
    <t>IndentIndent01Nero’s Chaos</t>
  </si>
  <si>
    <t>(Dragon Adell 1190)</t>
  </si>
  <si>
    <t>Jhoham-sharp3</t>
  </si>
  <si>
    <t>Alatreon Hammer</t>
  </si>
  <si>
    <t>Dragon Adell 1400</t>
  </si>
  <si>
    <t>Alaham-sharp1</t>
  </si>
  <si>
    <t>Indent01Alatreon Metamorph</t>
  </si>
  <si>
    <t>Dragon Adell 1450</t>
  </si>
  <si>
    <t>Alaham-sharp2</t>
  </si>
  <si>
    <t>IndentIndent01Altheos Morphexo</t>
  </si>
  <si>
    <t>Dragon Adell 1500</t>
  </si>
  <si>
    <t>Alaham-sharp3</t>
  </si>
  <si>
    <t>Meggido Core</t>
  </si>
  <si>
    <t>Fire Adell 1500</t>
  </si>
  <si>
    <t>Infernoham-sharp1</t>
  </si>
  <si>
    <t>Indent01The Anteferno</t>
  </si>
  <si>
    <t>Fire Adell 1600</t>
  </si>
  <si>
    <t>Infernoham-sharp2</t>
  </si>
  <si>
    <t>Portsmark</t>
  </si>
  <si>
    <t>(Dragon Adell 1280)</t>
  </si>
  <si>
    <t>Crazyd-sharp2</t>
  </si>
  <si>
    <t>Majestic Scepter</t>
  </si>
  <si>
    <t>Attack an ally to recover health</t>
  </si>
  <si>
    <t>Crazyd-sharp3</t>
  </si>
  <si>
    <t>(Slimeblight)</t>
  </si>
  <si>
    <t>Water</t>
  </si>
  <si>
    <t>Slimeblight</t>
  </si>
  <si>
    <t>(Thunder)</t>
  </si>
  <si>
    <t>Sleep</t>
  </si>
  <si>
    <t>Paralysis</t>
  </si>
  <si>
    <t>Ice</t>
  </si>
  <si>
    <t>Dragon</t>
  </si>
  <si>
    <t>(Water)</t>
  </si>
  <si>
    <t>(Poison)</t>
  </si>
  <si>
    <t>(Ice)</t>
  </si>
  <si>
    <t>Special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</si>
</sst>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zoomScale="115" zoomScaleNormal="115" workbookViewId="0">
      <selection activeCell="B5" sqref="B5"/>
    </sheetView>
  </sheetViews>
  <sheetFormatPr defaultColWidth="9.42578125" defaultRowHeight="15" x14ac:dyDescent="0.25"/>
  <cols>
    <col min="1" max="1" width="70" bestFit="1" customWidth="1"/>
    <col min="2" max="2" width="20.85546875" bestFit="1" customWidth="1"/>
    <col min="3" max="3" width="5" bestFit="1" customWidth="1"/>
    <col min="4" max="4" width="16.42578125" bestFit="1" customWidth="1"/>
    <col min="5" max="5" width="8.5703125" bestFit="1" customWidth="1"/>
    <col min="6" max="6" width="10.85546875" bestFit="1" customWidth="1"/>
    <col min="7" max="7" width="19.28515625" bestFit="1" customWidth="1"/>
    <col min="8" max="8" width="7.7109375" bestFit="1" customWidth="1"/>
    <col min="9" max="9" width="5.42578125" bestFit="1" customWidth="1"/>
    <col min="10" max="10" width="4.140625" bestFit="1" customWidth="1"/>
  </cols>
  <sheetData>
    <row r="1" spans="1:10" x14ac:dyDescent="0.25">
      <c r="B1" t="s">
        <v>0</v>
      </c>
      <c r="C1" t="s">
        <v>1</v>
      </c>
      <c r="D1" t="s">
        <v>233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156</v>
      </c>
      <c r="B2" t="s">
        <v>156</v>
      </c>
      <c r="C2">
        <v>6</v>
      </c>
      <c r="D2">
        <v>816</v>
      </c>
      <c r="E2" t="s">
        <v>141</v>
      </c>
      <c r="F2" t="s">
        <v>10</v>
      </c>
      <c r="G2" t="s">
        <v>157</v>
      </c>
      <c r="H2" s="1">
        <v>0</v>
      </c>
      <c r="I2" t="s">
        <v>22</v>
      </c>
    </row>
    <row r="3" spans="1:10" x14ac:dyDescent="0.25">
      <c r="A3" t="s">
        <v>149</v>
      </c>
      <c r="B3" t="s">
        <v>149</v>
      </c>
      <c r="C3">
        <v>5</v>
      </c>
      <c r="D3" t="s">
        <v>29</v>
      </c>
      <c r="E3" t="s">
        <v>150</v>
      </c>
      <c r="F3" t="s">
        <v>10</v>
      </c>
      <c r="G3" t="s">
        <v>151</v>
      </c>
      <c r="H3" s="1">
        <v>0.05</v>
      </c>
      <c r="I3" t="s">
        <v>13</v>
      </c>
    </row>
    <row r="4" spans="1:10" x14ac:dyDescent="0.25">
      <c r="A4" t="s">
        <v>71</v>
      </c>
      <c r="B4" t="s">
        <v>71</v>
      </c>
      <c r="C4">
        <v>1</v>
      </c>
      <c r="D4">
        <v>336</v>
      </c>
      <c r="E4" t="s">
        <v>10</v>
      </c>
      <c r="F4" t="s">
        <v>72</v>
      </c>
      <c r="G4" t="s">
        <v>73</v>
      </c>
      <c r="H4" s="1">
        <v>0</v>
      </c>
      <c r="I4" t="s">
        <v>13</v>
      </c>
    </row>
    <row r="5" spans="1:10" x14ac:dyDescent="0.25">
      <c r="A5" t="s">
        <v>170</v>
      </c>
      <c r="B5" t="str">
        <f>RIGHT(A5,LEN(A5)-SEARCH(" ",A5,1))</f>
        <v>Alatreon Revolution</v>
      </c>
      <c r="C5">
        <v>7</v>
      </c>
      <c r="D5">
        <v>864</v>
      </c>
      <c r="E5" t="s">
        <v>158</v>
      </c>
      <c r="F5" t="s">
        <v>10</v>
      </c>
      <c r="G5" t="s">
        <v>159</v>
      </c>
      <c r="H5" s="1">
        <v>0</v>
      </c>
      <c r="I5" t="s">
        <v>32</v>
      </c>
    </row>
    <row r="6" spans="1:10" x14ac:dyDescent="0.25">
      <c r="A6" t="s">
        <v>171</v>
      </c>
      <c r="B6" t="str">
        <f t="shared" ref="B6:B67" si="0">RIGHT(A6,LEN(A6)-SEARCH(" ",A6,1))</f>
        <v>Ancharius Sword</v>
      </c>
      <c r="C6">
        <v>6</v>
      </c>
      <c r="D6">
        <v>816</v>
      </c>
      <c r="E6" t="s">
        <v>132</v>
      </c>
      <c r="F6" t="s">
        <v>10</v>
      </c>
      <c r="G6" t="s">
        <v>133</v>
      </c>
      <c r="H6" s="1">
        <v>0</v>
      </c>
      <c r="I6" t="s">
        <v>22</v>
      </c>
    </row>
    <row r="7" spans="1:10" x14ac:dyDescent="0.25">
      <c r="A7" t="s">
        <v>172</v>
      </c>
      <c r="B7" t="str">
        <f t="shared" si="0"/>
        <v>Anguish (G)</v>
      </c>
      <c r="C7">
        <v>7</v>
      </c>
      <c r="D7" t="s">
        <v>155</v>
      </c>
      <c r="E7" t="s">
        <v>153</v>
      </c>
      <c r="F7" t="s">
        <v>10</v>
      </c>
      <c r="G7" t="s">
        <v>154</v>
      </c>
      <c r="H7" s="1">
        <v>0.2</v>
      </c>
      <c r="I7" t="s">
        <v>22</v>
      </c>
    </row>
    <row r="8" spans="1:10" x14ac:dyDescent="0.25">
      <c r="A8" t="s">
        <v>173</v>
      </c>
      <c r="B8" t="str">
        <f t="shared" si="0"/>
        <v>Bone Blade+</v>
      </c>
      <c r="C8">
        <v>1</v>
      </c>
      <c r="D8">
        <v>384</v>
      </c>
      <c r="E8" t="s">
        <v>10</v>
      </c>
      <c r="F8" t="s">
        <v>74</v>
      </c>
      <c r="G8" t="s">
        <v>75</v>
      </c>
      <c r="H8" s="1">
        <v>0</v>
      </c>
      <c r="I8" t="s">
        <v>13</v>
      </c>
    </row>
    <row r="9" spans="1:10" x14ac:dyDescent="0.25">
      <c r="A9" t="s">
        <v>174</v>
      </c>
      <c r="B9" t="str">
        <f t="shared" si="0"/>
        <v>Chrome Razor</v>
      </c>
      <c r="C9">
        <v>5</v>
      </c>
      <c r="D9">
        <v>864</v>
      </c>
      <c r="E9" t="s">
        <v>10</v>
      </c>
      <c r="F9" t="s">
        <v>163</v>
      </c>
      <c r="G9" t="s">
        <v>164</v>
      </c>
      <c r="H9" s="1">
        <v>0</v>
      </c>
      <c r="I9" t="s">
        <v>46</v>
      </c>
    </row>
    <row r="10" spans="1:10" x14ac:dyDescent="0.25">
      <c r="A10" t="s">
        <v>175</v>
      </c>
      <c r="B10" t="str">
        <f t="shared" si="0"/>
        <v>Iron Sword+</v>
      </c>
      <c r="C10">
        <v>1</v>
      </c>
      <c r="D10">
        <v>336</v>
      </c>
      <c r="E10" t="s">
        <v>10</v>
      </c>
      <c r="F10" t="s">
        <v>14</v>
      </c>
      <c r="G10" t="s">
        <v>15</v>
      </c>
      <c r="H10" s="1">
        <v>0</v>
      </c>
      <c r="I10" t="s">
        <v>13</v>
      </c>
    </row>
    <row r="11" spans="1:10" x14ac:dyDescent="0.25">
      <c r="A11" t="s">
        <v>176</v>
      </c>
      <c r="B11" t="str">
        <f t="shared" si="0"/>
        <v>Tarnished Grt Sword</v>
      </c>
      <c r="C11">
        <v>1</v>
      </c>
      <c r="D11" t="s">
        <v>135</v>
      </c>
      <c r="E11" t="s">
        <v>10</v>
      </c>
      <c r="F11" t="s">
        <v>136</v>
      </c>
      <c r="G11" t="s">
        <v>138</v>
      </c>
      <c r="H11" s="1">
        <v>-0.7</v>
      </c>
      <c r="I11" t="s">
        <v>13</v>
      </c>
    </row>
    <row r="12" spans="1:10" x14ac:dyDescent="0.25">
      <c r="A12" t="s">
        <v>177</v>
      </c>
      <c r="B12" t="str">
        <f t="shared" si="0"/>
        <v>Vulcanvil (Y)</v>
      </c>
      <c r="C12">
        <v>3</v>
      </c>
      <c r="D12" t="s">
        <v>128</v>
      </c>
      <c r="E12" t="s">
        <v>10</v>
      </c>
      <c r="F12" t="s">
        <v>123</v>
      </c>
      <c r="G12" t="s">
        <v>124</v>
      </c>
      <c r="H12" s="1">
        <v>0.15</v>
      </c>
      <c r="I12" t="s">
        <v>32</v>
      </c>
    </row>
    <row r="13" spans="1:10" x14ac:dyDescent="0.25">
      <c r="A13" t="s">
        <v>232</v>
      </c>
      <c r="B13" t="str">
        <f t="shared" si="0"/>
        <v>Weathered Grt Sword</v>
      </c>
      <c r="C13">
        <v>4</v>
      </c>
      <c r="D13" t="s">
        <v>144</v>
      </c>
      <c r="E13" t="s">
        <v>10</v>
      </c>
      <c r="F13" t="s">
        <v>136</v>
      </c>
      <c r="G13" t="s">
        <v>146</v>
      </c>
      <c r="H13" s="1">
        <v>-0.7</v>
      </c>
      <c r="I13" t="s">
        <v>13</v>
      </c>
    </row>
    <row r="14" spans="1:10" x14ac:dyDescent="0.25">
      <c r="A14" t="s">
        <v>178</v>
      </c>
      <c r="B14" t="str">
        <f t="shared" si="0"/>
        <v>Anguish (P)</v>
      </c>
      <c r="C14">
        <v>7</v>
      </c>
      <c r="D14" t="s">
        <v>152</v>
      </c>
      <c r="E14" t="s">
        <v>153</v>
      </c>
      <c r="F14" t="s">
        <v>10</v>
      </c>
      <c r="G14" t="s">
        <v>154</v>
      </c>
      <c r="H14" s="1">
        <v>0.05</v>
      </c>
      <c r="I14" t="s">
        <v>22</v>
      </c>
    </row>
    <row r="15" spans="1:10" x14ac:dyDescent="0.25">
      <c r="A15" t="s">
        <v>179</v>
      </c>
      <c r="B15" t="str">
        <f t="shared" si="0"/>
        <v>Vulcanvil (B)</v>
      </c>
      <c r="C15">
        <v>3</v>
      </c>
      <c r="D15">
        <v>672</v>
      </c>
      <c r="E15" t="s">
        <v>10</v>
      </c>
      <c r="F15" t="s">
        <v>123</v>
      </c>
      <c r="G15" t="s">
        <v>124</v>
      </c>
      <c r="H15" s="1">
        <v>0</v>
      </c>
      <c r="I15" t="s">
        <v>46</v>
      </c>
    </row>
    <row r="16" spans="1:10" x14ac:dyDescent="0.25">
      <c r="A16" t="s">
        <v>180</v>
      </c>
      <c r="B16" t="str">
        <f t="shared" si="0"/>
        <v>Vulcanvil (R)</v>
      </c>
      <c r="C16">
        <v>3</v>
      </c>
      <c r="D16">
        <v>720</v>
      </c>
      <c r="E16" t="s">
        <v>10</v>
      </c>
      <c r="F16" t="s">
        <v>123</v>
      </c>
      <c r="G16" t="s">
        <v>124</v>
      </c>
      <c r="H16" s="1">
        <v>0</v>
      </c>
      <c r="I16" t="s">
        <v>32</v>
      </c>
    </row>
    <row r="17" spans="1:9" x14ac:dyDescent="0.25">
      <c r="A17" t="s">
        <v>181</v>
      </c>
      <c r="B17" t="str">
        <f t="shared" si="0"/>
        <v>Vulcamagnon (G)</v>
      </c>
      <c r="C17">
        <v>6</v>
      </c>
      <c r="D17" t="s">
        <v>127</v>
      </c>
      <c r="E17" t="s">
        <v>10</v>
      </c>
      <c r="F17" t="s">
        <v>125</v>
      </c>
      <c r="G17" t="s">
        <v>126</v>
      </c>
      <c r="H17" s="1">
        <v>0.15</v>
      </c>
      <c r="I17" t="s">
        <v>46</v>
      </c>
    </row>
    <row r="18" spans="1:9" x14ac:dyDescent="0.25">
      <c r="A18" t="s">
        <v>182</v>
      </c>
      <c r="B18" t="str">
        <f t="shared" si="0"/>
        <v>Vulcamagnon (P)</v>
      </c>
      <c r="C18">
        <v>6</v>
      </c>
      <c r="D18">
        <v>912</v>
      </c>
      <c r="E18" t="s">
        <v>10</v>
      </c>
      <c r="F18" t="s">
        <v>125</v>
      </c>
      <c r="G18" t="s">
        <v>126</v>
      </c>
      <c r="H18" s="1">
        <v>0</v>
      </c>
      <c r="I18" t="s">
        <v>46</v>
      </c>
    </row>
    <row r="19" spans="1:9" x14ac:dyDescent="0.25">
      <c r="A19" t="s">
        <v>183</v>
      </c>
      <c r="B19" t="str">
        <f t="shared" si="0"/>
        <v>Vulcamagnon (P)</v>
      </c>
      <c r="C19">
        <v>6</v>
      </c>
      <c r="D19">
        <v>912</v>
      </c>
      <c r="E19" t="s">
        <v>10</v>
      </c>
      <c r="F19" t="s">
        <v>125</v>
      </c>
      <c r="G19" t="s">
        <v>126</v>
      </c>
      <c r="H19" s="1">
        <v>0</v>
      </c>
      <c r="I19" t="s">
        <v>46</v>
      </c>
    </row>
    <row r="20" spans="1:9" x14ac:dyDescent="0.25">
      <c r="A20" t="s">
        <v>184</v>
      </c>
      <c r="B20" t="str">
        <f t="shared" si="0"/>
        <v>Ancient Blade</v>
      </c>
      <c r="C20">
        <v>3</v>
      </c>
      <c r="D20">
        <v>720</v>
      </c>
      <c r="E20" t="s">
        <v>139</v>
      </c>
      <c r="F20" t="s">
        <v>10</v>
      </c>
      <c r="G20" t="s">
        <v>140</v>
      </c>
      <c r="H20" s="1">
        <v>0</v>
      </c>
      <c r="I20" t="s">
        <v>13</v>
      </c>
    </row>
    <row r="21" spans="1:9" x14ac:dyDescent="0.25">
      <c r="A21" t="s">
        <v>185</v>
      </c>
      <c r="B21" t="str">
        <f t="shared" si="0"/>
        <v>Epitaph Blade</v>
      </c>
      <c r="C21">
        <v>6</v>
      </c>
      <c r="D21">
        <v>912</v>
      </c>
      <c r="E21" t="s">
        <v>147</v>
      </c>
      <c r="F21" t="s">
        <v>10</v>
      </c>
      <c r="G21" t="s">
        <v>148</v>
      </c>
      <c r="H21" s="1">
        <v>0</v>
      </c>
      <c r="I21" t="s">
        <v>13</v>
      </c>
    </row>
    <row r="22" spans="1:9" x14ac:dyDescent="0.25">
      <c r="A22" t="s">
        <v>186</v>
      </c>
      <c r="B22" t="str">
        <f t="shared" si="0"/>
        <v>Ludroth Bone Sword</v>
      </c>
      <c r="C22">
        <v>2</v>
      </c>
      <c r="D22">
        <v>480</v>
      </c>
      <c r="E22" t="s">
        <v>10</v>
      </c>
      <c r="F22" t="s">
        <v>112</v>
      </c>
      <c r="G22" t="s">
        <v>113</v>
      </c>
      <c r="H22" s="1">
        <v>0</v>
      </c>
      <c r="I22" t="s">
        <v>13</v>
      </c>
    </row>
    <row r="23" spans="1:9" x14ac:dyDescent="0.25">
      <c r="A23" t="s">
        <v>187</v>
      </c>
      <c r="B23" t="str">
        <f t="shared" si="0"/>
        <v>Rugged Great Sword</v>
      </c>
      <c r="C23">
        <v>1</v>
      </c>
      <c r="D23">
        <v>480</v>
      </c>
      <c r="E23" t="s">
        <v>10</v>
      </c>
      <c r="F23" t="s">
        <v>40</v>
      </c>
      <c r="G23" t="s">
        <v>41</v>
      </c>
      <c r="H23" s="1">
        <v>0</v>
      </c>
      <c r="I23" t="s">
        <v>22</v>
      </c>
    </row>
    <row r="24" spans="1:9" x14ac:dyDescent="0.25">
      <c r="A24" t="s">
        <v>188</v>
      </c>
      <c r="B24" t="str">
        <f t="shared" si="0"/>
        <v>Vulcamagnon (G)</v>
      </c>
      <c r="C24">
        <v>6</v>
      </c>
      <c r="D24" t="s">
        <v>127</v>
      </c>
      <c r="E24" t="s">
        <v>10</v>
      </c>
      <c r="F24" t="s">
        <v>125</v>
      </c>
      <c r="G24" t="s">
        <v>126</v>
      </c>
      <c r="H24" s="1">
        <v>0.15</v>
      </c>
      <c r="I24" t="s">
        <v>46</v>
      </c>
    </row>
    <row r="25" spans="1:9" x14ac:dyDescent="0.25">
      <c r="A25" t="s">
        <v>189</v>
      </c>
      <c r="B25" t="str">
        <f t="shared" si="0"/>
        <v>Buster Sword</v>
      </c>
      <c r="C25">
        <v>1</v>
      </c>
      <c r="D25">
        <v>384</v>
      </c>
      <c r="E25" t="s">
        <v>10</v>
      </c>
      <c r="F25" t="s">
        <v>16</v>
      </c>
      <c r="G25" t="s">
        <v>17</v>
      </c>
      <c r="H25" s="1">
        <v>0</v>
      </c>
      <c r="I25" t="s">
        <v>13</v>
      </c>
    </row>
    <row r="26" spans="1:9" x14ac:dyDescent="0.25">
      <c r="A26" t="s">
        <v>190</v>
      </c>
      <c r="B26" t="str">
        <f t="shared" si="0"/>
        <v>Jawblade</v>
      </c>
      <c r="C26">
        <v>1</v>
      </c>
      <c r="D26">
        <v>480</v>
      </c>
      <c r="E26" t="s">
        <v>10</v>
      </c>
      <c r="F26" t="s">
        <v>76</v>
      </c>
      <c r="G26" t="s">
        <v>77</v>
      </c>
      <c r="H26" s="1">
        <v>0</v>
      </c>
      <c r="I26" t="s">
        <v>22</v>
      </c>
    </row>
    <row r="27" spans="1:9" x14ac:dyDescent="0.25">
      <c r="A27" t="s">
        <v>191</v>
      </c>
      <c r="B27" t="str">
        <f t="shared" si="0"/>
        <v>Buster Sword+</v>
      </c>
      <c r="C27">
        <v>2</v>
      </c>
      <c r="D27">
        <v>528</v>
      </c>
      <c r="E27" t="s">
        <v>10</v>
      </c>
      <c r="F27" t="s">
        <v>18</v>
      </c>
      <c r="G27" t="s">
        <v>19</v>
      </c>
      <c r="H27" s="1">
        <v>0</v>
      </c>
      <c r="I27" t="s">
        <v>13</v>
      </c>
    </row>
    <row r="28" spans="1:9" x14ac:dyDescent="0.25">
      <c r="A28" t="s">
        <v>192</v>
      </c>
      <c r="B28" t="str">
        <f t="shared" si="0"/>
        <v>Giant Jawblade</v>
      </c>
      <c r="C28">
        <v>2</v>
      </c>
      <c r="D28">
        <v>576</v>
      </c>
      <c r="E28" t="s">
        <v>10</v>
      </c>
      <c r="F28" t="s">
        <v>78</v>
      </c>
      <c r="G28" t="s">
        <v>79</v>
      </c>
      <c r="H28" s="1">
        <v>0</v>
      </c>
      <c r="I28" t="s">
        <v>22</v>
      </c>
    </row>
    <row r="29" spans="1:9" x14ac:dyDescent="0.25">
      <c r="A29" t="s">
        <v>193</v>
      </c>
      <c r="B29" t="str">
        <f t="shared" si="0"/>
        <v>Buster Blade</v>
      </c>
      <c r="C29">
        <v>2</v>
      </c>
      <c r="D29">
        <v>624</v>
      </c>
      <c r="E29" t="s">
        <v>10</v>
      </c>
      <c r="F29" t="s">
        <v>20</v>
      </c>
      <c r="G29" t="s">
        <v>21</v>
      </c>
      <c r="H29" s="1">
        <v>0</v>
      </c>
      <c r="I29" t="s">
        <v>22</v>
      </c>
    </row>
    <row r="30" spans="1:9" x14ac:dyDescent="0.25">
      <c r="A30" t="s">
        <v>194</v>
      </c>
      <c r="B30" t="str">
        <f t="shared" si="0"/>
        <v>Wyvern Jawblade</v>
      </c>
      <c r="C30">
        <v>3</v>
      </c>
      <c r="D30">
        <v>720</v>
      </c>
      <c r="E30" t="s">
        <v>10</v>
      </c>
      <c r="F30" t="s">
        <v>104</v>
      </c>
      <c r="G30" t="s">
        <v>105</v>
      </c>
      <c r="H30" s="1">
        <v>0</v>
      </c>
      <c r="I30" t="s">
        <v>32</v>
      </c>
    </row>
    <row r="31" spans="1:9" x14ac:dyDescent="0.25">
      <c r="A31" t="s">
        <v>195</v>
      </c>
      <c r="B31" t="str">
        <f t="shared" si="0"/>
        <v>Golem Blade</v>
      </c>
      <c r="C31">
        <v>2</v>
      </c>
      <c r="D31">
        <v>624</v>
      </c>
      <c r="E31" t="s">
        <v>10</v>
      </c>
      <c r="F31" t="s">
        <v>80</v>
      </c>
      <c r="G31" t="s">
        <v>81</v>
      </c>
      <c r="H31" s="1">
        <v>0</v>
      </c>
      <c r="I31" t="s">
        <v>22</v>
      </c>
    </row>
    <row r="32" spans="1:9" x14ac:dyDescent="0.25">
      <c r="A32" t="s">
        <v>196</v>
      </c>
      <c r="B32" t="str">
        <f t="shared" si="0"/>
        <v>Red Wing</v>
      </c>
      <c r="C32">
        <v>2</v>
      </c>
      <c r="D32">
        <v>624</v>
      </c>
      <c r="E32" t="s">
        <v>98</v>
      </c>
      <c r="F32" t="s">
        <v>10</v>
      </c>
      <c r="G32" t="s">
        <v>99</v>
      </c>
      <c r="H32" s="1">
        <v>0</v>
      </c>
      <c r="I32" t="s">
        <v>13</v>
      </c>
    </row>
    <row r="33" spans="1:10" x14ac:dyDescent="0.25">
      <c r="A33" t="s">
        <v>197</v>
      </c>
      <c r="B33" t="str">
        <f t="shared" si="0"/>
        <v>Rathalos Firesword</v>
      </c>
      <c r="C33">
        <v>3</v>
      </c>
      <c r="D33">
        <v>672</v>
      </c>
      <c r="E33" t="s">
        <v>100</v>
      </c>
      <c r="F33" t="s">
        <v>10</v>
      </c>
      <c r="G33" t="s">
        <v>101</v>
      </c>
      <c r="H33" s="1">
        <v>0</v>
      </c>
      <c r="I33" t="s">
        <v>22</v>
      </c>
    </row>
    <row r="34" spans="1:10" x14ac:dyDescent="0.25">
      <c r="A34" t="s">
        <v>198</v>
      </c>
      <c r="B34" t="str">
        <f t="shared" si="0"/>
        <v>Valkyrie Blade</v>
      </c>
      <c r="C34">
        <v>2</v>
      </c>
      <c r="D34">
        <v>672</v>
      </c>
      <c r="E34" t="s">
        <v>10</v>
      </c>
      <c r="F34" t="s">
        <v>86</v>
      </c>
      <c r="G34" t="s">
        <v>87</v>
      </c>
      <c r="H34" s="1">
        <v>0</v>
      </c>
      <c r="I34" t="s">
        <v>13</v>
      </c>
    </row>
    <row r="35" spans="1:10" x14ac:dyDescent="0.25">
      <c r="A35" t="s">
        <v>199</v>
      </c>
      <c r="B35" t="str">
        <f t="shared" si="0"/>
        <v>Golem Blade+</v>
      </c>
      <c r="C35">
        <v>3</v>
      </c>
      <c r="D35">
        <v>768</v>
      </c>
      <c r="E35" t="s">
        <v>10</v>
      </c>
      <c r="F35" t="s">
        <v>82</v>
      </c>
      <c r="G35" t="s">
        <v>83</v>
      </c>
      <c r="H35" s="1">
        <v>0</v>
      </c>
      <c r="I35" t="s">
        <v>32</v>
      </c>
    </row>
    <row r="36" spans="1:10" x14ac:dyDescent="0.25">
      <c r="A36" t="s">
        <v>200</v>
      </c>
      <c r="B36" t="str">
        <f t="shared" si="0"/>
        <v>Blade of Talos</v>
      </c>
      <c r="C36">
        <v>5</v>
      </c>
      <c r="D36">
        <v>912</v>
      </c>
      <c r="E36" t="s">
        <v>10</v>
      </c>
      <c r="F36" t="s">
        <v>84</v>
      </c>
      <c r="G36" t="s">
        <v>85</v>
      </c>
      <c r="H36" s="1">
        <v>0</v>
      </c>
      <c r="I36" t="s">
        <v>32</v>
      </c>
    </row>
    <row r="37" spans="1:10" x14ac:dyDescent="0.25">
      <c r="A37" t="s">
        <v>201</v>
      </c>
      <c r="B37" t="str">
        <f t="shared" si="0"/>
        <v>Rathalos Flamesword</v>
      </c>
      <c r="C37">
        <v>6</v>
      </c>
      <c r="D37">
        <v>816</v>
      </c>
      <c r="E37" t="s">
        <v>102</v>
      </c>
      <c r="F37" t="s">
        <v>10</v>
      </c>
      <c r="G37" t="s">
        <v>103</v>
      </c>
      <c r="H37" s="1">
        <v>0</v>
      </c>
      <c r="I37" t="s">
        <v>22</v>
      </c>
    </row>
    <row r="38" spans="1:10" x14ac:dyDescent="0.25">
      <c r="A38" t="s">
        <v>202</v>
      </c>
      <c r="B38" t="str">
        <f t="shared" si="0"/>
        <v>Siegmund</v>
      </c>
      <c r="C38">
        <v>3</v>
      </c>
      <c r="D38" t="s">
        <v>93</v>
      </c>
      <c r="E38" t="s">
        <v>10</v>
      </c>
      <c r="F38" t="s">
        <v>94</v>
      </c>
      <c r="G38" t="s">
        <v>89</v>
      </c>
      <c r="H38" s="1">
        <v>0.15</v>
      </c>
      <c r="I38" t="s">
        <v>22</v>
      </c>
    </row>
    <row r="39" spans="1:10" x14ac:dyDescent="0.25">
      <c r="A39" t="s">
        <v>203</v>
      </c>
      <c r="B39" t="str">
        <f t="shared" si="0"/>
        <v>Sieglinde</v>
      </c>
      <c r="C39">
        <v>3</v>
      </c>
      <c r="D39">
        <v>720</v>
      </c>
      <c r="E39" t="s">
        <v>88</v>
      </c>
      <c r="F39" t="s">
        <v>10</v>
      </c>
      <c r="G39" t="s">
        <v>89</v>
      </c>
      <c r="H39" s="1">
        <v>0</v>
      </c>
      <c r="I39" t="s">
        <v>22</v>
      </c>
    </row>
    <row r="40" spans="1:10" x14ac:dyDescent="0.25">
      <c r="A40" t="s">
        <v>204</v>
      </c>
      <c r="B40" t="str">
        <f t="shared" si="0"/>
        <v>High Sieglinde (G)</v>
      </c>
      <c r="C40">
        <v>5</v>
      </c>
      <c r="D40" t="s">
        <v>92</v>
      </c>
      <c r="E40" t="s">
        <v>90</v>
      </c>
      <c r="F40" t="s">
        <v>10</v>
      </c>
      <c r="G40" t="s">
        <v>91</v>
      </c>
      <c r="H40" s="1">
        <v>0.15</v>
      </c>
      <c r="I40" t="s">
        <v>32</v>
      </c>
    </row>
    <row r="41" spans="1:10" x14ac:dyDescent="0.25">
      <c r="A41" t="s">
        <v>205</v>
      </c>
      <c r="B41" t="str">
        <f t="shared" si="0"/>
        <v>High Sieglinde (P)</v>
      </c>
      <c r="C41">
        <v>5</v>
      </c>
      <c r="D41">
        <v>960</v>
      </c>
      <c r="E41" t="s">
        <v>90</v>
      </c>
      <c r="F41" t="s">
        <v>10</v>
      </c>
      <c r="G41" t="s">
        <v>91</v>
      </c>
      <c r="H41" s="1">
        <v>0</v>
      </c>
      <c r="I41" t="s">
        <v>32</v>
      </c>
    </row>
    <row r="42" spans="1:10" x14ac:dyDescent="0.25">
      <c r="A42" t="s">
        <v>206</v>
      </c>
      <c r="B42" t="str">
        <f t="shared" si="0"/>
        <v>High Siegmund</v>
      </c>
      <c r="C42">
        <v>6</v>
      </c>
      <c r="D42" t="s">
        <v>95</v>
      </c>
      <c r="E42" t="s">
        <v>10</v>
      </c>
      <c r="F42" t="s">
        <v>96</v>
      </c>
      <c r="G42" t="s">
        <v>97</v>
      </c>
      <c r="H42" s="1">
        <v>0.3</v>
      </c>
      <c r="I42" t="s">
        <v>22</v>
      </c>
    </row>
    <row r="43" spans="1:10" x14ac:dyDescent="0.25">
      <c r="A43" t="s">
        <v>207</v>
      </c>
      <c r="B43" t="str">
        <f t="shared" si="0"/>
        <v>Quarrel Hornsword</v>
      </c>
      <c r="C43">
        <v>4</v>
      </c>
      <c r="D43" t="s">
        <v>106</v>
      </c>
      <c r="E43" t="s">
        <v>10</v>
      </c>
      <c r="F43" t="s">
        <v>107</v>
      </c>
      <c r="G43" t="s">
        <v>108</v>
      </c>
      <c r="H43" s="1">
        <v>-0.2</v>
      </c>
      <c r="I43" t="s">
        <v>13</v>
      </c>
    </row>
    <row r="44" spans="1:10" x14ac:dyDescent="0.25">
      <c r="A44" t="s">
        <v>208</v>
      </c>
      <c r="B44" t="str">
        <f t="shared" si="0"/>
        <v>Ravager Blade</v>
      </c>
      <c r="C44">
        <v>3</v>
      </c>
      <c r="D44" t="s">
        <v>23</v>
      </c>
      <c r="E44" t="s">
        <v>10</v>
      </c>
      <c r="F44" t="s">
        <v>24</v>
      </c>
      <c r="G44" t="s">
        <v>25</v>
      </c>
      <c r="H44" s="1">
        <v>0.05</v>
      </c>
      <c r="I44" t="s">
        <v>22</v>
      </c>
      <c r="J44">
        <v>12</v>
      </c>
    </row>
    <row r="45" spans="1:10" x14ac:dyDescent="0.25">
      <c r="A45" t="s">
        <v>209</v>
      </c>
      <c r="B45" t="str">
        <f t="shared" si="0"/>
        <v>Diablos Hornsword</v>
      </c>
      <c r="C45">
        <v>6</v>
      </c>
      <c r="D45" t="s">
        <v>109</v>
      </c>
      <c r="E45" t="s">
        <v>10</v>
      </c>
      <c r="F45" t="s">
        <v>110</v>
      </c>
      <c r="G45" t="s">
        <v>111</v>
      </c>
      <c r="H45" s="1">
        <v>-0.2</v>
      </c>
      <c r="I45" t="s">
        <v>13</v>
      </c>
    </row>
    <row r="46" spans="1:10" x14ac:dyDescent="0.25">
      <c r="A46" t="s">
        <v>210</v>
      </c>
      <c r="B46" t="str">
        <f t="shared" si="0"/>
        <v>Ravager Blade+</v>
      </c>
      <c r="C46">
        <v>4</v>
      </c>
      <c r="D46" t="s">
        <v>26</v>
      </c>
      <c r="E46" t="s">
        <v>10</v>
      </c>
      <c r="F46" t="s">
        <v>27</v>
      </c>
      <c r="G46" t="s">
        <v>28</v>
      </c>
      <c r="H46" s="1">
        <v>0.05</v>
      </c>
      <c r="I46" t="s">
        <v>22</v>
      </c>
      <c r="J46">
        <v>16</v>
      </c>
    </row>
    <row r="47" spans="1:10" x14ac:dyDescent="0.25">
      <c r="A47" t="s">
        <v>211</v>
      </c>
      <c r="B47" t="str">
        <f t="shared" si="0"/>
        <v>Brazenwall</v>
      </c>
      <c r="C47">
        <v>4</v>
      </c>
      <c r="D47">
        <v>1008</v>
      </c>
      <c r="E47" t="s">
        <v>10</v>
      </c>
      <c r="F47" t="s">
        <v>36</v>
      </c>
      <c r="G47" t="s">
        <v>37</v>
      </c>
      <c r="H47" s="1">
        <v>0</v>
      </c>
      <c r="I47" t="s">
        <v>13</v>
      </c>
      <c r="J47">
        <v>30</v>
      </c>
    </row>
    <row r="48" spans="1:10" x14ac:dyDescent="0.25">
      <c r="A48" t="s">
        <v>212</v>
      </c>
      <c r="B48" t="str">
        <f t="shared" si="0"/>
        <v>Lacerator Blade</v>
      </c>
      <c r="C48">
        <v>4</v>
      </c>
      <c r="D48" t="s">
        <v>29</v>
      </c>
      <c r="E48" t="s">
        <v>10</v>
      </c>
      <c r="F48" t="s">
        <v>30</v>
      </c>
      <c r="G48" t="s">
        <v>31</v>
      </c>
      <c r="H48" s="1">
        <v>0.05</v>
      </c>
      <c r="I48" t="s">
        <v>32</v>
      </c>
      <c r="J48">
        <v>18</v>
      </c>
    </row>
    <row r="49" spans="1:10" x14ac:dyDescent="0.25">
      <c r="A49" t="s">
        <v>213</v>
      </c>
      <c r="B49" t="str">
        <f t="shared" si="0"/>
        <v>Mutilator Blade</v>
      </c>
      <c r="C49">
        <v>5</v>
      </c>
      <c r="D49" t="s">
        <v>33</v>
      </c>
      <c r="E49" t="s">
        <v>10</v>
      </c>
      <c r="F49" t="s">
        <v>34</v>
      </c>
      <c r="G49" t="s">
        <v>35</v>
      </c>
      <c r="H49" s="1">
        <v>0.1</v>
      </c>
      <c r="I49" t="s">
        <v>32</v>
      </c>
      <c r="J49">
        <v>20</v>
      </c>
    </row>
    <row r="50" spans="1:10" x14ac:dyDescent="0.25">
      <c r="A50" t="s">
        <v>214</v>
      </c>
      <c r="B50" t="str">
        <f t="shared" si="0"/>
        <v>Crimsonwall</v>
      </c>
      <c r="C50">
        <v>6</v>
      </c>
      <c r="D50">
        <v>1104</v>
      </c>
      <c r="E50" t="s">
        <v>10</v>
      </c>
      <c r="F50" t="s">
        <v>38</v>
      </c>
      <c r="G50" t="s">
        <v>39</v>
      </c>
      <c r="H50" s="1">
        <v>0</v>
      </c>
      <c r="I50" t="s">
        <v>13</v>
      </c>
      <c r="J50">
        <v>40</v>
      </c>
    </row>
    <row r="51" spans="1:10" x14ac:dyDescent="0.25">
      <c r="A51" t="s">
        <v>215</v>
      </c>
      <c r="B51" t="str">
        <f t="shared" si="0"/>
        <v>Carapace Sword</v>
      </c>
      <c r="C51">
        <v>2</v>
      </c>
      <c r="D51" t="s">
        <v>59</v>
      </c>
      <c r="E51" t="s">
        <v>10</v>
      </c>
      <c r="F51" t="s">
        <v>60</v>
      </c>
      <c r="G51" t="s">
        <v>61</v>
      </c>
      <c r="H51" s="1">
        <v>-0.3</v>
      </c>
      <c r="I51" t="s">
        <v>13</v>
      </c>
    </row>
    <row r="52" spans="1:10" x14ac:dyDescent="0.25">
      <c r="A52" t="s">
        <v>216</v>
      </c>
      <c r="B52" t="str">
        <f t="shared" si="0"/>
        <v>Elder Monument</v>
      </c>
      <c r="C52">
        <v>5</v>
      </c>
      <c r="D52">
        <v>864</v>
      </c>
      <c r="E52" t="s">
        <v>141</v>
      </c>
      <c r="F52" t="s">
        <v>10</v>
      </c>
      <c r="G52" t="s">
        <v>142</v>
      </c>
      <c r="H52" s="1">
        <v>0</v>
      </c>
      <c r="I52" t="s">
        <v>13</v>
      </c>
    </row>
    <row r="53" spans="1:10" x14ac:dyDescent="0.25">
      <c r="A53" t="s">
        <v>217</v>
      </c>
      <c r="B53" t="str">
        <f t="shared" si="0"/>
        <v>Ludroth Bone Sword+</v>
      </c>
      <c r="C53">
        <v>2</v>
      </c>
      <c r="D53">
        <v>528</v>
      </c>
      <c r="E53" t="s">
        <v>114</v>
      </c>
      <c r="F53" t="s">
        <v>10</v>
      </c>
      <c r="G53" t="s">
        <v>115</v>
      </c>
      <c r="H53" s="1">
        <v>0</v>
      </c>
      <c r="I53" t="s">
        <v>22</v>
      </c>
    </row>
    <row r="54" spans="1:10" x14ac:dyDescent="0.25">
      <c r="A54" t="s">
        <v>218</v>
      </c>
      <c r="B54" t="str">
        <f t="shared" si="0"/>
        <v>Chieftain's Grt Swd</v>
      </c>
      <c r="C54">
        <v>2</v>
      </c>
      <c r="D54">
        <v>624</v>
      </c>
      <c r="E54" t="s">
        <v>10</v>
      </c>
      <c r="F54" t="s">
        <v>42</v>
      </c>
      <c r="G54" t="s">
        <v>43</v>
      </c>
      <c r="H54" s="1">
        <v>0</v>
      </c>
      <c r="I54" t="s">
        <v>32</v>
      </c>
    </row>
    <row r="55" spans="1:10" x14ac:dyDescent="0.25">
      <c r="A55" t="s">
        <v>219</v>
      </c>
      <c r="B55" t="str">
        <f t="shared" si="0"/>
        <v>Lagiacrus Blade</v>
      </c>
      <c r="C55">
        <v>2</v>
      </c>
      <c r="D55">
        <v>672</v>
      </c>
      <c r="E55" t="s">
        <v>47</v>
      </c>
      <c r="F55" t="s">
        <v>10</v>
      </c>
      <c r="G55" t="s">
        <v>48</v>
      </c>
      <c r="H55" s="1">
        <v>0</v>
      </c>
      <c r="I55" t="s">
        <v>13</v>
      </c>
    </row>
    <row r="56" spans="1:10" x14ac:dyDescent="0.25">
      <c r="A56" t="s">
        <v>220</v>
      </c>
      <c r="B56" t="str">
        <f t="shared" si="0"/>
        <v>High Chief's Grt Sword</v>
      </c>
      <c r="C56">
        <v>4</v>
      </c>
      <c r="D56">
        <v>864</v>
      </c>
      <c r="E56" t="s">
        <v>10</v>
      </c>
      <c r="F56" t="s">
        <v>44</v>
      </c>
      <c r="G56" t="s">
        <v>45</v>
      </c>
      <c r="H56" s="1">
        <v>0</v>
      </c>
      <c r="I56" t="s">
        <v>46</v>
      </c>
    </row>
    <row r="57" spans="1:10" x14ac:dyDescent="0.25">
      <c r="A57" t="s">
        <v>221</v>
      </c>
      <c r="B57" t="str">
        <f t="shared" si="0"/>
        <v>High Lagia Blade</v>
      </c>
      <c r="C57">
        <v>4</v>
      </c>
      <c r="D57">
        <v>816</v>
      </c>
      <c r="E57" t="s">
        <v>55</v>
      </c>
      <c r="F57" t="s">
        <v>10</v>
      </c>
      <c r="G57" t="s">
        <v>56</v>
      </c>
      <c r="H57" s="1">
        <v>0</v>
      </c>
      <c r="I57" t="s">
        <v>13</v>
      </c>
    </row>
    <row r="58" spans="1:10" x14ac:dyDescent="0.25">
      <c r="A58" t="s">
        <v>222</v>
      </c>
      <c r="B58" t="str">
        <f t="shared" si="0"/>
        <v>Lagia Lightning (R)</v>
      </c>
      <c r="C58">
        <v>3</v>
      </c>
      <c r="D58">
        <v>768</v>
      </c>
      <c r="E58" t="s">
        <v>49</v>
      </c>
      <c r="F58" t="s">
        <v>10</v>
      </c>
      <c r="G58" t="s">
        <v>50</v>
      </c>
      <c r="H58" s="1">
        <v>0</v>
      </c>
      <c r="I58" t="s">
        <v>22</v>
      </c>
    </row>
    <row r="59" spans="1:10" x14ac:dyDescent="0.25">
      <c r="A59" t="s">
        <v>223</v>
      </c>
      <c r="B59" t="str">
        <f t="shared" si="0"/>
        <v>Lagia Lightning (Y)</v>
      </c>
      <c r="C59">
        <v>3</v>
      </c>
      <c r="D59" t="s">
        <v>53</v>
      </c>
      <c r="E59" t="s">
        <v>49</v>
      </c>
      <c r="F59" t="s">
        <v>10</v>
      </c>
      <c r="G59" t="s">
        <v>50</v>
      </c>
      <c r="H59" s="1">
        <v>0.15</v>
      </c>
      <c r="I59" t="s">
        <v>22</v>
      </c>
    </row>
    <row r="60" spans="1:10" x14ac:dyDescent="0.25">
      <c r="A60" t="s">
        <v>224</v>
      </c>
      <c r="B60" t="str">
        <f t="shared" si="0"/>
        <v>Lagia Bluebolt (G)</v>
      </c>
      <c r="C60">
        <v>5</v>
      </c>
      <c r="D60" t="s">
        <v>54</v>
      </c>
      <c r="E60" t="s">
        <v>51</v>
      </c>
      <c r="F60" t="s">
        <v>10</v>
      </c>
      <c r="G60" t="s">
        <v>52</v>
      </c>
      <c r="H60" s="1">
        <v>0.15</v>
      </c>
      <c r="I60" t="s">
        <v>32</v>
      </c>
    </row>
    <row r="61" spans="1:10" x14ac:dyDescent="0.25">
      <c r="A61" t="s">
        <v>225</v>
      </c>
      <c r="B61" t="str">
        <f t="shared" si="0"/>
        <v>Lagia Bluebolt (P)</v>
      </c>
      <c r="C61">
        <v>5</v>
      </c>
      <c r="D61">
        <v>864</v>
      </c>
      <c r="E61" t="s">
        <v>51</v>
      </c>
      <c r="F61" t="s">
        <v>10</v>
      </c>
      <c r="G61" t="s">
        <v>52</v>
      </c>
      <c r="H61" s="1">
        <v>0</v>
      </c>
      <c r="I61" t="s">
        <v>32</v>
      </c>
    </row>
    <row r="62" spans="1:10" x14ac:dyDescent="0.25">
      <c r="A62" t="s">
        <v>226</v>
      </c>
      <c r="B62" t="str">
        <f t="shared" si="0"/>
        <v>Lagia Wildfire (P)</v>
      </c>
      <c r="C62">
        <v>6</v>
      </c>
      <c r="D62">
        <v>912</v>
      </c>
      <c r="E62" t="s">
        <v>57</v>
      </c>
      <c r="F62" t="s">
        <v>10</v>
      </c>
      <c r="G62" t="s">
        <v>58</v>
      </c>
      <c r="H62" s="1">
        <v>0</v>
      </c>
      <c r="I62" t="s">
        <v>22</v>
      </c>
    </row>
    <row r="63" spans="1:10" x14ac:dyDescent="0.25">
      <c r="A63" t="s">
        <v>227</v>
      </c>
      <c r="B63" t="str">
        <f t="shared" si="0"/>
        <v>Carapace Blade</v>
      </c>
      <c r="C63">
        <v>3</v>
      </c>
      <c r="D63" t="s">
        <v>62</v>
      </c>
      <c r="E63" t="s">
        <v>10</v>
      </c>
      <c r="F63" t="s">
        <v>63</v>
      </c>
      <c r="G63" t="s">
        <v>64</v>
      </c>
      <c r="H63" s="1">
        <v>-0.3</v>
      </c>
      <c r="I63" t="s">
        <v>13</v>
      </c>
    </row>
    <row r="64" spans="1:10" x14ac:dyDescent="0.25">
      <c r="A64" t="s">
        <v>228</v>
      </c>
      <c r="B64" t="str">
        <f t="shared" si="0"/>
        <v>Cataclysm Sword</v>
      </c>
      <c r="C64">
        <v>3</v>
      </c>
      <c r="D64">
        <v>624</v>
      </c>
      <c r="E64" t="s">
        <v>116</v>
      </c>
      <c r="F64" t="s">
        <v>10</v>
      </c>
      <c r="G64" t="s">
        <v>117</v>
      </c>
      <c r="H64" s="1">
        <v>0</v>
      </c>
      <c r="I64" t="s">
        <v>22</v>
      </c>
    </row>
    <row r="65" spans="1:10" x14ac:dyDescent="0.25">
      <c r="A65" t="s">
        <v>229</v>
      </c>
      <c r="B65" t="str">
        <f t="shared" si="0"/>
        <v>Barroth Wedge</v>
      </c>
      <c r="C65">
        <v>4</v>
      </c>
      <c r="D65" t="s">
        <v>65</v>
      </c>
      <c r="E65" t="s">
        <v>10</v>
      </c>
      <c r="F65" t="s">
        <v>66</v>
      </c>
      <c r="G65" t="s">
        <v>67</v>
      </c>
      <c r="H65" s="1">
        <v>-0.3</v>
      </c>
      <c r="I65" t="s">
        <v>13</v>
      </c>
    </row>
    <row r="66" spans="1:10" x14ac:dyDescent="0.25">
      <c r="A66" t="s">
        <v>230</v>
      </c>
      <c r="B66" t="str">
        <f t="shared" si="0"/>
        <v>Cataclysm Blade</v>
      </c>
      <c r="C66">
        <v>5</v>
      </c>
      <c r="D66">
        <v>768</v>
      </c>
      <c r="E66" t="s">
        <v>118</v>
      </c>
      <c r="F66" t="s">
        <v>10</v>
      </c>
      <c r="G66" t="s">
        <v>119</v>
      </c>
      <c r="H66" s="1">
        <v>0</v>
      </c>
      <c r="I66" t="s">
        <v>32</v>
      </c>
    </row>
    <row r="67" spans="1:10" x14ac:dyDescent="0.25">
      <c r="A67" t="s">
        <v>231</v>
      </c>
      <c r="B67" t="str">
        <f t="shared" si="0"/>
        <v>Barroth Smasher</v>
      </c>
      <c r="C67">
        <v>6</v>
      </c>
      <c r="D67" t="s">
        <v>68</v>
      </c>
      <c r="E67" t="s">
        <v>10</v>
      </c>
      <c r="F67" t="s">
        <v>69</v>
      </c>
      <c r="G67" t="s">
        <v>70</v>
      </c>
      <c r="H67" s="1">
        <v>-0.5</v>
      </c>
      <c r="I67" t="s">
        <v>13</v>
      </c>
    </row>
    <row r="68" spans="1:10" x14ac:dyDescent="0.25">
      <c r="A68" t="s">
        <v>9</v>
      </c>
      <c r="B68" t="s">
        <v>9</v>
      </c>
      <c r="C68">
        <v>1</v>
      </c>
      <c r="D68">
        <v>288</v>
      </c>
      <c r="E68" t="s">
        <v>10</v>
      </c>
      <c r="F68" t="s">
        <v>11</v>
      </c>
      <c r="G68" t="s">
        <v>12</v>
      </c>
      <c r="H68" s="1">
        <v>0</v>
      </c>
      <c r="I68" t="s">
        <v>13</v>
      </c>
    </row>
    <row r="69" spans="1:10" x14ac:dyDescent="0.25">
      <c r="A69" t="s">
        <v>168</v>
      </c>
      <c r="B69" t="s">
        <v>168</v>
      </c>
      <c r="C69">
        <v>6</v>
      </c>
      <c r="D69">
        <v>960</v>
      </c>
      <c r="E69" t="s">
        <v>10</v>
      </c>
      <c r="F69" t="s">
        <v>166</v>
      </c>
      <c r="G69" t="s">
        <v>167</v>
      </c>
      <c r="H69" s="1">
        <v>0</v>
      </c>
      <c r="I69" t="s">
        <v>32</v>
      </c>
      <c r="J69" t="s">
        <v>169</v>
      </c>
    </row>
    <row r="70" spans="1:10" x14ac:dyDescent="0.25">
      <c r="A70" t="s">
        <v>160</v>
      </c>
      <c r="B70" t="s">
        <v>160</v>
      </c>
      <c r="C70">
        <v>3</v>
      </c>
      <c r="D70">
        <v>720</v>
      </c>
      <c r="E70" t="s">
        <v>10</v>
      </c>
      <c r="F70" t="s">
        <v>161</v>
      </c>
      <c r="G70" t="s">
        <v>162</v>
      </c>
      <c r="H70" s="1">
        <v>0</v>
      </c>
      <c r="I70" t="s">
        <v>32</v>
      </c>
    </row>
    <row r="71" spans="1:10" x14ac:dyDescent="0.25">
      <c r="A71" t="s">
        <v>134</v>
      </c>
      <c r="B71" t="s">
        <v>134</v>
      </c>
      <c r="C71">
        <v>1</v>
      </c>
      <c r="D71" t="s">
        <v>135</v>
      </c>
      <c r="E71" t="s">
        <v>10</v>
      </c>
      <c r="F71" t="s">
        <v>136</v>
      </c>
      <c r="G71" t="s">
        <v>137</v>
      </c>
      <c r="H71" s="1">
        <v>-0.7</v>
      </c>
      <c r="I71" t="s">
        <v>13</v>
      </c>
    </row>
    <row r="72" spans="1:10" x14ac:dyDescent="0.25">
      <c r="A72" t="s">
        <v>165</v>
      </c>
      <c r="B72" t="s">
        <v>165</v>
      </c>
      <c r="C72">
        <v>6</v>
      </c>
      <c r="D72">
        <v>960</v>
      </c>
      <c r="E72" t="s">
        <v>10</v>
      </c>
      <c r="F72" t="s">
        <v>166</v>
      </c>
      <c r="G72" t="s">
        <v>167</v>
      </c>
      <c r="H72" s="1">
        <v>0</v>
      </c>
      <c r="I72" t="s">
        <v>32</v>
      </c>
    </row>
    <row r="73" spans="1:10" x14ac:dyDescent="0.25">
      <c r="A73" t="s">
        <v>129</v>
      </c>
      <c r="B73" t="s">
        <v>129</v>
      </c>
      <c r="C73">
        <v>3</v>
      </c>
      <c r="D73">
        <v>672</v>
      </c>
      <c r="E73" t="s">
        <v>130</v>
      </c>
      <c r="F73" t="s">
        <v>10</v>
      </c>
      <c r="G73" t="s">
        <v>131</v>
      </c>
      <c r="H73" s="1">
        <v>0</v>
      </c>
      <c r="I73" t="s">
        <v>22</v>
      </c>
    </row>
    <row r="74" spans="1:10" ht="14.25" customHeight="1" x14ac:dyDescent="0.25">
      <c r="A74" t="s">
        <v>120</v>
      </c>
      <c r="B74" t="s">
        <v>120</v>
      </c>
      <c r="C74">
        <v>2</v>
      </c>
      <c r="D74">
        <v>624</v>
      </c>
      <c r="E74" t="s">
        <v>10</v>
      </c>
      <c r="F74" t="s">
        <v>121</v>
      </c>
      <c r="G74" t="s">
        <v>122</v>
      </c>
      <c r="H74" s="1">
        <v>0</v>
      </c>
      <c r="I74" t="s">
        <v>22</v>
      </c>
    </row>
    <row r="75" spans="1:10" x14ac:dyDescent="0.25">
      <c r="A75" t="s">
        <v>143</v>
      </c>
      <c r="B75" t="s">
        <v>143</v>
      </c>
      <c r="C75">
        <v>4</v>
      </c>
      <c r="D75" t="s">
        <v>144</v>
      </c>
      <c r="E75" t="s">
        <v>10</v>
      </c>
      <c r="F75" t="s">
        <v>136</v>
      </c>
      <c r="G75" t="s">
        <v>145</v>
      </c>
      <c r="H75" s="1">
        <v>-0.7</v>
      </c>
      <c r="I75" t="s">
        <v>13</v>
      </c>
    </row>
  </sheetData>
  <sortState ref="A3:J113">
    <sortCondition ref="A3:A1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16"/>
  <sheetViews>
    <sheetView workbookViewId="0">
      <selection activeCell="A16" sqref="A16"/>
    </sheetView>
  </sheetViews>
  <sheetFormatPr defaultColWidth="109" defaultRowHeight="15" x14ac:dyDescent="0.25"/>
  <cols>
    <col min="1" max="1" width="109.140625" bestFit="1" customWidth="1"/>
    <col min="2" max="2" width="30.28515625" customWidth="1"/>
    <col min="3" max="3" width="6.5703125" bestFit="1" customWidth="1"/>
    <col min="4" max="4" width="36.5703125" bestFit="1" customWidth="1"/>
    <col min="5" max="5" width="17.42578125" bestFit="1" customWidth="1"/>
    <col min="6" max="6" width="5.28515625" bestFit="1" customWidth="1"/>
    <col min="7" max="7" width="7.7109375" bestFit="1" customWidth="1"/>
    <col min="8" max="8" width="4.5703125" bestFit="1" customWidth="1"/>
  </cols>
  <sheetData>
    <row r="2" spans="1:8" x14ac:dyDescent="0.25">
      <c r="B2" t="s">
        <v>0</v>
      </c>
      <c r="C2" t="s">
        <v>2</v>
      </c>
      <c r="D2" t="s">
        <v>3</v>
      </c>
      <c r="E2" t="s">
        <v>5</v>
      </c>
      <c r="F2" t="s">
        <v>7</v>
      </c>
      <c r="G2" t="s">
        <v>6</v>
      </c>
      <c r="H2" t="s">
        <v>8</v>
      </c>
    </row>
    <row r="3" spans="1:8" x14ac:dyDescent="0.25">
      <c r="A3" t="s">
        <v>910</v>
      </c>
      <c r="B3" t="str">
        <f>RIGHT(A3,LEN(A3)-SEARCH("Magenta",A3,1)-6)</f>
        <v>Altheos Altrusta</v>
      </c>
      <c r="C3">
        <v>792</v>
      </c>
      <c r="D3" t="s">
        <v>911</v>
      </c>
      <c r="E3" t="s">
        <v>912</v>
      </c>
      <c r="F3" t="s">
        <v>13</v>
      </c>
      <c r="G3" s="1">
        <v>0</v>
      </c>
      <c r="H3" t="s">
        <v>10</v>
      </c>
    </row>
    <row r="4" spans="1:8" x14ac:dyDescent="0.25">
      <c r="A4" t="s">
        <v>765</v>
      </c>
      <c r="B4" t="str">
        <f>RIGHT(A4,LEN(A4)-SEARCH("Yellow",A4,1)-5)</f>
        <v>Ananta Boneblade</v>
      </c>
      <c r="C4">
        <v>429</v>
      </c>
      <c r="D4" t="s">
        <v>766</v>
      </c>
      <c r="E4" t="s">
        <v>767</v>
      </c>
      <c r="F4" t="s">
        <v>13</v>
      </c>
      <c r="G4" s="1">
        <v>0</v>
      </c>
      <c r="H4" t="s">
        <v>10</v>
      </c>
    </row>
    <row r="5" spans="1:8" x14ac:dyDescent="0.25">
      <c r="A5" t="s">
        <v>768</v>
      </c>
      <c r="B5" t="str">
        <f>RIGHT(A5,LEN(A5)-SEARCH("Yellow",A5,1)-5)</f>
        <v>Ananta Boneblade+</v>
      </c>
      <c r="C5">
        <v>462</v>
      </c>
      <c r="D5" t="s">
        <v>355</v>
      </c>
      <c r="E5" t="s">
        <v>769</v>
      </c>
      <c r="F5" t="s">
        <v>13</v>
      </c>
      <c r="G5" s="1">
        <v>0</v>
      </c>
      <c r="H5" t="s">
        <v>10</v>
      </c>
    </row>
    <row r="6" spans="1:8" x14ac:dyDescent="0.25">
      <c r="A6" t="s">
        <v>728</v>
      </c>
      <c r="B6" t="str">
        <f>RIGHT(A6,LEN(A6)-SEARCH("White",A6,1)-4)</f>
        <v>Arzuros Naginata</v>
      </c>
      <c r="C6">
        <v>330</v>
      </c>
      <c r="D6" t="s">
        <v>293</v>
      </c>
      <c r="E6" t="s">
        <v>729</v>
      </c>
      <c r="F6" t="s">
        <v>13</v>
      </c>
      <c r="G6" s="1">
        <v>0</v>
      </c>
      <c r="H6" t="s">
        <v>10</v>
      </c>
    </row>
    <row r="7" spans="1:8" x14ac:dyDescent="0.25">
      <c r="A7" t="s">
        <v>730</v>
      </c>
      <c r="B7" t="str">
        <f>RIGHT(A7,LEN(A7)-SEARCH("Yellow",A7,1)-5)</f>
        <v>Arzuros Naginata+</v>
      </c>
      <c r="C7">
        <v>396</v>
      </c>
      <c r="D7" t="s">
        <v>296</v>
      </c>
      <c r="E7" t="s">
        <v>731</v>
      </c>
      <c r="F7" t="s">
        <v>281</v>
      </c>
      <c r="G7" s="1">
        <v>0</v>
      </c>
      <c r="H7" t="s">
        <v>10</v>
      </c>
    </row>
    <row r="8" spans="1:8" x14ac:dyDescent="0.25">
      <c r="A8" t="s">
        <v>732</v>
      </c>
      <c r="B8" t="str">
        <f>RIGHT(A8,LEN(A8)-SEARCH("Pink",A8,1)-3)</f>
        <v>Arzuros Strikequill</v>
      </c>
      <c r="C8">
        <v>528</v>
      </c>
      <c r="D8" t="s">
        <v>299</v>
      </c>
      <c r="E8" t="s">
        <v>733</v>
      </c>
      <c r="F8" t="s">
        <v>281</v>
      </c>
      <c r="G8" s="1">
        <v>0</v>
      </c>
      <c r="H8" t="s">
        <v>10</v>
      </c>
    </row>
    <row r="9" spans="1:8" x14ac:dyDescent="0.25">
      <c r="A9" t="s">
        <v>755</v>
      </c>
      <c r="B9" t="str">
        <f>RIGHT(A9,LEN(A9)-SEARCH("Orange",A9,1)-5)</f>
        <v>Asthenia Glaive</v>
      </c>
      <c r="C9">
        <v>759</v>
      </c>
      <c r="D9" t="s">
        <v>756</v>
      </c>
      <c r="E9" t="s">
        <v>757</v>
      </c>
      <c r="F9" t="s">
        <v>281</v>
      </c>
      <c r="G9" s="1">
        <v>0</v>
      </c>
      <c r="H9" t="s">
        <v>10</v>
      </c>
    </row>
    <row r="10" spans="1:8" x14ac:dyDescent="0.25">
      <c r="A10" t="s">
        <v>838</v>
      </c>
      <c r="B10" t="str">
        <f>RIGHT(A10,LEN(A10)-SEARCH("Blue",A10,1)-3)</f>
        <v>Banished Blood</v>
      </c>
      <c r="C10">
        <v>759</v>
      </c>
      <c r="D10" t="s">
        <v>644</v>
      </c>
      <c r="E10" t="s">
        <v>839</v>
      </c>
      <c r="F10" t="s">
        <v>291</v>
      </c>
      <c r="G10" s="1">
        <v>0.1</v>
      </c>
      <c r="H10" t="s">
        <v>10</v>
      </c>
    </row>
    <row r="11" spans="1:8" x14ac:dyDescent="0.25">
      <c r="A11" t="s">
        <v>876</v>
      </c>
      <c r="B11" t="str">
        <f>RIGHT(A11,LEN(A11)-SEARCH("Pink",A11,1)-3)</f>
        <v>Barbarian Blade</v>
      </c>
      <c r="C11">
        <v>528</v>
      </c>
      <c r="D11" t="s">
        <v>458</v>
      </c>
      <c r="E11" t="s">
        <v>877</v>
      </c>
      <c r="F11" t="s">
        <v>13</v>
      </c>
      <c r="G11" s="1">
        <v>0.1</v>
      </c>
      <c r="H11" t="s">
        <v>10</v>
      </c>
    </row>
    <row r="12" spans="1:8" x14ac:dyDescent="0.25">
      <c r="A12" t="s">
        <v>878</v>
      </c>
      <c r="B12" t="str">
        <f>RIGHT(A12,LEN(A12)-SEARCH("Blue",A12,1)-3)</f>
        <v>Barbarian Blade "Sharq"</v>
      </c>
      <c r="C12">
        <v>660</v>
      </c>
      <c r="D12" t="s">
        <v>746</v>
      </c>
      <c r="E12" t="s">
        <v>879</v>
      </c>
      <c r="F12" t="s">
        <v>13</v>
      </c>
      <c r="G12" s="1">
        <v>0.15</v>
      </c>
      <c r="H12" t="s">
        <v>10</v>
      </c>
    </row>
    <row r="13" spans="1:8" x14ac:dyDescent="0.25">
      <c r="A13" t="s">
        <v>699</v>
      </c>
      <c r="B13" t="str">
        <f>RIGHT(A13,LEN(A13)-SEARCH("Blue",A13,1)-3)</f>
        <v>Belladonna’s Bite</v>
      </c>
      <c r="C13">
        <v>693</v>
      </c>
      <c r="D13" t="s">
        <v>700</v>
      </c>
      <c r="E13" t="s">
        <v>701</v>
      </c>
      <c r="F13" t="s">
        <v>46</v>
      </c>
      <c r="G13" s="1">
        <v>0</v>
      </c>
      <c r="H13" t="s">
        <v>10</v>
      </c>
    </row>
    <row r="14" spans="1:8" x14ac:dyDescent="0.25">
      <c r="A14" t="s">
        <v>818</v>
      </c>
      <c r="B14" t="str">
        <f>RIGHT(A14,LEN(A14)-SEARCH("Yellow",A14,1)-5)</f>
        <v>Bleeding Cross</v>
      </c>
      <c r="C14">
        <v>462</v>
      </c>
      <c r="D14" t="s">
        <v>819</v>
      </c>
      <c r="E14" t="s">
        <v>820</v>
      </c>
      <c r="F14" t="s">
        <v>13</v>
      </c>
      <c r="G14" s="1">
        <v>0</v>
      </c>
      <c r="H14" t="s">
        <v>10</v>
      </c>
    </row>
    <row r="15" spans="1:8" x14ac:dyDescent="0.25">
      <c r="A15" t="s">
        <v>821</v>
      </c>
      <c r="B15" t="str">
        <f>RIGHT(A15,LEN(A15)-SEARCH("Pink",A15,1)-3)</f>
        <v>Bleeding Cross+</v>
      </c>
      <c r="C15">
        <v>528</v>
      </c>
      <c r="D15" t="s">
        <v>822</v>
      </c>
      <c r="E15" t="s">
        <v>823</v>
      </c>
      <c r="F15" t="s">
        <v>13</v>
      </c>
      <c r="G15" s="1">
        <v>0</v>
      </c>
      <c r="H15" t="s">
        <v>10</v>
      </c>
    </row>
    <row r="16" spans="1:8" x14ac:dyDescent="0.25">
      <c r="A16" t="s">
        <v>852</v>
      </c>
      <c r="B16" t="str">
        <f>RIGHT(A16,LEN(A16)-SEARCH("Orange",A16,1)-5)</f>
        <v>Blizzard Siren</v>
      </c>
      <c r="C16">
        <v>726</v>
      </c>
      <c r="D16" t="s">
        <v>853</v>
      </c>
      <c r="E16" t="s">
        <v>854</v>
      </c>
      <c r="F16" t="s">
        <v>281</v>
      </c>
      <c r="G16" s="1">
        <v>0</v>
      </c>
      <c r="H16" t="s">
        <v>10</v>
      </c>
    </row>
    <row r="17" spans="1:8" x14ac:dyDescent="0.25">
      <c r="A17" t="s">
        <v>758</v>
      </c>
      <c r="B17" t="str">
        <f>RIGHT(A17,LEN(A17)-SEARCH("White",A17,1)-4)</f>
        <v>Canine Katana</v>
      </c>
      <c r="C17">
        <v>297</v>
      </c>
      <c r="D17" t="s">
        <v>759</v>
      </c>
      <c r="E17" t="s">
        <v>760</v>
      </c>
      <c r="F17" t="s">
        <v>13</v>
      </c>
      <c r="G17" s="1">
        <v>0</v>
      </c>
      <c r="H17" t="s">
        <v>10</v>
      </c>
    </row>
    <row r="18" spans="1:8" x14ac:dyDescent="0.25">
      <c r="A18" t="s">
        <v>830</v>
      </c>
      <c r="B18" t="str">
        <f>RIGHT(A18,LEN(A18)-SEARCH("Orange",A18,1)-5)</f>
        <v>Carmilla Bloodsucker</v>
      </c>
      <c r="C18">
        <v>792</v>
      </c>
      <c r="D18" t="s">
        <v>697</v>
      </c>
      <c r="E18" t="s">
        <v>831</v>
      </c>
      <c r="F18" t="s">
        <v>291</v>
      </c>
      <c r="G18" s="1">
        <v>0</v>
      </c>
      <c r="H18" t="s">
        <v>10</v>
      </c>
    </row>
    <row r="19" spans="1:8" x14ac:dyDescent="0.25">
      <c r="A19" t="s">
        <v>763</v>
      </c>
      <c r="B19" t="str">
        <f>RIGHT(A19,LEN(A19)-SEARCH("Purple",A19,1)-5)</f>
        <v>Cerberus Katana</v>
      </c>
      <c r="C19">
        <v>396</v>
      </c>
      <c r="D19" t="s">
        <v>479</v>
      </c>
      <c r="E19" t="s">
        <v>764</v>
      </c>
      <c r="F19" t="s">
        <v>13</v>
      </c>
      <c r="G19" s="1">
        <v>0</v>
      </c>
      <c r="H19" t="s">
        <v>10</v>
      </c>
    </row>
    <row r="20" spans="1:8" x14ac:dyDescent="0.25">
      <c r="A20" t="s">
        <v>643</v>
      </c>
      <c r="B20" t="str">
        <f>RIGHT(A20,LEN(A20)-SEARCH("Yellow",A20,1)-5)</f>
        <v>Chainslaughter</v>
      </c>
      <c r="C20">
        <v>396</v>
      </c>
      <c r="D20" t="s">
        <v>644</v>
      </c>
      <c r="E20" t="s">
        <v>645</v>
      </c>
      <c r="F20" t="s">
        <v>13</v>
      </c>
      <c r="G20" s="1">
        <v>0</v>
      </c>
      <c r="H20" t="s">
        <v>10</v>
      </c>
    </row>
    <row r="21" spans="1:8" x14ac:dyDescent="0.25">
      <c r="A21" t="s">
        <v>785</v>
      </c>
      <c r="B21" t="str">
        <f>RIGHT(A21,LEN(A21)-SEARCH("Orange",A21,1)-5)</f>
        <v>Chrome Mazurka</v>
      </c>
      <c r="C21">
        <v>858</v>
      </c>
      <c r="D21" t="s">
        <v>786</v>
      </c>
      <c r="E21" t="s">
        <v>787</v>
      </c>
      <c r="F21" t="s">
        <v>281</v>
      </c>
      <c r="G21" s="1">
        <v>-0.05</v>
      </c>
      <c r="H21">
        <v>28</v>
      </c>
    </row>
    <row r="22" spans="1:8" x14ac:dyDescent="0.25">
      <c r="A22" t="s">
        <v>788</v>
      </c>
      <c r="B22" t="str">
        <f>RIGHT(A22,LEN(A22)-SEARCH("Orange",A22,1)-5)</f>
        <v>Chrome Waltz</v>
      </c>
      <c r="C22">
        <v>957</v>
      </c>
      <c r="D22" t="s">
        <v>270</v>
      </c>
      <c r="E22" t="s">
        <v>789</v>
      </c>
      <c r="F22" t="s">
        <v>281</v>
      </c>
      <c r="G22" s="1">
        <v>-0.1</v>
      </c>
      <c r="H22">
        <v>35</v>
      </c>
    </row>
    <row r="23" spans="1:8" x14ac:dyDescent="0.25">
      <c r="A23" t="s">
        <v>832</v>
      </c>
      <c r="B23" t="str">
        <f>RIGHT(A23,LEN(A23)-SEARCH("Green",A23,1)-4)</f>
        <v>Crimson Cross</v>
      </c>
      <c r="C23">
        <v>660</v>
      </c>
      <c r="D23" t="s">
        <v>833</v>
      </c>
      <c r="E23" t="s">
        <v>834</v>
      </c>
      <c r="F23" t="s">
        <v>281</v>
      </c>
      <c r="G23" s="1">
        <v>0</v>
      </c>
      <c r="H23" t="s">
        <v>10</v>
      </c>
    </row>
    <row r="24" spans="1:8" x14ac:dyDescent="0.25">
      <c r="A24" t="s">
        <v>782</v>
      </c>
      <c r="B24" t="str">
        <f>RIGHT(A24,LEN(A24)-SEARCH("Orange",A24,1)-5)</f>
        <v>Crimsonfork</v>
      </c>
      <c r="C24">
        <v>792</v>
      </c>
      <c r="D24" t="s">
        <v>783</v>
      </c>
      <c r="E24" t="s">
        <v>784</v>
      </c>
      <c r="F24" t="s">
        <v>281</v>
      </c>
      <c r="G24" s="1">
        <v>-0.05</v>
      </c>
      <c r="H24">
        <v>23</v>
      </c>
    </row>
    <row r="25" spans="1:8" x14ac:dyDescent="0.25">
      <c r="A25" t="s">
        <v>843</v>
      </c>
      <c r="B25" t="str">
        <f>RIGHT(A25,LEN(A25)-SEARCH("Yellow",A25,1)-5)</f>
        <v>Dancing Flames</v>
      </c>
      <c r="C25">
        <v>495</v>
      </c>
      <c r="D25" t="s">
        <v>393</v>
      </c>
      <c r="E25" t="s">
        <v>844</v>
      </c>
      <c r="F25" t="s">
        <v>13</v>
      </c>
      <c r="G25" s="1">
        <v>0.1</v>
      </c>
      <c r="H25" t="s">
        <v>10</v>
      </c>
    </row>
    <row r="26" spans="1:8" x14ac:dyDescent="0.25">
      <c r="A26" t="s">
        <v>845</v>
      </c>
      <c r="B26" t="str">
        <f>RIGHT(A26,LEN(A26)-SEARCH("Green",A26,1)-4)</f>
        <v>Dancing Hellfire</v>
      </c>
      <c r="C26">
        <v>627</v>
      </c>
      <c r="D26" t="s">
        <v>396</v>
      </c>
      <c r="E26" t="s">
        <v>846</v>
      </c>
      <c r="F26" t="s">
        <v>13</v>
      </c>
      <c r="G26" s="1">
        <v>0.15</v>
      </c>
      <c r="H26" t="s">
        <v>10</v>
      </c>
    </row>
    <row r="27" spans="1:8" x14ac:dyDescent="0.25">
      <c r="A27" t="s">
        <v>904</v>
      </c>
      <c r="B27" t="str">
        <f>RIGHT(A27,LEN(A27)-SEARCH("Red",A27,1)-2)</f>
        <v>Dark Claw</v>
      </c>
      <c r="C27">
        <v>660</v>
      </c>
      <c r="D27" t="s">
        <v>905</v>
      </c>
      <c r="E27" t="s">
        <v>906</v>
      </c>
      <c r="F27" t="s">
        <v>13</v>
      </c>
      <c r="G27" s="1">
        <v>0</v>
      </c>
      <c r="H27" t="s">
        <v>10</v>
      </c>
    </row>
    <row r="28" spans="1:8" x14ac:dyDescent="0.25">
      <c r="A28" t="s">
        <v>907</v>
      </c>
      <c r="B28" t="str">
        <f>RIGHT(A28,LEN(A28)-SEARCH("Magenta",A28,1)-6)</f>
        <v>Dark Claw "Demise"</v>
      </c>
      <c r="C28">
        <v>726</v>
      </c>
      <c r="D28" t="s">
        <v>908</v>
      </c>
      <c r="E28" t="s">
        <v>909</v>
      </c>
      <c r="F28" t="s">
        <v>13</v>
      </c>
      <c r="G28" s="1">
        <v>0</v>
      </c>
      <c r="H28" t="s">
        <v>10</v>
      </c>
    </row>
    <row r="29" spans="1:8" x14ac:dyDescent="0.25">
      <c r="A29" t="s">
        <v>681</v>
      </c>
      <c r="B29" t="str">
        <f>RIGHT(A29,LEN(A29)-SEARCH("Orange",A29,1)-5)</f>
        <v>Deepest Night</v>
      </c>
      <c r="C29">
        <v>660</v>
      </c>
      <c r="D29" t="s">
        <v>679</v>
      </c>
      <c r="E29" t="s">
        <v>682</v>
      </c>
      <c r="F29" t="s">
        <v>281</v>
      </c>
      <c r="G29" s="1">
        <v>0.4</v>
      </c>
      <c r="H29" t="s">
        <v>10</v>
      </c>
    </row>
    <row r="30" spans="1:8" x14ac:dyDescent="0.25">
      <c r="A30" t="s">
        <v>889</v>
      </c>
      <c r="B30" t="str">
        <f>RIGHT(A30,LEN(A30)-SEARCH("Orange",A30,1)-5)</f>
        <v>Demolition Katana</v>
      </c>
      <c r="C30">
        <v>792</v>
      </c>
      <c r="D30" t="s">
        <v>890</v>
      </c>
      <c r="E30" t="s">
        <v>891</v>
      </c>
      <c r="F30" t="s">
        <v>281</v>
      </c>
      <c r="G30" s="1">
        <v>0</v>
      </c>
      <c r="H30" t="s">
        <v>10</v>
      </c>
    </row>
    <row r="31" spans="1:8" x14ac:dyDescent="0.25">
      <c r="A31" t="s">
        <v>686</v>
      </c>
      <c r="B31" t="str">
        <f>RIGHT(A31,LEN(A31)-SEARCH("Orange",A31,1)-5)</f>
        <v>Depths of Midnight</v>
      </c>
      <c r="C31">
        <v>858</v>
      </c>
      <c r="D31" t="s">
        <v>687</v>
      </c>
      <c r="E31" t="s">
        <v>688</v>
      </c>
      <c r="F31" t="s">
        <v>291</v>
      </c>
      <c r="G31" s="1">
        <v>0</v>
      </c>
      <c r="H31" t="s">
        <v>10</v>
      </c>
    </row>
    <row r="32" spans="1:8" x14ac:dyDescent="0.25">
      <c r="A32" t="s">
        <v>653</v>
      </c>
      <c r="B32" t="str">
        <f>RIGHT(A32,LEN(A32)-SEARCH("Blue",A32,1)-3)</f>
        <v>Despot's Boltbreaker</v>
      </c>
      <c r="C32">
        <v>660</v>
      </c>
      <c r="D32" t="s">
        <v>654</v>
      </c>
      <c r="E32" t="s">
        <v>655</v>
      </c>
      <c r="F32" t="s">
        <v>13</v>
      </c>
      <c r="G32" s="1">
        <v>0</v>
      </c>
      <c r="H32" t="s">
        <v>10</v>
      </c>
    </row>
    <row r="33" spans="1:8" x14ac:dyDescent="0.25">
      <c r="A33" t="s">
        <v>776</v>
      </c>
      <c r="B33" t="str">
        <f>RIGHT(A33,LEN(A33)-SEARCH("Green",A33,1)-4)</f>
        <v>Diapason</v>
      </c>
      <c r="C33">
        <v>660</v>
      </c>
      <c r="D33" t="s">
        <v>777</v>
      </c>
      <c r="E33" t="s">
        <v>778</v>
      </c>
      <c r="F33" t="s">
        <v>13</v>
      </c>
      <c r="G33" s="1">
        <v>0</v>
      </c>
      <c r="H33">
        <v>15</v>
      </c>
    </row>
    <row r="34" spans="1:8" x14ac:dyDescent="0.25">
      <c r="A34" t="s">
        <v>779</v>
      </c>
      <c r="B34" t="str">
        <f>RIGHT(A34,LEN(A34)-SEARCH("Blue",A34,1)-3)</f>
        <v>Diapason+</v>
      </c>
      <c r="C34">
        <v>726</v>
      </c>
      <c r="D34" t="s">
        <v>780</v>
      </c>
      <c r="E34" t="s">
        <v>781</v>
      </c>
      <c r="F34" t="s">
        <v>13</v>
      </c>
      <c r="G34" s="1">
        <v>0</v>
      </c>
      <c r="H34">
        <v>20</v>
      </c>
    </row>
    <row r="35" spans="1:8" x14ac:dyDescent="0.25">
      <c r="A35" t="s">
        <v>883</v>
      </c>
      <c r="B35" t="str">
        <f>RIGHT(A35,LEN(A35)-SEARCH("Green",A35,1)-4)</f>
        <v>Dios Katana</v>
      </c>
      <c r="C35">
        <v>561</v>
      </c>
      <c r="D35" t="s">
        <v>884</v>
      </c>
      <c r="E35" t="s">
        <v>885</v>
      </c>
      <c r="F35" t="s">
        <v>281</v>
      </c>
      <c r="G35" s="1">
        <v>0</v>
      </c>
      <c r="H35" t="s">
        <v>10</v>
      </c>
    </row>
    <row r="36" spans="1:8" x14ac:dyDescent="0.25">
      <c r="A36" t="s">
        <v>886</v>
      </c>
      <c r="B36" t="str">
        <f>RIGHT(A36,LEN(A36)-SEARCH("Blue",A36,1)-3)</f>
        <v>Dios Katana+</v>
      </c>
      <c r="C36">
        <v>693</v>
      </c>
      <c r="D36" t="s">
        <v>887</v>
      </c>
      <c r="E36" t="s">
        <v>888</v>
      </c>
      <c r="F36" t="s">
        <v>281</v>
      </c>
      <c r="G36" s="1">
        <v>0</v>
      </c>
      <c r="H36" t="s">
        <v>10</v>
      </c>
    </row>
    <row r="37" spans="1:8" x14ac:dyDescent="0.25">
      <c r="A37" t="s">
        <v>753</v>
      </c>
      <c r="B37" t="str">
        <f>RIGHT(A37,LEN(A37)-SEARCH("Blue",A37,1)-3)</f>
        <v>Dispatcher Glaive</v>
      </c>
      <c r="C37">
        <v>660</v>
      </c>
      <c r="D37" t="s">
        <v>700</v>
      </c>
      <c r="E37" t="s">
        <v>754</v>
      </c>
      <c r="F37" t="s">
        <v>281</v>
      </c>
      <c r="G37" s="1">
        <v>0</v>
      </c>
      <c r="H37" t="s">
        <v>10</v>
      </c>
    </row>
    <row r="38" spans="1:8" x14ac:dyDescent="0.25">
      <c r="A38" t="s">
        <v>745</v>
      </c>
      <c r="B38" t="str">
        <f>RIGHT(A38,LEN(A38)-SEARCH("Yellow",A38,1)-5)</f>
        <v>Douser Bardiche</v>
      </c>
      <c r="C38">
        <v>462</v>
      </c>
      <c r="D38" t="s">
        <v>746</v>
      </c>
      <c r="E38" t="s">
        <v>747</v>
      </c>
      <c r="F38" t="s">
        <v>281</v>
      </c>
      <c r="G38" s="1">
        <v>0</v>
      </c>
      <c r="H38">
        <v>8</v>
      </c>
    </row>
    <row r="39" spans="1:8" x14ac:dyDescent="0.25">
      <c r="A39" t="s">
        <v>743</v>
      </c>
      <c r="B39" t="str">
        <f>RIGHT(A39,LEN(A39)-SEARCH("Purple",A39,1)-5)</f>
        <v>Drowning Shaft</v>
      </c>
      <c r="C39">
        <v>396</v>
      </c>
      <c r="D39" t="s">
        <v>458</v>
      </c>
      <c r="E39" t="s">
        <v>744</v>
      </c>
      <c r="F39" t="s">
        <v>281</v>
      </c>
      <c r="G39" s="1">
        <v>0</v>
      </c>
      <c r="H39">
        <v>6</v>
      </c>
    </row>
    <row r="40" spans="1:8" x14ac:dyDescent="0.25">
      <c r="A40" t="s">
        <v>689</v>
      </c>
      <c r="B40" t="str">
        <f>RIGHT(A40,LEN(A40)-SEARCH("Magenta",A40,1)-6)</f>
        <v>Eclipse Saber</v>
      </c>
      <c r="C40">
        <v>693</v>
      </c>
      <c r="D40" t="s">
        <v>690</v>
      </c>
      <c r="E40" t="s">
        <v>691</v>
      </c>
      <c r="F40" t="s">
        <v>281</v>
      </c>
      <c r="G40" s="1">
        <v>0.45</v>
      </c>
      <c r="H40" t="s">
        <v>10</v>
      </c>
    </row>
    <row r="41" spans="1:8" x14ac:dyDescent="0.25">
      <c r="A41" t="s">
        <v>673</v>
      </c>
      <c r="B41" t="str">
        <f>RIGHT(A41,LEN(A41)-SEARCH("Blue",A41,1)-3)</f>
        <v>Edel’s Ice</v>
      </c>
      <c r="C41">
        <v>792</v>
      </c>
      <c r="D41" t="s">
        <v>674</v>
      </c>
      <c r="E41" t="s">
        <v>675</v>
      </c>
      <c r="F41" t="s">
        <v>13</v>
      </c>
      <c r="G41" s="1">
        <v>0</v>
      </c>
      <c r="H41" t="s">
        <v>10</v>
      </c>
    </row>
    <row r="42" spans="1:8" x14ac:dyDescent="0.25">
      <c r="A42" t="s">
        <v>750</v>
      </c>
      <c r="B42" t="str">
        <f>RIGHT(A42,LEN(A42)-SEARCH("Pink",A42,1)-3)</f>
        <v>Enfeebling Glaive</v>
      </c>
      <c r="C42">
        <v>561</v>
      </c>
      <c r="D42" t="s">
        <v>751</v>
      </c>
      <c r="E42" t="s">
        <v>752</v>
      </c>
      <c r="F42" t="s">
        <v>281</v>
      </c>
      <c r="G42" s="1">
        <v>0</v>
      </c>
      <c r="H42" t="s">
        <v>10</v>
      </c>
    </row>
    <row r="43" spans="1:8" x14ac:dyDescent="0.25">
      <c r="A43" t="s">
        <v>870</v>
      </c>
      <c r="B43" t="str">
        <f>RIGHT(A43,LEN(A43)-SEARCH("Blue",A43,1)-3)</f>
        <v>Fresh Hairblade</v>
      </c>
      <c r="C43">
        <v>561</v>
      </c>
      <c r="D43" t="s">
        <v>871</v>
      </c>
      <c r="E43" t="s">
        <v>872</v>
      </c>
      <c r="F43" t="s">
        <v>281</v>
      </c>
      <c r="G43" s="1">
        <v>0</v>
      </c>
      <c r="H43" t="s">
        <v>10</v>
      </c>
    </row>
    <row r="44" spans="1:8" x14ac:dyDescent="0.25">
      <c r="A44" t="s">
        <v>855</v>
      </c>
      <c r="B44" t="str">
        <f>RIGHT(A44,LEN(A44)-SEARCH("Orange",A44,1)-5)</f>
        <v>Glacial Diva</v>
      </c>
      <c r="C44">
        <v>759</v>
      </c>
      <c r="D44" t="s">
        <v>856</v>
      </c>
      <c r="E44" t="s">
        <v>857</v>
      </c>
      <c r="F44" t="s">
        <v>291</v>
      </c>
      <c r="G44" s="1">
        <v>0</v>
      </c>
      <c r="H44" t="s">
        <v>10</v>
      </c>
    </row>
    <row r="45" spans="1:8" x14ac:dyDescent="0.25">
      <c r="A45" t="s">
        <v>814</v>
      </c>
      <c r="B45" t="str">
        <f>RIGHT(A45,LEN(A45)-SEARCH("Blue",A45,1)-3)</f>
        <v>Grandfolly</v>
      </c>
      <c r="C45">
        <v>825</v>
      </c>
      <c r="D45" t="s">
        <v>812</v>
      </c>
      <c r="E45" t="s">
        <v>815</v>
      </c>
      <c r="F45" t="s">
        <v>291</v>
      </c>
      <c r="G45" s="1">
        <v>-0.1</v>
      </c>
      <c r="H45" t="s">
        <v>10</v>
      </c>
    </row>
    <row r="46" spans="1:8" x14ac:dyDescent="0.25">
      <c r="A46" t="s">
        <v>734</v>
      </c>
      <c r="B46" t="str">
        <f>RIGHT(A46,LEN(A46)-SEARCH("Pink",A46,1)-3)</f>
        <v>Guan Dao</v>
      </c>
      <c r="C46">
        <v>627</v>
      </c>
      <c r="D46" t="s">
        <v>735</v>
      </c>
      <c r="E46" t="s">
        <v>736</v>
      </c>
      <c r="F46" t="s">
        <v>13</v>
      </c>
      <c r="G46" s="1">
        <v>0</v>
      </c>
      <c r="H46">
        <v>8</v>
      </c>
    </row>
    <row r="47" spans="1:8" x14ac:dyDescent="0.25">
      <c r="A47" t="s">
        <v>867</v>
      </c>
      <c r="B47" t="str">
        <f>RIGHT(A47,LEN(A47)-SEARCH("Pink",A47,1)-3)</f>
        <v>Hairtail’s Hairblade</v>
      </c>
      <c r="C47">
        <v>462</v>
      </c>
      <c r="D47" t="s">
        <v>868</v>
      </c>
      <c r="E47" t="s">
        <v>869</v>
      </c>
      <c r="F47" t="s">
        <v>281</v>
      </c>
      <c r="G47" s="1">
        <v>0</v>
      </c>
      <c r="H47" t="s">
        <v>10</v>
      </c>
    </row>
    <row r="48" spans="1:8" x14ac:dyDescent="0.25">
      <c r="A48" t="s">
        <v>924</v>
      </c>
      <c r="B48" t="str">
        <f>RIGHT(A48,LEN(A48)-SEARCH("Blue",A48,1)-3)</f>
        <v>Hao-ken</v>
      </c>
      <c r="C48">
        <v>528</v>
      </c>
      <c r="D48" t="s">
        <v>925</v>
      </c>
      <c r="E48" t="s">
        <v>926</v>
      </c>
      <c r="F48" t="s">
        <v>13</v>
      </c>
      <c r="G48" s="1">
        <v>0</v>
      </c>
      <c r="H48" t="s">
        <v>10</v>
      </c>
    </row>
    <row r="49" spans="1:8" x14ac:dyDescent="0.25">
      <c r="A49" t="s">
        <v>710</v>
      </c>
      <c r="B49" t="str">
        <f>RIGHT(A49,LEN(A49)-SEARCH("Orange",A49,1)-5)</f>
        <v>Heaven’s Sunderer</v>
      </c>
      <c r="C49">
        <v>726</v>
      </c>
      <c r="D49" t="s">
        <v>654</v>
      </c>
      <c r="E49" t="s">
        <v>711</v>
      </c>
      <c r="F49" t="s">
        <v>281</v>
      </c>
      <c r="G49" s="1">
        <v>0.05</v>
      </c>
      <c r="H49" t="s">
        <v>10</v>
      </c>
    </row>
    <row r="50" spans="1:8" x14ac:dyDescent="0.25">
      <c r="A50" t="s">
        <v>707</v>
      </c>
      <c r="B50" t="str">
        <f>RIGHT(A50,LEN(A50)-SEARCH("Green",A50,1)-4)</f>
        <v>Heaven’s Thunder</v>
      </c>
      <c r="C50">
        <v>627</v>
      </c>
      <c r="D50" t="s">
        <v>708</v>
      </c>
      <c r="E50" t="s">
        <v>709</v>
      </c>
      <c r="F50" t="s">
        <v>281</v>
      </c>
      <c r="G50" s="1">
        <v>0.05</v>
      </c>
      <c r="H50" t="s">
        <v>10</v>
      </c>
    </row>
    <row r="51" spans="1:8" x14ac:dyDescent="0.25">
      <c r="A51" t="s">
        <v>676</v>
      </c>
      <c r="B51" t="str">
        <f>RIGHT(A51,LEN(A51)-SEARCH("Blue",A51,1)-3)</f>
        <v>Hidden Saber</v>
      </c>
      <c r="C51">
        <v>594</v>
      </c>
      <c r="D51" t="s">
        <v>293</v>
      </c>
      <c r="E51" t="s">
        <v>677</v>
      </c>
      <c r="F51" t="s">
        <v>13</v>
      </c>
      <c r="G51" s="1">
        <v>0.3</v>
      </c>
      <c r="H51" t="s">
        <v>10</v>
      </c>
    </row>
    <row r="52" spans="1:8" x14ac:dyDescent="0.25">
      <c r="A52" t="s">
        <v>678</v>
      </c>
      <c r="B52" t="str">
        <f>RIGHT(A52,LEN(A52)-SEARCH("Blue",A52,1)-3)</f>
        <v>Hidden Saber+</v>
      </c>
      <c r="C52">
        <v>627</v>
      </c>
      <c r="D52" t="s">
        <v>679</v>
      </c>
      <c r="E52" t="s">
        <v>680</v>
      </c>
      <c r="F52" t="s">
        <v>281</v>
      </c>
      <c r="G52" s="1">
        <v>0.3</v>
      </c>
      <c r="H52" t="s">
        <v>10</v>
      </c>
    </row>
    <row r="53" spans="1:8" x14ac:dyDescent="0.25">
      <c r="A53" t="s">
        <v>641</v>
      </c>
      <c r="B53" t="str">
        <f>RIGHT(A53,LEN(A53)-SEARCH("Purple",A53,1)-5)</f>
        <v>Iron Gospel</v>
      </c>
      <c r="C53">
        <v>363</v>
      </c>
      <c r="D53" t="s">
        <v>238</v>
      </c>
      <c r="E53" t="s">
        <v>642</v>
      </c>
      <c r="F53" t="s">
        <v>13</v>
      </c>
      <c r="G53" s="1">
        <v>0</v>
      </c>
      <c r="H53" t="s">
        <v>10</v>
      </c>
    </row>
    <row r="54" spans="1:8" x14ac:dyDescent="0.25">
      <c r="A54" t="s">
        <v>638</v>
      </c>
      <c r="B54" t="str">
        <f>RIGHT(A54,LEN(A54)-SEARCH("White",A54,1)-4)</f>
        <v>Iron Grace</v>
      </c>
      <c r="C54">
        <v>330</v>
      </c>
      <c r="D54" t="s">
        <v>639</v>
      </c>
      <c r="E54" t="s">
        <v>640</v>
      </c>
      <c r="F54" t="s">
        <v>13</v>
      </c>
      <c r="G54" s="1">
        <v>0</v>
      </c>
      <c r="H54" t="s">
        <v>10</v>
      </c>
    </row>
    <row r="55" spans="1:8" x14ac:dyDescent="0.25">
      <c r="A55" t="s">
        <v>636</v>
      </c>
      <c r="B55" t="str">
        <f>RIGHT(A55,LEN(A55)-SEARCH("White",A55,1)-4)</f>
        <v>Iron Katana</v>
      </c>
      <c r="C55">
        <v>264</v>
      </c>
      <c r="D55" t="s">
        <v>235</v>
      </c>
      <c r="E55" t="s">
        <v>637</v>
      </c>
      <c r="F55" t="s">
        <v>13</v>
      </c>
      <c r="G55" s="1">
        <v>0</v>
      </c>
      <c r="H55" t="s">
        <v>10</v>
      </c>
    </row>
    <row r="56" spans="1:8" x14ac:dyDescent="0.25">
      <c r="A56" t="s">
        <v>725</v>
      </c>
      <c r="B56" t="str">
        <f>RIGHT(A56,LEN(A56)-SEARCH("Orange",A56,1)-5)</f>
        <v>Jade Vagalhao</v>
      </c>
      <c r="C56">
        <v>792</v>
      </c>
      <c r="D56" t="s">
        <v>726</v>
      </c>
      <c r="E56" t="s">
        <v>727</v>
      </c>
      <c r="F56" t="s">
        <v>281</v>
      </c>
      <c r="G56" s="1">
        <v>0</v>
      </c>
      <c r="H56" t="s">
        <v>10</v>
      </c>
    </row>
    <row r="57" spans="1:8" x14ac:dyDescent="0.25">
      <c r="A57" t="s">
        <v>880</v>
      </c>
      <c r="B57" t="str">
        <f>RIGHT(A57,LEN(A57)-SEARCH("Orange",A57,1)-5)</f>
        <v>Kibamaru</v>
      </c>
      <c r="C57">
        <v>726</v>
      </c>
      <c r="D57" t="s">
        <v>881</v>
      </c>
      <c r="E57" t="s">
        <v>882</v>
      </c>
      <c r="F57" t="s">
        <v>13</v>
      </c>
      <c r="G57" s="1">
        <v>0.2</v>
      </c>
      <c r="H57" t="s">
        <v>10</v>
      </c>
    </row>
    <row r="58" spans="1:8" x14ac:dyDescent="0.25">
      <c r="A58" t="s">
        <v>840</v>
      </c>
      <c r="B58" t="str">
        <f>RIGHT(A58,LEN(A58)-SEARCH("Orange",A58,1)-5)</f>
        <v>Law of the Guilty</v>
      </c>
      <c r="C58">
        <v>792</v>
      </c>
      <c r="D58" t="s">
        <v>841</v>
      </c>
      <c r="E58" t="s">
        <v>842</v>
      </c>
      <c r="F58" t="s">
        <v>291</v>
      </c>
      <c r="G58" s="1">
        <v>0.15</v>
      </c>
      <c r="H58" t="s">
        <v>10</v>
      </c>
    </row>
    <row r="59" spans="1:8" x14ac:dyDescent="0.25">
      <c r="A59" t="s">
        <v>835</v>
      </c>
      <c r="B59" t="str">
        <f>RIGHT(A59,LEN(A59)-SEARCH("Blue",A59,1)-3)</f>
        <v>Lost Eden</v>
      </c>
      <c r="C59">
        <v>726</v>
      </c>
      <c r="D59" t="s">
        <v>836</v>
      </c>
      <c r="E59" t="s">
        <v>837</v>
      </c>
      <c r="F59" t="s">
        <v>281</v>
      </c>
      <c r="G59" s="1">
        <v>0.05</v>
      </c>
      <c r="H59" t="s">
        <v>10</v>
      </c>
    </row>
    <row r="60" spans="1:8" x14ac:dyDescent="0.25">
      <c r="A60" t="s">
        <v>761</v>
      </c>
      <c r="B60" t="str">
        <f>RIGHT(A60,LEN(A60)-SEARCH("White",A60,1)-4)</f>
        <v>Lupine Katana</v>
      </c>
      <c r="C60">
        <v>363</v>
      </c>
      <c r="D60" t="s">
        <v>476</v>
      </c>
      <c r="E60" t="s">
        <v>762</v>
      </c>
      <c r="F60" t="s">
        <v>13</v>
      </c>
      <c r="G60" s="1">
        <v>0</v>
      </c>
      <c r="H60" t="s">
        <v>10</v>
      </c>
    </row>
    <row r="61" spans="1:8" x14ac:dyDescent="0.25">
      <c r="A61" t="s">
        <v>913</v>
      </c>
      <c r="B61" t="str">
        <f>RIGHT(A61,LEN(A61)-SEARCH("Magenta",A61,1)-6)</f>
        <v>Megiddo Katana</v>
      </c>
      <c r="C61">
        <v>627</v>
      </c>
      <c r="D61" t="s">
        <v>914</v>
      </c>
      <c r="E61" t="s">
        <v>915</v>
      </c>
      <c r="F61" t="s">
        <v>13</v>
      </c>
      <c r="G61" s="1">
        <v>0</v>
      </c>
      <c r="H61" t="s">
        <v>10</v>
      </c>
    </row>
    <row r="62" spans="1:8" x14ac:dyDescent="0.25">
      <c r="A62" t="s">
        <v>692</v>
      </c>
      <c r="B62" t="str">
        <f>RIGHT(A62,LEN(A62)-SEARCH("Magenta",A62,1)-6)</f>
        <v>Megrez’s Asterism</v>
      </c>
      <c r="C62">
        <v>726</v>
      </c>
      <c r="D62" t="s">
        <v>314</v>
      </c>
      <c r="E62" t="s">
        <v>693</v>
      </c>
      <c r="F62" t="s">
        <v>281</v>
      </c>
      <c r="G62" s="1">
        <v>0.5</v>
      </c>
      <c r="H62" t="s">
        <v>10</v>
      </c>
    </row>
    <row r="63" spans="1:8" x14ac:dyDescent="0.25">
      <c r="A63" t="s">
        <v>824</v>
      </c>
      <c r="B63" t="str">
        <f>RIGHT(A63,LEN(A63)-SEARCH("Green",A63,1)-4)</f>
        <v>Mephitic Katana</v>
      </c>
      <c r="C63">
        <v>627</v>
      </c>
      <c r="D63" t="s">
        <v>825</v>
      </c>
      <c r="E63" t="s">
        <v>826</v>
      </c>
      <c r="F63" t="s">
        <v>13</v>
      </c>
      <c r="G63" s="1">
        <v>0</v>
      </c>
      <c r="H63" t="s">
        <v>10</v>
      </c>
    </row>
    <row r="64" spans="1:8" x14ac:dyDescent="0.25">
      <c r="A64" t="s">
        <v>808</v>
      </c>
      <c r="B64" t="str">
        <f>RIGHT(A64,LEN(A64)-SEARCH("Green",A64,1)-4)</f>
        <v>Mountain Archreaper</v>
      </c>
      <c r="C64">
        <v>627</v>
      </c>
      <c r="D64" t="s">
        <v>809</v>
      </c>
      <c r="E64" t="s">
        <v>810</v>
      </c>
      <c r="F64" t="s">
        <v>281</v>
      </c>
      <c r="G64" s="1">
        <v>0</v>
      </c>
      <c r="H64" t="s">
        <v>10</v>
      </c>
    </row>
    <row r="65" spans="1:8" x14ac:dyDescent="0.25">
      <c r="A65" t="s">
        <v>805</v>
      </c>
      <c r="B65" t="str">
        <f>RIGHT(A65,LEN(A65)-SEARCH("Yellow",A65,1)-5)</f>
        <v>Mountain Reaper</v>
      </c>
      <c r="C65">
        <v>495</v>
      </c>
      <c r="D65" t="s">
        <v>806</v>
      </c>
      <c r="E65" t="s">
        <v>807</v>
      </c>
      <c r="F65" t="s">
        <v>281</v>
      </c>
      <c r="G65" s="1">
        <v>0</v>
      </c>
      <c r="H65" t="s">
        <v>10</v>
      </c>
    </row>
    <row r="66" spans="1:8" x14ac:dyDescent="0.25">
      <c r="A66" t="s">
        <v>901</v>
      </c>
      <c r="B66" t="str">
        <f>RIGHT(A66,LEN(A66)-SEARCH("Orange",A66,1)-5)</f>
        <v>Nero's Calamity</v>
      </c>
      <c r="C66">
        <v>891</v>
      </c>
      <c r="D66" t="s">
        <v>902</v>
      </c>
      <c r="E66" t="s">
        <v>903</v>
      </c>
      <c r="F66" t="s">
        <v>281</v>
      </c>
      <c r="G66" s="1">
        <v>0.05</v>
      </c>
      <c r="H66" t="s">
        <v>10</v>
      </c>
    </row>
    <row r="67" spans="1:8" x14ac:dyDescent="0.25">
      <c r="A67" t="s">
        <v>662</v>
      </c>
      <c r="B67" t="str">
        <f>RIGHT(A67,LEN(A67)-SEARCH("Magenta",A67,1)-6)</f>
        <v>Nether Dilemnity</v>
      </c>
      <c r="C67">
        <v>858</v>
      </c>
      <c r="D67" t="s">
        <v>452</v>
      </c>
      <c r="E67" t="s">
        <v>663</v>
      </c>
      <c r="F67" t="s">
        <v>13</v>
      </c>
      <c r="G67" s="1">
        <v>0</v>
      </c>
      <c r="H67" t="s">
        <v>10</v>
      </c>
    </row>
    <row r="68" spans="1:8" x14ac:dyDescent="0.25">
      <c r="A68" t="s">
        <v>659</v>
      </c>
      <c r="B68" t="str">
        <f>RIGHT(A68,LEN(A68)-SEARCH("Magenta",A68,1)-6)</f>
        <v>Nether Katana</v>
      </c>
      <c r="C68">
        <v>792</v>
      </c>
      <c r="D68" t="s">
        <v>660</v>
      </c>
      <c r="E68" t="s">
        <v>661</v>
      </c>
      <c r="F68" t="s">
        <v>13</v>
      </c>
      <c r="G68" s="1">
        <v>0</v>
      </c>
      <c r="H68" t="s">
        <v>10</v>
      </c>
    </row>
    <row r="69" spans="1:8" x14ac:dyDescent="0.25">
      <c r="A69" t="s">
        <v>696</v>
      </c>
      <c r="B69" t="str">
        <f>RIGHT(A69,LEN(A69)-SEARCH("Green",A69,1)-4)</f>
        <v>Nightshade’s Bite</v>
      </c>
      <c r="C69">
        <v>561</v>
      </c>
      <c r="D69" t="s">
        <v>697</v>
      </c>
      <c r="E69" t="s">
        <v>698</v>
      </c>
      <c r="F69" t="s">
        <v>291</v>
      </c>
      <c r="G69" s="1">
        <v>0</v>
      </c>
      <c r="H69" t="s">
        <v>10</v>
      </c>
    </row>
    <row r="70" spans="1:8" x14ac:dyDescent="0.25">
      <c r="A70" t="s">
        <v>656</v>
      </c>
      <c r="B70" t="str">
        <f>RIGHT(A70,LEN(A70)-SEARCH("Orange",A70,1)-5)</f>
        <v>Opressor's Law</v>
      </c>
      <c r="C70">
        <v>759</v>
      </c>
      <c r="D70" t="s">
        <v>657</v>
      </c>
      <c r="E70" t="s">
        <v>658</v>
      </c>
      <c r="F70" t="s">
        <v>13</v>
      </c>
      <c r="G70" s="1">
        <v>0</v>
      </c>
      <c r="H70" t="s">
        <v>10</v>
      </c>
    </row>
    <row r="71" spans="1:8" x14ac:dyDescent="0.25">
      <c r="A71" t="s">
        <v>714</v>
      </c>
      <c r="B71" t="str">
        <f>RIGHT(A71,LEN(A71)-SEARCH("Pink",A71,1)-3)</f>
        <v>Plesioth Splasher</v>
      </c>
      <c r="C71">
        <v>528</v>
      </c>
      <c r="D71" t="s">
        <v>715</v>
      </c>
      <c r="E71" t="s">
        <v>716</v>
      </c>
      <c r="F71" t="s">
        <v>281</v>
      </c>
      <c r="G71" s="1">
        <v>0</v>
      </c>
      <c r="H71" t="s">
        <v>10</v>
      </c>
    </row>
    <row r="72" spans="1:8" x14ac:dyDescent="0.25">
      <c r="A72" t="s">
        <v>717</v>
      </c>
      <c r="B72" t="str">
        <f>RIGHT(A72,LEN(A72)-SEARCH("Green",A72,1)-4)</f>
        <v>Plesioth Splasher+</v>
      </c>
      <c r="C72">
        <v>594</v>
      </c>
      <c r="D72" t="s">
        <v>568</v>
      </c>
      <c r="E72" t="s">
        <v>718</v>
      </c>
      <c r="F72" t="s">
        <v>281</v>
      </c>
      <c r="G72" s="1">
        <v>0</v>
      </c>
      <c r="H72" t="s">
        <v>10</v>
      </c>
    </row>
    <row r="73" spans="1:8" x14ac:dyDescent="0.25">
      <c r="A73" t="s">
        <v>873</v>
      </c>
      <c r="B73" t="str">
        <f>RIGHT(A73,LEN(A73)-SEARCH("Orange",A73,1)-5)</f>
        <v>Premium Hairblade</v>
      </c>
      <c r="C73">
        <v>627</v>
      </c>
      <c r="D73" t="s">
        <v>874</v>
      </c>
      <c r="E73" t="s">
        <v>875</v>
      </c>
      <c r="F73" t="s">
        <v>281</v>
      </c>
      <c r="G73" s="1">
        <v>0</v>
      </c>
      <c r="H73" t="s">
        <v>10</v>
      </c>
    </row>
    <row r="74" spans="1:8" x14ac:dyDescent="0.25">
      <c r="A74" t="s">
        <v>847</v>
      </c>
      <c r="B74" t="str">
        <f>RIGHT(A74,LEN(A74)-SEARCH("Orange",A74,1)-5)</f>
        <v>Principal Flame</v>
      </c>
      <c r="C74">
        <v>759</v>
      </c>
      <c r="D74" t="s">
        <v>402</v>
      </c>
      <c r="E74" t="s">
        <v>848</v>
      </c>
      <c r="F74" t="s">
        <v>13</v>
      </c>
      <c r="G74" s="1">
        <v>0.2</v>
      </c>
      <c r="H74" t="s">
        <v>10</v>
      </c>
    </row>
    <row r="75" spans="1:8" x14ac:dyDescent="0.25">
      <c r="A75" t="s">
        <v>892</v>
      </c>
      <c r="B75" t="str">
        <f>RIGHT(A75,LEN(A75)-SEARCH("Orange",A75,1)-5)</f>
        <v>Pyro Demolisher</v>
      </c>
      <c r="C75">
        <v>858</v>
      </c>
      <c r="D75" t="s">
        <v>893</v>
      </c>
      <c r="E75" t="s">
        <v>894</v>
      </c>
      <c r="F75" t="s">
        <v>281</v>
      </c>
      <c r="G75" s="1">
        <v>0</v>
      </c>
      <c r="H75" t="s">
        <v>10</v>
      </c>
    </row>
    <row r="76" spans="1:8" x14ac:dyDescent="0.25">
      <c r="A76" t="s">
        <v>898</v>
      </c>
      <c r="B76" t="str">
        <f>RIGHT(A76,LEN(A76)-SEARCH("Blue",A76,1)-3)</f>
        <v>Reaver "Calamity"</v>
      </c>
      <c r="C76">
        <v>792</v>
      </c>
      <c r="D76" t="s">
        <v>899</v>
      </c>
      <c r="E76" t="s">
        <v>900</v>
      </c>
      <c r="F76" t="s">
        <v>281</v>
      </c>
      <c r="G76" s="1">
        <v>0.05</v>
      </c>
      <c r="H76" t="s">
        <v>10</v>
      </c>
    </row>
    <row r="77" spans="1:8" x14ac:dyDescent="0.25">
      <c r="A77" t="s">
        <v>895</v>
      </c>
      <c r="B77" t="str">
        <f>RIGHT(A77,LEN(A77)-SEARCH("Blue",A77,1)-3)</f>
        <v>Reaver "Cruelty"</v>
      </c>
      <c r="C77">
        <v>660</v>
      </c>
      <c r="D77" t="s">
        <v>896</v>
      </c>
      <c r="E77" t="s">
        <v>897</v>
      </c>
      <c r="F77" t="s">
        <v>13</v>
      </c>
      <c r="G77" s="1">
        <v>0.05</v>
      </c>
      <c r="H77" t="s">
        <v>10</v>
      </c>
    </row>
    <row r="78" spans="1:8" x14ac:dyDescent="0.25">
      <c r="A78" t="s">
        <v>670</v>
      </c>
      <c r="B78" t="str">
        <f>RIGHT(A78,LEN(A78)-SEARCH("Blue",A78,1)-3)</f>
        <v>Rime &amp; Treason</v>
      </c>
      <c r="C78">
        <v>693</v>
      </c>
      <c r="D78" t="s">
        <v>671</v>
      </c>
      <c r="E78" t="s">
        <v>672</v>
      </c>
      <c r="F78" t="s">
        <v>13</v>
      </c>
      <c r="G78" s="1">
        <v>0</v>
      </c>
      <c r="H78" t="s">
        <v>10</v>
      </c>
    </row>
    <row r="79" spans="1:8" x14ac:dyDescent="0.25">
      <c r="A79" t="s">
        <v>666</v>
      </c>
      <c r="B79" t="str">
        <f>RIGHT(A79,LEN(A79)-SEARCH("Yellow",A79,1)-5)</f>
        <v>Rimeblade</v>
      </c>
      <c r="C79">
        <v>462</v>
      </c>
      <c r="D79" t="s">
        <v>249</v>
      </c>
      <c r="E79" t="s">
        <v>667</v>
      </c>
      <c r="F79" t="s">
        <v>13</v>
      </c>
      <c r="G79" s="1">
        <v>0</v>
      </c>
      <c r="H79" t="s">
        <v>10</v>
      </c>
    </row>
    <row r="80" spans="1:8" x14ac:dyDescent="0.25">
      <c r="A80" t="s">
        <v>668</v>
      </c>
      <c r="B80" t="str">
        <f>RIGHT(A80,LEN(A80)-SEARCH("Green",A80,1)-4)</f>
        <v>Rimeblossom</v>
      </c>
      <c r="C80">
        <v>561</v>
      </c>
      <c r="D80" t="s">
        <v>255</v>
      </c>
      <c r="E80" t="s">
        <v>669</v>
      </c>
      <c r="F80" t="s">
        <v>13</v>
      </c>
      <c r="G80" s="1">
        <v>0</v>
      </c>
      <c r="H80" t="s">
        <v>10</v>
      </c>
    </row>
    <row r="81" spans="1:8" x14ac:dyDescent="0.25">
      <c r="A81" t="s">
        <v>922</v>
      </c>
      <c r="B81" t="str">
        <f>RIGHT(A81,LEN(A81)-SEARCH("Green",A81,1)-4)</f>
        <v>Rising Soul</v>
      </c>
      <c r="C81">
        <v>627</v>
      </c>
      <c r="D81" t="s">
        <v>373</v>
      </c>
      <c r="E81" t="s">
        <v>923</v>
      </c>
      <c r="F81" t="s">
        <v>291</v>
      </c>
      <c r="G81" s="1">
        <v>0</v>
      </c>
      <c r="H81" t="s">
        <v>10</v>
      </c>
    </row>
    <row r="82" spans="1:8" x14ac:dyDescent="0.25">
      <c r="A82" t="s">
        <v>646</v>
      </c>
      <c r="B82" t="str">
        <f>RIGHT(A82,LEN(A82)-SEARCH("Pink",A82,1)-3)</f>
        <v>Rumbalarum</v>
      </c>
      <c r="C82">
        <v>528</v>
      </c>
      <c r="D82" t="s">
        <v>647</v>
      </c>
      <c r="E82" t="s">
        <v>648</v>
      </c>
      <c r="F82" t="s">
        <v>13</v>
      </c>
      <c r="G82" s="1">
        <v>0</v>
      </c>
      <c r="H82" t="s">
        <v>10</v>
      </c>
    </row>
    <row r="83" spans="1:8" x14ac:dyDescent="0.25">
      <c r="A83" t="s">
        <v>770</v>
      </c>
      <c r="B83" t="str">
        <f>RIGHT(A83,LEN(A83)-SEARCH("Green",A83,1)-4)</f>
        <v>Shadowbinder</v>
      </c>
      <c r="C83">
        <v>561</v>
      </c>
      <c r="D83" t="s">
        <v>361</v>
      </c>
      <c r="E83" t="s">
        <v>771</v>
      </c>
      <c r="F83" t="s">
        <v>13</v>
      </c>
      <c r="G83" s="1">
        <v>0</v>
      </c>
      <c r="H83" t="s">
        <v>10</v>
      </c>
    </row>
    <row r="84" spans="1:8" x14ac:dyDescent="0.25">
      <c r="A84" t="s">
        <v>849</v>
      </c>
      <c r="B84" t="str">
        <f>RIGHT(A84,LEN(A84)-SEARCH("Blue",A84,1)-3)</f>
        <v>Snow Siren</v>
      </c>
      <c r="C84">
        <v>693</v>
      </c>
      <c r="D84" t="s">
        <v>850</v>
      </c>
      <c r="E84" t="s">
        <v>851</v>
      </c>
      <c r="F84" t="s">
        <v>281</v>
      </c>
      <c r="G84" s="1">
        <v>0</v>
      </c>
      <c r="H84" t="s">
        <v>10</v>
      </c>
    </row>
    <row r="85" spans="1:8" x14ac:dyDescent="0.25">
      <c r="A85" t="s">
        <v>772</v>
      </c>
      <c r="B85" t="str">
        <f>RIGHT(A85,LEN(A85)-SEARCH("Orange",A85,1)-5)</f>
        <v>Soulbinder</v>
      </c>
      <c r="C85">
        <v>660</v>
      </c>
      <c r="D85" t="s">
        <v>367</v>
      </c>
      <c r="E85" t="s">
        <v>773</v>
      </c>
      <c r="F85" t="s">
        <v>281</v>
      </c>
      <c r="G85" s="1">
        <v>0</v>
      </c>
      <c r="H85" t="s">
        <v>10</v>
      </c>
    </row>
    <row r="86" spans="1:8" x14ac:dyDescent="0.25">
      <c r="A86" t="s">
        <v>774</v>
      </c>
      <c r="B86" t="str">
        <f>RIGHT(A86,LEN(A86)-SEARCH("Orange",A86,1)-5)</f>
        <v>Soulstrangler</v>
      </c>
      <c r="C86">
        <v>759</v>
      </c>
      <c r="D86" t="s">
        <v>542</v>
      </c>
      <c r="E86" t="s">
        <v>775</v>
      </c>
      <c r="F86" t="s">
        <v>281</v>
      </c>
      <c r="G86" s="1">
        <v>0</v>
      </c>
      <c r="H86" t="s">
        <v>10</v>
      </c>
    </row>
    <row r="87" spans="1:8" x14ac:dyDescent="0.25">
      <c r="A87" t="s">
        <v>861</v>
      </c>
      <c r="B87" t="str">
        <f>RIGHT(A87,LEN(A87)-SEARCH("Pink",A87,1)-3)</f>
        <v>Soundeater</v>
      </c>
      <c r="C87">
        <v>528</v>
      </c>
      <c r="D87" t="s">
        <v>862</v>
      </c>
      <c r="E87" t="s">
        <v>863</v>
      </c>
      <c r="F87" t="s">
        <v>291</v>
      </c>
      <c r="G87" s="1">
        <v>0</v>
      </c>
      <c r="H87" t="s">
        <v>10</v>
      </c>
    </row>
    <row r="88" spans="1:8" x14ac:dyDescent="0.25">
      <c r="A88" t="s">
        <v>927</v>
      </c>
      <c r="B88" t="str">
        <f>RIGHT(A88,LEN(A88)-SEARCH("Orange",A88,1)-5)</f>
        <v>Starlight Gate</v>
      </c>
      <c r="C88">
        <v>726</v>
      </c>
      <c r="D88" t="s">
        <v>928</v>
      </c>
      <c r="E88" t="s">
        <v>929</v>
      </c>
      <c r="F88" t="s">
        <v>46</v>
      </c>
      <c r="G88" s="1">
        <v>0</v>
      </c>
      <c r="H88" t="s">
        <v>10</v>
      </c>
    </row>
    <row r="89" spans="1:8" x14ac:dyDescent="0.25">
      <c r="A89" t="s">
        <v>664</v>
      </c>
      <c r="B89" t="str">
        <f>RIGHT(A89,LEN(A89)-SEARCH("Orange",A89,1)-5)</f>
        <v>Stygian Gula</v>
      </c>
      <c r="C89">
        <v>825</v>
      </c>
      <c r="D89" t="s">
        <v>619</v>
      </c>
      <c r="E89" t="s">
        <v>665</v>
      </c>
      <c r="F89" t="s">
        <v>281</v>
      </c>
      <c r="G89" s="1">
        <v>0</v>
      </c>
      <c r="H89" t="s">
        <v>10</v>
      </c>
    </row>
    <row r="90" spans="1:8" x14ac:dyDescent="0.25">
      <c r="A90" t="s">
        <v>918</v>
      </c>
      <c r="B90" t="str">
        <f>RIGHT(A90,LEN(A90)-SEARCH("Yellow",A90,1)-5)</f>
        <v>Tenebra</v>
      </c>
      <c r="C90">
        <v>495</v>
      </c>
      <c r="D90" t="s">
        <v>485</v>
      </c>
      <c r="E90" t="s">
        <v>919</v>
      </c>
      <c r="F90" t="s">
        <v>46</v>
      </c>
      <c r="G90" s="1">
        <v>0</v>
      </c>
      <c r="H90" t="s">
        <v>10</v>
      </c>
    </row>
    <row r="91" spans="1:8" x14ac:dyDescent="0.25">
      <c r="A91" t="s">
        <v>920</v>
      </c>
      <c r="B91" t="str">
        <f>RIGHT(A91,LEN(A91)-SEARCH("Blue",A91,1)-3)</f>
        <v>Tenebra D</v>
      </c>
      <c r="C91">
        <v>660</v>
      </c>
      <c r="D91" t="s">
        <v>558</v>
      </c>
      <c r="E91" t="s">
        <v>921</v>
      </c>
      <c r="F91" t="s">
        <v>46</v>
      </c>
      <c r="G91" s="1">
        <v>0</v>
      </c>
      <c r="H91" t="s">
        <v>10</v>
      </c>
    </row>
    <row r="92" spans="1:8" x14ac:dyDescent="0.25">
      <c r="A92" t="s">
        <v>916</v>
      </c>
      <c r="B92" t="str">
        <f>RIGHT(A92,LEN(A92)-SEARCH("Magenta",A92,1)-6)</f>
        <v>The Adjudition</v>
      </c>
      <c r="C92">
        <v>693</v>
      </c>
      <c r="D92" t="s">
        <v>631</v>
      </c>
      <c r="E92" t="s">
        <v>917</v>
      </c>
      <c r="F92" t="s">
        <v>13</v>
      </c>
      <c r="G92" s="1">
        <v>0</v>
      </c>
      <c r="H92" t="s">
        <v>10</v>
      </c>
    </row>
    <row r="93" spans="1:8" x14ac:dyDescent="0.25">
      <c r="A93" t="s">
        <v>649</v>
      </c>
      <c r="B93" t="str">
        <f>RIGHT(A93,LEN(A93)-SEARCH("Blue",A93,1)-3)</f>
        <v>Thunder Saw</v>
      </c>
      <c r="C93">
        <v>759</v>
      </c>
      <c r="D93" t="s">
        <v>429</v>
      </c>
      <c r="E93" t="s">
        <v>650</v>
      </c>
      <c r="F93" t="s">
        <v>46</v>
      </c>
      <c r="G93" s="1">
        <v>0</v>
      </c>
      <c r="H93" t="s">
        <v>10</v>
      </c>
    </row>
    <row r="94" spans="1:8" x14ac:dyDescent="0.25">
      <c r="A94" t="s">
        <v>702</v>
      </c>
      <c r="B94" t="str">
        <f>RIGHT(A94,LEN(A94)-SEARCH("Yellow",A94,1)-5)</f>
        <v>Thunderclap</v>
      </c>
      <c r="C94">
        <v>429</v>
      </c>
      <c r="D94" t="s">
        <v>647</v>
      </c>
      <c r="E94" t="s">
        <v>703</v>
      </c>
      <c r="F94" t="s">
        <v>281</v>
      </c>
      <c r="G94" s="1">
        <v>0</v>
      </c>
      <c r="H94" t="s">
        <v>10</v>
      </c>
    </row>
    <row r="95" spans="1:8" x14ac:dyDescent="0.25">
      <c r="A95" t="s">
        <v>704</v>
      </c>
      <c r="B95" t="str">
        <f>RIGHT(A95,LEN(A95)-SEARCH("Pink",A95,1)-3)</f>
        <v>Thunderclap+</v>
      </c>
      <c r="C95">
        <v>495</v>
      </c>
      <c r="D95" t="s">
        <v>705</v>
      </c>
      <c r="E95" t="s">
        <v>706</v>
      </c>
      <c r="F95" t="s">
        <v>281</v>
      </c>
      <c r="G95" s="1">
        <v>0</v>
      </c>
      <c r="H95" t="s">
        <v>10</v>
      </c>
    </row>
    <row r="96" spans="1:8" x14ac:dyDescent="0.25">
      <c r="A96" t="s">
        <v>816</v>
      </c>
      <c r="B96" t="str">
        <f>RIGHT(A96,LEN(A96)-SEARCH("Orange",A96,1)-5)</f>
        <v>Tribulation</v>
      </c>
      <c r="C96">
        <v>924</v>
      </c>
      <c r="D96" t="s">
        <v>558</v>
      </c>
      <c r="E96" t="s">
        <v>817</v>
      </c>
      <c r="F96" t="s">
        <v>291</v>
      </c>
      <c r="G96" s="1">
        <v>-0.15</v>
      </c>
      <c r="H96" t="s">
        <v>10</v>
      </c>
    </row>
    <row r="97" spans="1:8" x14ac:dyDescent="0.25">
      <c r="A97" t="s">
        <v>712</v>
      </c>
      <c r="B97" t="str">
        <f>RIGHT(A97,LEN(A97)-SEARCH("Orange",A97,1)-5)</f>
        <v>Truest Sunderer</v>
      </c>
      <c r="C97">
        <v>825</v>
      </c>
      <c r="D97" t="s">
        <v>438</v>
      </c>
      <c r="E97" t="s">
        <v>713</v>
      </c>
      <c r="F97" t="s">
        <v>281</v>
      </c>
      <c r="G97" s="1">
        <v>0.05</v>
      </c>
      <c r="H97" t="s">
        <v>10</v>
      </c>
    </row>
    <row r="98" spans="1:8" x14ac:dyDescent="0.25">
      <c r="A98" t="s">
        <v>651</v>
      </c>
      <c r="B98" t="str">
        <f>RIGHT(A98,LEN(A98)-SEARCH("Green",A98,1)-4)</f>
        <v>Usurper's Boltslicer</v>
      </c>
      <c r="C98">
        <v>627</v>
      </c>
      <c r="D98" t="s">
        <v>429</v>
      </c>
      <c r="E98" t="s">
        <v>652</v>
      </c>
      <c r="F98" t="s">
        <v>13</v>
      </c>
      <c r="G98" s="1">
        <v>0</v>
      </c>
      <c r="H98" t="s">
        <v>10</v>
      </c>
    </row>
    <row r="99" spans="1:8" x14ac:dyDescent="0.25">
      <c r="A99" t="s">
        <v>827</v>
      </c>
      <c r="B99" t="str">
        <f>RIGHT(A99,LEN(A99)-SEARCH("Blue",A99,1)-3)</f>
        <v>Vampiric Edge</v>
      </c>
      <c r="C99">
        <v>759</v>
      </c>
      <c r="D99" t="s">
        <v>828</v>
      </c>
      <c r="E99" t="s">
        <v>829</v>
      </c>
      <c r="F99" t="s">
        <v>291</v>
      </c>
      <c r="G99" s="1">
        <v>0</v>
      </c>
      <c r="H99" t="s">
        <v>10</v>
      </c>
    </row>
    <row r="100" spans="1:8" x14ac:dyDescent="0.25">
      <c r="A100" t="s">
        <v>719</v>
      </c>
      <c r="B100" t="str">
        <f>RIGHT(A100,LEN(A100)-SEARCH("Blue",A100,1)-3)</f>
        <v>Verdant Splash</v>
      </c>
      <c r="C100">
        <v>693</v>
      </c>
      <c r="D100" t="s">
        <v>720</v>
      </c>
      <c r="E100" t="s">
        <v>721</v>
      </c>
      <c r="F100" t="s">
        <v>281</v>
      </c>
      <c r="G100" s="1">
        <v>0</v>
      </c>
      <c r="H100" t="s">
        <v>10</v>
      </c>
    </row>
    <row r="101" spans="1:8" x14ac:dyDescent="0.25">
      <c r="A101" t="s">
        <v>722</v>
      </c>
      <c r="B101" t="str">
        <f>RIGHT(A101,LEN(A101)-SEARCH("Orange",A101,1)-5)</f>
        <v>Verdant Splash+</v>
      </c>
      <c r="C101">
        <v>759</v>
      </c>
      <c r="D101" t="s">
        <v>723</v>
      </c>
      <c r="E101" t="s">
        <v>724</v>
      </c>
      <c r="F101" t="s">
        <v>281</v>
      </c>
      <c r="G101" s="1">
        <v>0</v>
      </c>
      <c r="H101" t="s">
        <v>10</v>
      </c>
    </row>
    <row r="102" spans="1:8" x14ac:dyDescent="0.25">
      <c r="A102" t="s">
        <v>683</v>
      </c>
      <c r="B102" t="str">
        <f>RIGHT(A102,LEN(A102)-SEARCH("Orange",A102,1)-5)</f>
        <v>Virnar Saber</v>
      </c>
      <c r="C102">
        <v>825</v>
      </c>
      <c r="D102" t="s">
        <v>684</v>
      </c>
      <c r="E102" t="s">
        <v>685</v>
      </c>
      <c r="F102" t="s">
        <v>291</v>
      </c>
      <c r="G102" s="1">
        <v>0</v>
      </c>
      <c r="H102" t="s">
        <v>10</v>
      </c>
    </row>
    <row r="103" spans="1:8" x14ac:dyDescent="0.25">
      <c r="A103" t="s">
        <v>748</v>
      </c>
      <c r="B103" t="str">
        <f>RIGHT(A103,LEN(A103)-SEARCH("Blue",A103,1)-3)</f>
        <v>Wasserfallis</v>
      </c>
      <c r="C103">
        <v>726</v>
      </c>
      <c r="D103" t="s">
        <v>571</v>
      </c>
      <c r="E103" t="s">
        <v>749</v>
      </c>
      <c r="F103" t="s">
        <v>291</v>
      </c>
      <c r="G103" s="1">
        <v>0</v>
      </c>
      <c r="H103">
        <v>12</v>
      </c>
    </row>
    <row r="104" spans="1:8" x14ac:dyDescent="0.25">
      <c r="A104" t="s">
        <v>811</v>
      </c>
      <c r="B104" t="str">
        <f>RIGHT(A104,LEN(A104)-SEARCH("Blue",A104,1)-3)</f>
        <v>Wild Heights</v>
      </c>
      <c r="C104">
        <v>726</v>
      </c>
      <c r="D104" t="s">
        <v>812</v>
      </c>
      <c r="E104" t="s">
        <v>813</v>
      </c>
      <c r="F104" t="s">
        <v>281</v>
      </c>
      <c r="G104" s="1">
        <v>-0.05</v>
      </c>
      <c r="H104" t="s">
        <v>10</v>
      </c>
    </row>
    <row r="105" spans="1:8" x14ac:dyDescent="0.25">
      <c r="A105" t="s">
        <v>858</v>
      </c>
      <c r="B105" t="str">
        <f>RIGHT(A105,LEN(A105)-SEARCH("Yellow",A105,1)-5)</f>
        <v>Windeater</v>
      </c>
      <c r="C105">
        <v>429</v>
      </c>
      <c r="D105" t="s">
        <v>859</v>
      </c>
      <c r="E105" t="s">
        <v>860</v>
      </c>
      <c r="F105" t="s">
        <v>291</v>
      </c>
      <c r="G105" s="1">
        <v>0</v>
      </c>
      <c r="H105" t="s">
        <v>10</v>
      </c>
    </row>
    <row r="106" spans="1:8" x14ac:dyDescent="0.25">
      <c r="A106" t="s">
        <v>694</v>
      </c>
      <c r="B106" t="str">
        <f>RIGHT(A106,LEN(A106)-SEARCH("Yellow",A106,1)-5)</f>
        <v>Wroggi Sword</v>
      </c>
      <c r="C106">
        <v>396</v>
      </c>
      <c r="D106" t="s">
        <v>423</v>
      </c>
      <c r="E106" t="s">
        <v>695</v>
      </c>
      <c r="F106" t="s">
        <v>281</v>
      </c>
      <c r="G106" s="1">
        <v>0</v>
      </c>
      <c r="H106" t="s">
        <v>10</v>
      </c>
    </row>
    <row r="107" spans="1:8" x14ac:dyDescent="0.25">
      <c r="A107" t="s">
        <v>801</v>
      </c>
      <c r="B107" t="str">
        <f>RIGHT(A107,LEN(A107)-SEARCH("Orange",A107,1)-5)</f>
        <v>Wyvern Blade "Blaze"</v>
      </c>
      <c r="C107">
        <v>792</v>
      </c>
      <c r="D107" t="s">
        <v>390</v>
      </c>
      <c r="E107" t="s">
        <v>802</v>
      </c>
      <c r="F107" t="s">
        <v>281</v>
      </c>
      <c r="G107" s="1">
        <v>0</v>
      </c>
      <c r="H107" t="s">
        <v>10</v>
      </c>
    </row>
    <row r="108" spans="1:8" x14ac:dyDescent="0.25">
      <c r="A108" t="s">
        <v>799</v>
      </c>
      <c r="B108" t="str">
        <f>RIGHT(A108,LEN(A108)-SEARCH("Magenta",A108,1)-6)</f>
        <v>Wyvern Blade "Bloom"</v>
      </c>
      <c r="C108">
        <v>825</v>
      </c>
      <c r="D108" t="s">
        <v>414</v>
      </c>
      <c r="E108" t="s">
        <v>800</v>
      </c>
      <c r="F108" t="s">
        <v>281</v>
      </c>
      <c r="G108" s="1">
        <v>0</v>
      </c>
      <c r="H108" t="s">
        <v>10</v>
      </c>
    </row>
    <row r="109" spans="1:8" x14ac:dyDescent="0.25">
      <c r="A109" t="s">
        <v>790</v>
      </c>
      <c r="B109" t="str">
        <f>RIGHT(A109,LEN(A109)-SEARCH("Yellow",A109,1)-5)</f>
        <v>Wyvern Blade "Fire"</v>
      </c>
      <c r="C109">
        <v>462</v>
      </c>
      <c r="D109" t="s">
        <v>393</v>
      </c>
      <c r="E109" t="s">
        <v>791</v>
      </c>
      <c r="F109" t="s">
        <v>281</v>
      </c>
      <c r="G109" s="1">
        <v>0</v>
      </c>
      <c r="H109" t="s">
        <v>10</v>
      </c>
    </row>
    <row r="110" spans="1:8" x14ac:dyDescent="0.25">
      <c r="A110" t="s">
        <v>792</v>
      </c>
      <c r="B110" t="str">
        <f>RIGHT(A110,LEN(A110)-SEARCH("Blue",A110,1)-3)</f>
        <v>Wyvern Blade "Flame"</v>
      </c>
      <c r="C110">
        <v>660</v>
      </c>
      <c r="D110" t="s">
        <v>402</v>
      </c>
      <c r="E110" t="s">
        <v>793</v>
      </c>
      <c r="F110" t="s">
        <v>281</v>
      </c>
      <c r="G110" s="1">
        <v>0</v>
      </c>
      <c r="H110" t="s">
        <v>10</v>
      </c>
    </row>
    <row r="111" spans="1:8" x14ac:dyDescent="0.25">
      <c r="A111" t="s">
        <v>794</v>
      </c>
      <c r="B111" t="str">
        <f>RIGHT(A111,LEN(A111)-SEARCH("Orange",A111,1)-5)</f>
        <v>Wyvern Blade "Flare"</v>
      </c>
      <c r="C111">
        <v>726</v>
      </c>
      <c r="D111" t="s">
        <v>411</v>
      </c>
      <c r="E111" t="s">
        <v>795</v>
      </c>
      <c r="F111" t="s">
        <v>281</v>
      </c>
      <c r="G111" s="1">
        <v>0</v>
      </c>
      <c r="H111" t="s">
        <v>10</v>
      </c>
    </row>
    <row r="112" spans="1:8" x14ac:dyDescent="0.25">
      <c r="A112" t="s">
        <v>796</v>
      </c>
      <c r="B112" t="str">
        <f>RIGHT(A112,LEN(A112)-SEARCH("Magenta",A112,1)-6)</f>
        <v>Wyvern Blade "Pale"</v>
      </c>
      <c r="C112">
        <v>759</v>
      </c>
      <c r="D112" t="s">
        <v>797</v>
      </c>
      <c r="E112" t="s">
        <v>798</v>
      </c>
      <c r="F112" t="s">
        <v>281</v>
      </c>
      <c r="G112" s="1">
        <v>0</v>
      </c>
      <c r="H112" t="s">
        <v>10</v>
      </c>
    </row>
    <row r="113" spans="1:8" x14ac:dyDescent="0.25">
      <c r="A113" t="s">
        <v>803</v>
      </c>
      <c r="B113" t="str">
        <f>RIGHT(A113,LEN(A113)-SEARCH("Orange",A113,1)-5)</f>
        <v>Wyvern Blade "Rose"</v>
      </c>
      <c r="C113">
        <v>858</v>
      </c>
      <c r="D113" t="s">
        <v>393</v>
      </c>
      <c r="E113" t="s">
        <v>804</v>
      </c>
      <c r="F113" t="s">
        <v>291</v>
      </c>
      <c r="G113" s="1">
        <v>0</v>
      </c>
      <c r="H113" t="s">
        <v>10</v>
      </c>
    </row>
    <row r="114" spans="1:8" x14ac:dyDescent="0.25">
      <c r="A114" t="s">
        <v>737</v>
      </c>
      <c r="B114" t="str">
        <f>RIGHT(A114,LEN(A114)-SEARCH("Red",A114,1)-2)</f>
        <v>Yan Yue Dao</v>
      </c>
      <c r="C114">
        <v>693</v>
      </c>
      <c r="D114" t="s">
        <v>738</v>
      </c>
      <c r="E114" t="s">
        <v>739</v>
      </c>
      <c r="F114" t="s">
        <v>13</v>
      </c>
      <c r="G114" s="1">
        <v>0</v>
      </c>
      <c r="H114">
        <v>12</v>
      </c>
    </row>
    <row r="115" spans="1:8" x14ac:dyDescent="0.25">
      <c r="A115" t="s">
        <v>740</v>
      </c>
      <c r="B115" t="str">
        <f>RIGHT(A115,LEN(A115)-SEARCH("Magenta",A115,1)-6)</f>
        <v>Yi Duan</v>
      </c>
      <c r="C115">
        <v>858</v>
      </c>
      <c r="D115" t="s">
        <v>741</v>
      </c>
      <c r="E115" t="s">
        <v>742</v>
      </c>
      <c r="F115" t="s">
        <v>13</v>
      </c>
      <c r="G115" s="1">
        <v>0</v>
      </c>
      <c r="H115">
        <v>18</v>
      </c>
    </row>
    <row r="116" spans="1:8" x14ac:dyDescent="0.25">
      <c r="A116" t="s">
        <v>864</v>
      </c>
      <c r="B116" t="str">
        <f>RIGHT(A116,LEN(A116)-SEARCH("Blue",A116,1)-3)</f>
        <v>Zephyr</v>
      </c>
      <c r="C116">
        <v>693</v>
      </c>
      <c r="D116" t="s">
        <v>865</v>
      </c>
      <c r="E116" t="s">
        <v>866</v>
      </c>
      <c r="F116" t="s">
        <v>46</v>
      </c>
      <c r="G116" s="1">
        <v>0.15</v>
      </c>
      <c r="H116" t="s">
        <v>10</v>
      </c>
    </row>
  </sheetData>
  <sortState ref="A3:H116">
    <sortCondition ref="B3:B1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6"/>
  <sheetViews>
    <sheetView tabSelected="1" workbookViewId="0">
      <selection activeCell="B18" sqref="B18"/>
    </sheetView>
  </sheetViews>
  <sheetFormatPr defaultRowHeight="15" x14ac:dyDescent="0.25"/>
  <cols>
    <col min="1" max="1" width="85.28515625" bestFit="1" customWidth="1"/>
    <col min="2" max="2" width="21.85546875" bestFit="1" customWidth="1"/>
    <col min="3" max="3" width="6.140625" bestFit="1" customWidth="1"/>
    <col min="4" max="4" width="6.5703125" bestFit="1" customWidth="1"/>
    <col min="5" max="5" width="12.5703125" bestFit="1" customWidth="1"/>
    <col min="6" max="6" width="12.85546875" bestFit="1" customWidth="1"/>
    <col min="7" max="7" width="54.85546875" bestFit="1" customWidth="1"/>
    <col min="8" max="8" width="20.85546875" bestFit="1" customWidth="1"/>
    <col min="9" max="9" width="5.28515625" bestFit="1" customWidth="1"/>
    <col min="10" max="10" width="7.7109375" bestFit="1" customWidth="1"/>
    <col min="11" max="11" width="4.140625" bestFit="1" customWidth="1"/>
  </cols>
  <sheetData>
    <row r="3" spans="1:11" x14ac:dyDescent="0.25">
      <c r="B3" t="s">
        <v>0</v>
      </c>
      <c r="C3" t="s">
        <v>1118</v>
      </c>
      <c r="D3" t="s">
        <v>2</v>
      </c>
      <c r="E3" t="s">
        <v>3</v>
      </c>
      <c r="F3" t="s">
        <v>1326</v>
      </c>
      <c r="G3" t="s">
        <v>382</v>
      </c>
      <c r="H3" t="s">
        <v>5</v>
      </c>
      <c r="I3" t="s">
        <v>7</v>
      </c>
      <c r="J3" s="1" t="s">
        <v>6</v>
      </c>
      <c r="K3" t="s">
        <v>8</v>
      </c>
    </row>
    <row r="4" spans="1:11" x14ac:dyDescent="0.25">
      <c r="A4" t="s">
        <v>957</v>
      </c>
      <c r="B4" t="str">
        <f>RIGHT(A4,LEN(A4)-SEARCH("01",A4,1)-1)</f>
        <v>Onslaught</v>
      </c>
      <c r="C4">
        <v>9</v>
      </c>
      <c r="D4">
        <v>1352</v>
      </c>
      <c r="E4" t="s">
        <v>1325</v>
      </c>
      <c r="F4" t="str">
        <f>"("&amp;RIGHT(G4,LEN(G4)-SEARCH("Adell 1",G4,1)-6)</f>
        <v>(380)</v>
      </c>
      <c r="G4" t="s">
        <v>958</v>
      </c>
      <c r="H4" t="s">
        <v>959</v>
      </c>
      <c r="I4" t="s">
        <v>291</v>
      </c>
      <c r="J4" s="1">
        <v>0</v>
      </c>
    </row>
    <row r="5" spans="1:11" x14ac:dyDescent="0.25">
      <c r="A5" t="s">
        <v>954</v>
      </c>
      <c r="B5" t="str">
        <f>RIGHT(A5,LEN(A5)-SEARCH("01",A5,1)-1)</f>
        <v>Anvil Hammer</v>
      </c>
      <c r="C5">
        <v>8</v>
      </c>
      <c r="D5">
        <v>1092</v>
      </c>
      <c r="E5" t="s">
        <v>1325</v>
      </c>
      <c r="F5" t="str">
        <f>"("&amp;RIGHT(G5,LEN(G5)-SEARCH("Adell 1",G5,1)-6)</f>
        <v>(330)</v>
      </c>
      <c r="G5" t="s">
        <v>955</v>
      </c>
      <c r="H5" t="s">
        <v>956</v>
      </c>
      <c r="I5" t="s">
        <v>291</v>
      </c>
      <c r="J5" s="1">
        <v>0</v>
      </c>
    </row>
    <row r="6" spans="1:11" x14ac:dyDescent="0.25">
      <c r="A6" t="s">
        <v>1259</v>
      </c>
      <c r="B6" t="str">
        <f>RIGHT(A6,LEN(A6)-SEARCH("01",A6,1)-1)</f>
        <v>Gaia Horizon</v>
      </c>
      <c r="C6">
        <v>9</v>
      </c>
      <c r="D6">
        <v>1300</v>
      </c>
      <c r="E6" t="s">
        <v>1318</v>
      </c>
      <c r="F6" t="str">
        <f>"("&amp;RIGHT(G6,LEN(G6)-SEARCH("Adell 1",G6,1)-6)</f>
        <v>(300)</v>
      </c>
      <c r="G6" t="s">
        <v>1260</v>
      </c>
      <c r="H6" t="s">
        <v>1261</v>
      </c>
      <c r="I6" t="s">
        <v>46</v>
      </c>
      <c r="J6" s="1">
        <v>0</v>
      </c>
    </row>
    <row r="7" spans="1:11" x14ac:dyDescent="0.25">
      <c r="A7" t="s">
        <v>1309</v>
      </c>
      <c r="B7" t="s">
        <v>1309</v>
      </c>
      <c r="C7">
        <v>10</v>
      </c>
      <c r="D7">
        <v>1196</v>
      </c>
      <c r="E7" t="str">
        <f>IF(LEFT(G7,7)="(Dragon","(Dragon)","")</f>
        <v>(Dragon)</v>
      </c>
      <c r="F7" t="str">
        <f>"("&amp;RIGHT(G7,LEN(G7)-SEARCH("Adell 1",G7,1)-6)</f>
        <v>(280)</v>
      </c>
      <c r="G7" t="s">
        <v>1310</v>
      </c>
      <c r="H7" t="s">
        <v>1311</v>
      </c>
      <c r="I7" t="s">
        <v>46</v>
      </c>
      <c r="J7" s="1">
        <v>0.2</v>
      </c>
    </row>
    <row r="8" spans="1:11" x14ac:dyDescent="0.25">
      <c r="A8" t="s">
        <v>951</v>
      </c>
      <c r="B8" t="str">
        <f>RIGHT(A8,LEN(A8)-SEARCH("02",A8,1)-1)</f>
        <v>Iron Impact</v>
      </c>
      <c r="C8">
        <v>6</v>
      </c>
      <c r="D8">
        <v>936</v>
      </c>
      <c r="E8" t="s">
        <v>1325</v>
      </c>
      <c r="F8" t="str">
        <f>"("&amp;RIGHT(G8,LEN(G8)-SEARCH("Adell 1",G8,1)-6)</f>
        <v>(250)</v>
      </c>
      <c r="G8" t="s">
        <v>952</v>
      </c>
      <c r="H8" t="s">
        <v>953</v>
      </c>
      <c r="I8" t="s">
        <v>291</v>
      </c>
      <c r="J8" s="1">
        <v>0</v>
      </c>
    </row>
    <row r="9" spans="1:11" x14ac:dyDescent="0.25">
      <c r="A9" t="s">
        <v>1256</v>
      </c>
      <c r="B9" t="str">
        <f>RIGHT(A9,LEN(A9)-SEARCH("01",A9,1)-1)</f>
        <v>Mother Gaiarch</v>
      </c>
      <c r="C9">
        <v>8</v>
      </c>
      <c r="D9">
        <v>1144</v>
      </c>
      <c r="E9" t="s">
        <v>1318</v>
      </c>
      <c r="F9" t="str">
        <f>"("&amp;RIGHT(G9,LEN(G9)-SEARCH("Adell 1",G9,1)-6)</f>
        <v>(230)</v>
      </c>
      <c r="G9" t="s">
        <v>1257</v>
      </c>
      <c r="H9" t="s">
        <v>1258</v>
      </c>
      <c r="I9" t="s">
        <v>46</v>
      </c>
      <c r="J9" s="1">
        <v>0</v>
      </c>
    </row>
    <row r="10" spans="1:11" x14ac:dyDescent="0.25">
      <c r="A10" t="s">
        <v>948</v>
      </c>
      <c r="B10" t="str">
        <f>RIGHT(A10,LEN(A10)-SEARCH("01",A10,1)-1)</f>
        <v>Iron Striker+</v>
      </c>
      <c r="C10">
        <v>5</v>
      </c>
      <c r="D10">
        <v>832</v>
      </c>
      <c r="E10" t="s">
        <v>1325</v>
      </c>
      <c r="F10" t="str">
        <f>"("&amp;RIGHT(G10,LEN(G10)-SEARCH("Adell 1",G10,1)-6)</f>
        <v>(220)</v>
      </c>
      <c r="G10" t="s">
        <v>949</v>
      </c>
      <c r="H10" t="s">
        <v>950</v>
      </c>
      <c r="I10" t="s">
        <v>281</v>
      </c>
      <c r="J10" s="1">
        <v>0</v>
      </c>
    </row>
    <row r="11" spans="1:11" x14ac:dyDescent="0.25">
      <c r="A11" t="s">
        <v>1253</v>
      </c>
      <c r="B11" t="str">
        <f>RIGHT(A11,LEN(A11)-SEARCH("01",A11,1)-1)</f>
        <v>Great Gaiarch</v>
      </c>
      <c r="C11">
        <v>4</v>
      </c>
      <c r="D11">
        <v>884</v>
      </c>
      <c r="E11" t="s">
        <v>1318</v>
      </c>
      <c r="F11" t="str">
        <f>"("&amp;RIGHT(G11,LEN(G11)-SEARCH("Adell 1",G11,1)-6)</f>
        <v>(200)</v>
      </c>
      <c r="G11" t="s">
        <v>1254</v>
      </c>
      <c r="H11" t="s">
        <v>1255</v>
      </c>
      <c r="I11" t="s">
        <v>291</v>
      </c>
      <c r="J11" s="1">
        <v>0</v>
      </c>
    </row>
    <row r="12" spans="1:11" x14ac:dyDescent="0.25">
      <c r="A12" t="s">
        <v>1157</v>
      </c>
      <c r="B12" t="str">
        <f>RIGHT(A12,LEN(A12)-SEARCH("01",A12,1)-1)</f>
        <v>Midnight Aeternum</v>
      </c>
      <c r="C12">
        <v>10</v>
      </c>
      <c r="D12">
        <v>1248</v>
      </c>
      <c r="E12" t="s">
        <v>1324</v>
      </c>
      <c r="F12" t="str">
        <f>"("&amp;RIGHT(G12,LEN(G12)-SEARCH("Adell 1",G12,1)-6)</f>
        <v>(200)</v>
      </c>
      <c r="G12" t="s">
        <v>1158</v>
      </c>
      <c r="H12" t="s">
        <v>1159</v>
      </c>
      <c r="I12" t="s">
        <v>281</v>
      </c>
      <c r="J12" s="1">
        <v>0.3</v>
      </c>
    </row>
    <row r="13" spans="1:11" x14ac:dyDescent="0.25">
      <c r="A13" t="s">
        <v>1291</v>
      </c>
      <c r="B13" t="str">
        <f>RIGHT(A13,LEN(A13)-SEARCH("01",A13,1)-1)</f>
        <v>Nero’s Chaos</v>
      </c>
      <c r="C13">
        <v>9</v>
      </c>
      <c r="D13">
        <v>1404</v>
      </c>
      <c r="E13" t="str">
        <f>IF(LEFT(G13,7)="(Dragon","(Dragon)","")</f>
        <v>(Dragon)</v>
      </c>
      <c r="F13" t="str">
        <f>"("&amp;RIGHT(G13,LEN(G13)-SEARCH("Adell 1",G13,1)-6)</f>
        <v>(190)</v>
      </c>
      <c r="G13" t="s">
        <v>1292</v>
      </c>
      <c r="H13" t="s">
        <v>1293</v>
      </c>
      <c r="I13" t="s">
        <v>281</v>
      </c>
      <c r="J13" s="1">
        <v>0.1</v>
      </c>
    </row>
    <row r="14" spans="1:11" x14ac:dyDescent="0.25">
      <c r="A14" t="s">
        <v>1250</v>
      </c>
      <c r="B14" t="str">
        <f>RIGHT(A14,LEN(A14)-SEARCH("01",A14,1)-1)</f>
        <v>Gaiarch</v>
      </c>
      <c r="C14">
        <v>3</v>
      </c>
      <c r="D14">
        <v>728</v>
      </c>
      <c r="E14" t="s">
        <v>1318</v>
      </c>
      <c r="F14" t="str">
        <f>"("&amp;RIGHT(G14,LEN(G14)-SEARCH("Adell 1",G14,1)-6)</f>
        <v>(180)</v>
      </c>
      <c r="G14" t="s">
        <v>1251</v>
      </c>
      <c r="H14" t="s">
        <v>1252</v>
      </c>
      <c r="I14" t="s">
        <v>291</v>
      </c>
      <c r="J14" s="1">
        <v>0</v>
      </c>
    </row>
    <row r="15" spans="1:11" x14ac:dyDescent="0.25">
      <c r="A15" t="s">
        <v>1154</v>
      </c>
      <c r="B15" t="str">
        <f>RIGHT(A15,LEN(A15)-SEARCH("01",A15,1)-1)</f>
        <v>Virnar Breaker</v>
      </c>
      <c r="C15">
        <v>9</v>
      </c>
      <c r="D15">
        <v>1196</v>
      </c>
      <c r="E15" t="s">
        <v>1324</v>
      </c>
      <c r="F15" t="str">
        <f>"("&amp;RIGHT(G15,LEN(G15)-SEARCH("Adell 1",G15,1)-6)</f>
        <v>(180)</v>
      </c>
      <c r="G15" t="s">
        <v>1155</v>
      </c>
      <c r="H15" t="s">
        <v>1156</v>
      </c>
      <c r="I15" t="s">
        <v>281</v>
      </c>
      <c r="J15" s="1">
        <v>0.3</v>
      </c>
    </row>
    <row r="16" spans="1:11" x14ac:dyDescent="0.25">
      <c r="A16" t="s">
        <v>945</v>
      </c>
      <c r="B16" t="str">
        <f>RIGHT(A16,LEN(A16)-SEARCH("02",A16,1)-1)</f>
        <v>Iron Striker</v>
      </c>
      <c r="C16">
        <v>4</v>
      </c>
      <c r="D16">
        <v>780</v>
      </c>
      <c r="E16" t="s">
        <v>1325</v>
      </c>
      <c r="F16" t="str">
        <f>"("&amp;RIGHT(G16,LEN(G16)-SEARCH("Adell 1",G16,1)-6)</f>
        <v>(170)</v>
      </c>
      <c r="G16" t="s">
        <v>946</v>
      </c>
      <c r="H16" t="s">
        <v>947</v>
      </c>
      <c r="I16" t="s">
        <v>281</v>
      </c>
      <c r="J16" s="1">
        <v>0</v>
      </c>
    </row>
    <row r="17" spans="1:10" x14ac:dyDescent="0.25">
      <c r="A17" t="s">
        <v>1247</v>
      </c>
      <c r="B17" t="s">
        <v>1247</v>
      </c>
      <c r="C17">
        <v>3</v>
      </c>
      <c r="D17">
        <v>624</v>
      </c>
      <c r="E17" t="s">
        <v>1318</v>
      </c>
      <c r="F17" t="str">
        <f>"("&amp;RIGHT(G17,LEN(G17)-SEARCH("Adell 1",G17,1)-6)</f>
        <v>(150)</v>
      </c>
      <c r="G17" t="s">
        <v>1248</v>
      </c>
      <c r="H17" t="s">
        <v>1249</v>
      </c>
      <c r="I17" t="s">
        <v>281</v>
      </c>
      <c r="J17" s="1">
        <v>0</v>
      </c>
    </row>
    <row r="18" spans="1:10" x14ac:dyDescent="0.25">
      <c r="A18" t="s">
        <v>1151</v>
      </c>
      <c r="B18" t="str">
        <f>RIGHT(A18,LEN(A18)-SEARCH("01",A18,1)-1)</f>
        <v>Night Eternal</v>
      </c>
      <c r="C18">
        <v>9</v>
      </c>
      <c r="D18">
        <v>1144</v>
      </c>
      <c r="E18" t="s">
        <v>1324</v>
      </c>
      <c r="F18" t="str">
        <f>"("&amp;RIGHT(G18,LEN(G18)-SEARCH("Adell 1",G18,1)-6)</f>
        <v>(150)</v>
      </c>
      <c r="G18" t="s">
        <v>1152</v>
      </c>
      <c r="H18" t="s">
        <v>1153</v>
      </c>
      <c r="I18" t="s">
        <v>281</v>
      </c>
      <c r="J18" s="1">
        <v>0.3</v>
      </c>
    </row>
    <row r="19" spans="1:10" x14ac:dyDescent="0.25">
      <c r="A19" t="s">
        <v>942</v>
      </c>
      <c r="B19" t="str">
        <f>RIGHT(A19,LEN(A19)-SEARCH("02",A19,1)-1)</f>
        <v>War Mace</v>
      </c>
      <c r="C19">
        <v>3</v>
      </c>
      <c r="D19">
        <v>676</v>
      </c>
      <c r="E19" t="s">
        <v>1325</v>
      </c>
      <c r="F19" t="str">
        <f>"("&amp;RIGHT(G19,LEN(G19)-SEARCH("Adell 1",G19,1)-6)</f>
        <v>(150)</v>
      </c>
      <c r="G19" t="s">
        <v>943</v>
      </c>
      <c r="H19" t="s">
        <v>944</v>
      </c>
      <c r="I19" t="s">
        <v>281</v>
      </c>
      <c r="J19" s="1">
        <v>0</v>
      </c>
    </row>
    <row r="20" spans="1:10" x14ac:dyDescent="0.25">
      <c r="A20" t="s">
        <v>1288</v>
      </c>
      <c r="B20" t="str">
        <f>RIGHT(A20,LEN(A20)-SEARCH("01",A20,1)-1)</f>
        <v>Devil’s Crush</v>
      </c>
      <c r="C20">
        <v>8</v>
      </c>
      <c r="D20">
        <v>1248</v>
      </c>
      <c r="E20" t="str">
        <f>IF(LEFT(G20,7)="(Dragon","(Dragon)","")</f>
        <v>(Dragon)</v>
      </c>
      <c r="F20" t="str">
        <f>"("&amp;RIGHT(G20,LEN(G20)-SEARCH("Adell 1",G20,1)-6)</f>
        <v>(150)</v>
      </c>
      <c r="G20" t="s">
        <v>1289</v>
      </c>
      <c r="H20" t="s">
        <v>1290</v>
      </c>
      <c r="I20" t="s">
        <v>281</v>
      </c>
      <c r="J20" s="1">
        <v>0.05</v>
      </c>
    </row>
    <row r="21" spans="1:10" x14ac:dyDescent="0.25">
      <c r="A21" t="s">
        <v>1128</v>
      </c>
      <c r="B21" t="str">
        <f>RIGHT(A21,LEN(A21)-SEARCH("01",A21,1)-1)</f>
        <v>Bone Bludgeon+</v>
      </c>
      <c r="C21">
        <v>3</v>
      </c>
      <c r="D21">
        <v>624</v>
      </c>
      <c r="E21" t="s">
        <v>1324</v>
      </c>
      <c r="F21" t="str">
        <f>"("&amp;RIGHT(G21,LEN(G21)-SEARCH("Adell 1",G21,1)-6)</f>
        <v>(130)</v>
      </c>
      <c r="G21" t="s">
        <v>1129</v>
      </c>
      <c r="H21" t="s">
        <v>1130</v>
      </c>
      <c r="I21" t="s">
        <v>281</v>
      </c>
      <c r="J21" s="1">
        <v>0</v>
      </c>
    </row>
    <row r="22" spans="1:10" x14ac:dyDescent="0.25">
      <c r="A22" t="s">
        <v>939</v>
      </c>
      <c r="B22" t="str">
        <f>RIGHT(A22,LEN(A22)-SEARCH("01",A22,1)-1)</f>
        <v>War Hammer+</v>
      </c>
      <c r="C22">
        <v>3</v>
      </c>
      <c r="D22">
        <v>572</v>
      </c>
      <c r="E22" t="s">
        <v>1325</v>
      </c>
      <c r="F22" t="str">
        <f>"("&amp;RIGHT(G22,LEN(G22)-SEARCH("Adell 1",G22,1)-6)</f>
        <v>(130)</v>
      </c>
      <c r="G22" t="s">
        <v>940</v>
      </c>
      <c r="H22" t="s">
        <v>941</v>
      </c>
      <c r="I22" t="s">
        <v>13</v>
      </c>
      <c r="J22" s="1">
        <v>0</v>
      </c>
    </row>
    <row r="23" spans="1:10" x14ac:dyDescent="0.25">
      <c r="A23" t="s">
        <v>1148</v>
      </c>
      <c r="B23" t="str">
        <f>RIGHT(A23,LEN(A23)-SEARCH("01",A23,1)-1)</f>
        <v>Hidden Breaker+</v>
      </c>
      <c r="C23">
        <v>6</v>
      </c>
      <c r="D23">
        <v>988</v>
      </c>
      <c r="E23" t="s">
        <v>1324</v>
      </c>
      <c r="F23" t="str">
        <f>"("&amp;RIGHT(G23,LEN(G23)-SEARCH("Adell 1",G23,1)-6)</f>
        <v>(120)</v>
      </c>
      <c r="G23" t="s">
        <v>1149</v>
      </c>
      <c r="H23" t="s">
        <v>1150</v>
      </c>
      <c r="I23" t="s">
        <v>281</v>
      </c>
      <c r="J23" s="1">
        <v>0.2</v>
      </c>
    </row>
    <row r="24" spans="1:10" x14ac:dyDescent="0.25">
      <c r="A24" t="s">
        <v>1285</v>
      </c>
      <c r="B24" t="s">
        <v>1285</v>
      </c>
      <c r="C24">
        <v>6</v>
      </c>
      <c r="D24">
        <v>1144</v>
      </c>
      <c r="E24" t="str">
        <f>IF(LEFT(G24,7)="(Dragon","(Dragon)","")</f>
        <v>(Dragon)</v>
      </c>
      <c r="F24" t="str">
        <f>"("&amp;RIGHT(G24,LEN(G24)-SEARCH("Adell 1",G24,1)-6)</f>
        <v>(120)</v>
      </c>
      <c r="G24" t="s">
        <v>1286</v>
      </c>
      <c r="H24" t="s">
        <v>1287</v>
      </c>
      <c r="I24" t="s">
        <v>281</v>
      </c>
      <c r="J24" s="1">
        <v>0.05</v>
      </c>
    </row>
    <row r="25" spans="1:10" x14ac:dyDescent="0.25">
      <c r="A25" t="s">
        <v>1134</v>
      </c>
      <c r="B25" t="str">
        <f>RIGHT(A25,LEN(A25)-SEARCH("01",A25,1)-1)</f>
        <v>Duramboros Fellmace</v>
      </c>
      <c r="C25">
        <v>5</v>
      </c>
      <c r="D25">
        <v>884</v>
      </c>
      <c r="E25" t="s">
        <v>1323</v>
      </c>
      <c r="F25" t="str">
        <f>"("&amp;RIGHT(G25,LEN(G25)-SEARCH("Adell 1",G25,1)-6)</f>
        <v>(110)</v>
      </c>
      <c r="G25" t="s">
        <v>1135</v>
      </c>
      <c r="H25" t="s">
        <v>1136</v>
      </c>
      <c r="I25" t="s">
        <v>281</v>
      </c>
      <c r="J25" s="1">
        <v>0</v>
      </c>
    </row>
    <row r="26" spans="1:10" x14ac:dyDescent="0.25">
      <c r="A26" t="s">
        <v>1162</v>
      </c>
      <c r="B26" t="str">
        <f>RIGHT(A26,LEN(A26)-SEARCH("02",A26,1)-1)</f>
        <v>Ludroth Bone Maul</v>
      </c>
      <c r="C26">
        <v>1</v>
      </c>
      <c r="D26">
        <v>572</v>
      </c>
      <c r="E26" t="s">
        <v>1323</v>
      </c>
      <c r="F26" t="str">
        <f>"("&amp;RIGHT(G26,LEN(G26)-SEARCH("Adell 1",G26,1)-6)</f>
        <v>(100)</v>
      </c>
      <c r="G26" t="s">
        <v>1163</v>
      </c>
      <c r="H26" t="s">
        <v>1164</v>
      </c>
      <c r="I26" t="s">
        <v>13</v>
      </c>
      <c r="J26" s="1">
        <v>0</v>
      </c>
    </row>
    <row r="27" spans="1:10" x14ac:dyDescent="0.25">
      <c r="A27" t="s">
        <v>1125</v>
      </c>
      <c r="B27" t="str">
        <f>RIGHT(A27,LEN(A27)-SEARCH("02",A27,1)-1)</f>
        <v>Bone Bludgeon</v>
      </c>
      <c r="C27">
        <v>2</v>
      </c>
      <c r="D27">
        <v>572</v>
      </c>
      <c r="E27" t="s">
        <v>1324</v>
      </c>
      <c r="F27" t="str">
        <f>"("&amp;RIGHT(G27,LEN(G27)-SEARCH("Adell 1",G27,1)-6)</f>
        <v>(100)</v>
      </c>
      <c r="G27" t="s">
        <v>1126</v>
      </c>
      <c r="H27" t="s">
        <v>1127</v>
      </c>
      <c r="I27" t="s">
        <v>281</v>
      </c>
      <c r="J27" s="1">
        <v>0</v>
      </c>
    </row>
    <row r="28" spans="1:10" x14ac:dyDescent="0.25">
      <c r="A28" t="s">
        <v>1146</v>
      </c>
      <c r="B28" t="str">
        <f>RIGHT(A28,LEN(A28)-SEARCH("01",A28,1)-1)</f>
        <v>Hidden Breaker</v>
      </c>
      <c r="C28">
        <v>6</v>
      </c>
      <c r="D28">
        <v>936</v>
      </c>
      <c r="E28" t="s">
        <v>1324</v>
      </c>
      <c r="F28" t="str">
        <f>"("&amp;RIGHT(G28,LEN(G28)-SEARCH("Adell 1",G28,1)-6)</f>
        <v>(100)</v>
      </c>
      <c r="G28" t="s">
        <v>1126</v>
      </c>
      <c r="H28" t="s">
        <v>1147</v>
      </c>
      <c r="I28" t="s">
        <v>281</v>
      </c>
      <c r="J28" s="1">
        <v>0.15</v>
      </c>
    </row>
    <row r="29" spans="1:10" x14ac:dyDescent="0.25">
      <c r="A29" t="s">
        <v>936</v>
      </c>
      <c r="B29" t="str">
        <f>RIGHT(A29,LEN(A29)-SEARCH("02",A29,1)-1)</f>
        <v>War Hammer</v>
      </c>
      <c r="C29">
        <v>2</v>
      </c>
      <c r="D29">
        <v>520</v>
      </c>
      <c r="E29" t="s">
        <v>1325</v>
      </c>
      <c r="F29" t="str">
        <f>"("&amp;RIGHT(G29,LEN(G29)-SEARCH("Adell 1",G29,1)-6)</f>
        <v>(100)</v>
      </c>
      <c r="G29" t="s">
        <v>937</v>
      </c>
      <c r="H29" t="s">
        <v>938</v>
      </c>
      <c r="I29" t="s">
        <v>13</v>
      </c>
      <c r="J29" s="1">
        <v>0</v>
      </c>
    </row>
    <row r="30" spans="1:10" x14ac:dyDescent="0.25">
      <c r="A30" t="s">
        <v>1262</v>
      </c>
      <c r="B30" t="s">
        <v>1262</v>
      </c>
      <c r="C30">
        <v>3</v>
      </c>
      <c r="D30">
        <v>520</v>
      </c>
      <c r="E30" t="str">
        <f>IF(LEFT(G30,7)="(Dragon","(Dragon)","")</f>
        <v>(Dragon)</v>
      </c>
      <c r="F30" t="str">
        <f>"("&amp;RIGHT(G30,LEN(G30)-SEARCH("Adell 1",G30,1)-6)</f>
        <v>(100)</v>
      </c>
      <c r="G30" t="s">
        <v>1263</v>
      </c>
      <c r="H30" t="s">
        <v>1264</v>
      </c>
      <c r="I30" t="s">
        <v>13</v>
      </c>
      <c r="J30" s="1">
        <v>-0.7</v>
      </c>
    </row>
    <row r="31" spans="1:10" x14ac:dyDescent="0.25">
      <c r="A31" t="s">
        <v>1265</v>
      </c>
      <c r="B31" t="str">
        <f>RIGHT(A31,LEN(A31)-SEARCH("01",A31,1)-1)</f>
        <v>Tarnished Hammer</v>
      </c>
      <c r="C31">
        <v>3</v>
      </c>
      <c r="D31">
        <v>520</v>
      </c>
      <c r="E31" t="str">
        <f>IF(LEFT(G31,7)="(Dragon","(Dragon)","")</f>
        <v>(Dragon)</v>
      </c>
      <c r="F31" t="str">
        <f>"("&amp;RIGHT(G31,LEN(G31)-SEARCH("Adell 1",G31,1)-6)</f>
        <v>(100)</v>
      </c>
      <c r="G31" t="s">
        <v>1263</v>
      </c>
      <c r="H31" t="s">
        <v>1266</v>
      </c>
      <c r="I31" t="s">
        <v>13</v>
      </c>
      <c r="J31" s="1">
        <v>-0.7</v>
      </c>
    </row>
    <row r="32" spans="1:10" x14ac:dyDescent="0.25">
      <c r="A32" t="s">
        <v>1277</v>
      </c>
      <c r="B32" t="str">
        <f>RIGHT(A32,LEN(A32)-SEARCH("01",A32,1)-1)</f>
        <v>Weathered Hammer</v>
      </c>
      <c r="C32">
        <v>6</v>
      </c>
      <c r="D32">
        <v>572</v>
      </c>
      <c r="E32" t="str">
        <f>IF(LEFT(G32,7)="(Dragon","(Dragon)","")</f>
        <v>(Dragon)</v>
      </c>
      <c r="F32" t="str">
        <f>"("&amp;RIGHT(G32,LEN(G32)-SEARCH("Adell 1",G32,1)-6)</f>
        <v>(100)</v>
      </c>
      <c r="G32" t="s">
        <v>1263</v>
      </c>
      <c r="H32" t="s">
        <v>1278</v>
      </c>
      <c r="I32" t="s">
        <v>281</v>
      </c>
      <c r="J32" s="1">
        <v>-0.7</v>
      </c>
    </row>
    <row r="33" spans="1:10" x14ac:dyDescent="0.25">
      <c r="A33" t="s">
        <v>1275</v>
      </c>
      <c r="B33" t="s">
        <v>1275</v>
      </c>
      <c r="C33">
        <v>6</v>
      </c>
      <c r="D33">
        <v>572</v>
      </c>
      <c r="E33" t="str">
        <f>IF(LEFT(G33,7)="(Dragon","(Dragon)","")</f>
        <v>(Dragon)</v>
      </c>
      <c r="F33" t="str">
        <f>"("&amp;RIGHT(G33,LEN(G33)-SEARCH("Adell 1",G33,1)-6)</f>
        <v>(100)</v>
      </c>
      <c r="G33" t="s">
        <v>1263</v>
      </c>
      <c r="H33" t="s">
        <v>1276</v>
      </c>
      <c r="I33" t="s">
        <v>281</v>
      </c>
      <c r="J33" s="1">
        <v>-0.7</v>
      </c>
    </row>
    <row r="34" spans="1:10" x14ac:dyDescent="0.25">
      <c r="A34" t="s">
        <v>1235</v>
      </c>
      <c r="B34" t="str">
        <f>RIGHT(A34,LEN(A34)-SEARCH("01",A34,1)-1)</f>
        <v>Bull Tusk Hammer</v>
      </c>
      <c r="C34">
        <v>4</v>
      </c>
      <c r="D34">
        <v>832</v>
      </c>
      <c r="E34" t="s">
        <v>1323</v>
      </c>
      <c r="F34" t="str">
        <f>"("&amp;RIGHT(G34,LEN(G34)-SEARCH("Adell 1",G34,1)-6)</f>
        <v>(90)</v>
      </c>
      <c r="G34" t="s">
        <v>1236</v>
      </c>
      <c r="H34" t="s">
        <v>1237</v>
      </c>
      <c r="I34" t="s">
        <v>291</v>
      </c>
      <c r="J34" s="1">
        <v>0</v>
      </c>
    </row>
    <row r="35" spans="1:10" x14ac:dyDescent="0.25">
      <c r="A35" t="s">
        <v>1131</v>
      </c>
      <c r="B35" t="str">
        <f>RIGHT(A35,LEN(A35)-SEARCH("01",A35,1)-1)</f>
        <v>Jupiter’s Sphere</v>
      </c>
      <c r="C35">
        <v>3</v>
      </c>
      <c r="D35">
        <v>720</v>
      </c>
      <c r="E35" t="s">
        <v>1323</v>
      </c>
      <c r="F35" t="str">
        <f>"("&amp;RIGHT(G35,LEN(G35)-SEARCH("Adell 1",G35,1)-6)</f>
        <v>(80)</v>
      </c>
      <c r="G35" t="s">
        <v>1132</v>
      </c>
      <c r="H35" t="s">
        <v>1133</v>
      </c>
      <c r="I35" t="s">
        <v>281</v>
      </c>
      <c r="J35" s="1">
        <v>0</v>
      </c>
    </row>
    <row r="36" spans="1:10" x14ac:dyDescent="0.25">
      <c r="A36" t="s">
        <v>1160</v>
      </c>
      <c r="B36" t="str">
        <f>RIGHT(A36,LEN(A36)-SEARCH("02",A36,1)-1)</f>
        <v>Ludroth Bone Mace</v>
      </c>
      <c r="C36">
        <v>1</v>
      </c>
      <c r="D36">
        <v>520</v>
      </c>
      <c r="E36" t="s">
        <v>1323</v>
      </c>
      <c r="F36" t="str">
        <f>"("&amp;RIGHT(G36,LEN(G36)-SEARCH("Adell 1",G36,1)-6)</f>
        <v>(80)</v>
      </c>
      <c r="G36" t="s">
        <v>1132</v>
      </c>
      <c r="H36" t="s">
        <v>1161</v>
      </c>
      <c r="I36" t="s">
        <v>13</v>
      </c>
      <c r="J36" s="1">
        <v>0</v>
      </c>
    </row>
    <row r="37" spans="1:10" x14ac:dyDescent="0.25">
      <c r="A37" t="s">
        <v>933</v>
      </c>
      <c r="B37" t="str">
        <f>RIGHT(A37,LEN(A37)-SEARCH("01",A37,1)-1)</f>
        <v>Iron Hammer+</v>
      </c>
      <c r="C37">
        <v>1</v>
      </c>
      <c r="D37">
        <v>416</v>
      </c>
      <c r="E37" t="s">
        <v>1325</v>
      </c>
      <c r="F37" t="str">
        <f>"("&amp;RIGHT(G37,LEN(G37)-SEARCH("Adell 1",G37,1)-6)</f>
        <v>(80)</v>
      </c>
      <c r="G37" t="s">
        <v>934</v>
      </c>
      <c r="H37" t="s">
        <v>935</v>
      </c>
      <c r="I37" t="s">
        <v>13</v>
      </c>
      <c r="J37" s="1">
        <v>0</v>
      </c>
    </row>
    <row r="38" spans="1:10" x14ac:dyDescent="0.25">
      <c r="A38" t="s">
        <v>1232</v>
      </c>
      <c r="B38" t="str">
        <f>RIGHT(A38,LEN(A38)-SEARCH("01",A38,1)-1)</f>
        <v>Bull Head Hammer</v>
      </c>
      <c r="C38">
        <v>3</v>
      </c>
      <c r="D38">
        <v>728</v>
      </c>
      <c r="E38" t="s">
        <v>1323</v>
      </c>
      <c r="F38" t="str">
        <f>"("&amp;RIGHT(G38,LEN(G38)-SEARCH("Adell 1",G38,1)-6)</f>
        <v>(70)</v>
      </c>
      <c r="G38" t="s">
        <v>1233</v>
      </c>
      <c r="H38" t="s">
        <v>1234</v>
      </c>
      <c r="I38" t="s">
        <v>281</v>
      </c>
      <c r="J38" s="1">
        <v>0</v>
      </c>
    </row>
    <row r="39" spans="1:10" x14ac:dyDescent="0.25">
      <c r="A39" t="s">
        <v>1122</v>
      </c>
      <c r="B39" t="str">
        <f>RIGHT(A39,LEN(A39)-SEARCH("01",A39,1)-1)</f>
        <v>Bone Hammer+</v>
      </c>
      <c r="C39">
        <v>1</v>
      </c>
      <c r="D39">
        <v>468</v>
      </c>
      <c r="E39" t="s">
        <v>1324</v>
      </c>
      <c r="F39" t="str">
        <f>"("&amp;RIGHT(G39,LEN(G39)-SEARCH("Adell 1",G39,1)-6)</f>
        <v>(70)</v>
      </c>
      <c r="G39" t="s">
        <v>1123</v>
      </c>
      <c r="H39" t="s">
        <v>1124</v>
      </c>
      <c r="I39" t="s">
        <v>13</v>
      </c>
      <c r="J39" s="1">
        <v>0</v>
      </c>
    </row>
    <row r="40" spans="1:10" x14ac:dyDescent="0.25">
      <c r="A40" t="s">
        <v>1229</v>
      </c>
      <c r="B40" t="str">
        <f>RIGHT(A40,LEN(A40)-SEARCH("01",A40,1)-1)</f>
        <v>Bull Hammer</v>
      </c>
      <c r="C40">
        <v>3</v>
      </c>
      <c r="D40">
        <v>676</v>
      </c>
      <c r="E40" t="s">
        <v>1323</v>
      </c>
      <c r="F40" t="str">
        <f>"("&amp;RIGHT(G40,LEN(G40)-SEARCH("Adell 1",G40,1)-6)</f>
        <v>(50)</v>
      </c>
      <c r="G40" t="s">
        <v>1230</v>
      </c>
      <c r="H40" t="s">
        <v>1231</v>
      </c>
      <c r="I40" t="s">
        <v>13</v>
      </c>
      <c r="J40" s="1">
        <v>0</v>
      </c>
    </row>
    <row r="41" spans="1:10" x14ac:dyDescent="0.25">
      <c r="A41" t="s">
        <v>1119</v>
      </c>
      <c r="B41" t="s">
        <v>1119</v>
      </c>
      <c r="C41">
        <v>1</v>
      </c>
      <c r="D41">
        <v>416</v>
      </c>
      <c r="E41" t="s">
        <v>1324</v>
      </c>
      <c r="F41" t="str">
        <f>"("&amp;RIGHT(G41,LEN(G41)-SEARCH("Adell 1",G41,1)-6)</f>
        <v>(50)</v>
      </c>
      <c r="G41" t="s">
        <v>1120</v>
      </c>
      <c r="H41" t="s">
        <v>1121</v>
      </c>
      <c r="I41" t="s">
        <v>13</v>
      </c>
      <c r="J41" s="1">
        <v>0</v>
      </c>
    </row>
    <row r="42" spans="1:10" x14ac:dyDescent="0.25">
      <c r="A42" t="s">
        <v>930</v>
      </c>
      <c r="B42" t="s">
        <v>930</v>
      </c>
      <c r="C42">
        <v>1</v>
      </c>
      <c r="D42">
        <v>364</v>
      </c>
      <c r="E42" t="s">
        <v>1325</v>
      </c>
      <c r="F42" t="str">
        <f>"("&amp;RIGHT(G42,LEN(G42)-SEARCH("Adell 1",G42,1)-6)</f>
        <v>(50)</v>
      </c>
      <c r="G42" t="s">
        <v>931</v>
      </c>
      <c r="H42" t="s">
        <v>932</v>
      </c>
      <c r="I42" t="s">
        <v>13</v>
      </c>
      <c r="J42" s="1">
        <v>0</v>
      </c>
    </row>
    <row r="43" spans="1:10" x14ac:dyDescent="0.25">
      <c r="A43" t="s">
        <v>1030</v>
      </c>
      <c r="B43" t="str">
        <f>RIGHT(A43,LEN(A43)-SEARCH("01",A43,1)-1)</f>
        <v>Plume Flint</v>
      </c>
      <c r="C43">
        <v>2</v>
      </c>
      <c r="D43">
        <v>572</v>
      </c>
      <c r="E43" t="str">
        <f>IF(LEFT(G43,4)="Fire","Fire","")</f>
        <v>Fire</v>
      </c>
      <c r="F43" t="str">
        <f>RIGHT(G43,LEN(G43)-SEARCH("Adell 1",G43,1)-6)</f>
        <v>80</v>
      </c>
      <c r="G43" t="s">
        <v>1031</v>
      </c>
      <c r="H43" t="s">
        <v>1032</v>
      </c>
      <c r="I43" t="s">
        <v>13</v>
      </c>
      <c r="J43" s="1">
        <v>0</v>
      </c>
    </row>
    <row r="44" spans="1:10" x14ac:dyDescent="0.25">
      <c r="A44" t="s">
        <v>1000</v>
      </c>
      <c r="B44" t="str">
        <f>RIGHT(A44,LEN(A44)-SEARCH("02",A44,1)-1)</f>
        <v>Vortex Hammer</v>
      </c>
      <c r="C44">
        <v>3</v>
      </c>
      <c r="D44">
        <v>676</v>
      </c>
      <c r="E44" t="str">
        <f>IF(LEFT(G44,7)="Thunder","Thunder","")</f>
        <v>Thunder</v>
      </c>
      <c r="F44" t="str">
        <f>RIGHT(G44,LEN(G44)-SEARCH("Adell 1",G44,1)-6)</f>
        <v>100</v>
      </c>
      <c r="G44" t="s">
        <v>1001</v>
      </c>
      <c r="H44" t="s">
        <v>1002</v>
      </c>
      <c r="I44" t="s">
        <v>281</v>
      </c>
      <c r="J44" s="1">
        <v>0</v>
      </c>
    </row>
    <row r="45" spans="1:10" x14ac:dyDescent="0.25">
      <c r="A45" t="s">
        <v>960</v>
      </c>
      <c r="B45" t="str">
        <f>RIGHT(A45,LEN(A45)-SEARCH("01",A45,1)-1)</f>
        <v>Gun Hammer</v>
      </c>
      <c r="C45">
        <v>5</v>
      </c>
      <c r="D45">
        <v>884</v>
      </c>
      <c r="E45" t="str">
        <f>IF(LEFT(G45,4)="Fire","Fire","")</f>
        <v>Fire</v>
      </c>
      <c r="F45" t="str">
        <f>RIGHT(G45,LEN(G45)-SEARCH("Adell 1",G45,1)-6)</f>
        <v>100</v>
      </c>
      <c r="G45" t="s">
        <v>961</v>
      </c>
      <c r="H45" t="s">
        <v>962</v>
      </c>
      <c r="I45" t="s">
        <v>281</v>
      </c>
      <c r="J45" s="1">
        <v>0.05</v>
      </c>
    </row>
    <row r="46" spans="1:10" x14ac:dyDescent="0.25">
      <c r="A46" t="s">
        <v>1165</v>
      </c>
      <c r="B46" t="str">
        <f>RIGHT(A46,LEN(A46)-SEARCH("01",A46,1)-1)</f>
        <v>Ludroth Splashhammer</v>
      </c>
      <c r="C46">
        <v>2</v>
      </c>
      <c r="D46">
        <v>624</v>
      </c>
      <c r="E46" t="str">
        <f>IF(LEFT(G46,5)="Water","Water","")</f>
        <v>Water</v>
      </c>
      <c r="F46" t="str">
        <f>RIGHT(G46,LEN(G46)-SEARCH("Adell 1",G46,1)-6)</f>
        <v>120</v>
      </c>
      <c r="G46" t="s">
        <v>1166</v>
      </c>
      <c r="H46" t="s">
        <v>1167</v>
      </c>
      <c r="I46" t="s">
        <v>13</v>
      </c>
      <c r="J46" s="1">
        <v>0</v>
      </c>
    </row>
    <row r="47" spans="1:10" x14ac:dyDescent="0.25">
      <c r="A47" t="s">
        <v>1201</v>
      </c>
      <c r="B47" t="str">
        <f>RIGHT(A47,LEN(A47)-SEARCH("01",A47,1)-1)</f>
        <v>Ice Crusher</v>
      </c>
      <c r="C47">
        <v>5</v>
      </c>
      <c r="D47">
        <v>936</v>
      </c>
      <c r="E47" t="s">
        <v>1321</v>
      </c>
      <c r="F47" t="str">
        <f>RIGHT(G47,LEN(G47)-SEARCH("Adell 1",G47,1)-6)</f>
        <v>120</v>
      </c>
      <c r="G47" t="s">
        <v>1202</v>
      </c>
      <c r="H47" t="s">
        <v>1203</v>
      </c>
      <c r="I47" t="s">
        <v>13</v>
      </c>
      <c r="J47" s="1">
        <v>0</v>
      </c>
    </row>
    <row r="48" spans="1:10" x14ac:dyDescent="0.25">
      <c r="A48" t="s">
        <v>1048</v>
      </c>
      <c r="B48" t="str">
        <f>RIGHT(A48,LEN(A48)-SEARCH("02",A48,1)-1)</f>
        <v>Red Bludgeon</v>
      </c>
      <c r="C48">
        <v>3</v>
      </c>
      <c r="D48">
        <v>728</v>
      </c>
      <c r="E48" t="str">
        <f>IF(LEFT(G48,4)="Fire","Fire","")</f>
        <v>Fire</v>
      </c>
      <c r="F48" t="str">
        <f>RIGHT(G48,LEN(G48)-SEARCH("Adell 1",G48,1)-6)</f>
        <v>120</v>
      </c>
      <c r="G48" t="s">
        <v>1049</v>
      </c>
      <c r="H48" t="s">
        <v>1050</v>
      </c>
      <c r="I48" t="s">
        <v>281</v>
      </c>
      <c r="J48" s="1">
        <v>0</v>
      </c>
    </row>
    <row r="49" spans="1:11" x14ac:dyDescent="0.25">
      <c r="A49" t="s">
        <v>963</v>
      </c>
      <c r="B49" t="str">
        <f>RIGHT(A49,LEN(A49)-SEARCH("01",A49,1)-1)</f>
        <v>Deadeye Revolver</v>
      </c>
      <c r="C49">
        <v>6</v>
      </c>
      <c r="D49">
        <v>1040</v>
      </c>
      <c r="E49" t="str">
        <f>IF(LEFT(G49,4)="Fire","Fire","")</f>
        <v>Fire</v>
      </c>
      <c r="F49" t="str">
        <f>RIGHT(G49,LEN(G49)-SEARCH("Adell 1",G49,1)-6)</f>
        <v>130</v>
      </c>
      <c r="G49" t="s">
        <v>964</v>
      </c>
      <c r="H49" t="s">
        <v>965</v>
      </c>
      <c r="I49" t="s">
        <v>281</v>
      </c>
      <c r="J49" s="1">
        <v>0.1</v>
      </c>
    </row>
    <row r="50" spans="1:11" x14ac:dyDescent="0.25">
      <c r="A50" t="s">
        <v>1003</v>
      </c>
      <c r="B50" t="str">
        <f>RIGHT(A50,LEN(A50)-SEARCH("01",A50,1)-1)</f>
        <v>Vortex Hammer+</v>
      </c>
      <c r="C50">
        <v>4</v>
      </c>
      <c r="D50">
        <v>780</v>
      </c>
      <c r="E50" t="str">
        <f>IF(LEFT(G50,7)="Thunder","Thunder","")</f>
        <v>Thunder</v>
      </c>
      <c r="F50" t="str">
        <f>RIGHT(G50,LEN(G50)-SEARCH("Adell 1",G50,1)-6)</f>
        <v>140</v>
      </c>
      <c r="G50" t="s">
        <v>1004</v>
      </c>
      <c r="H50" t="s">
        <v>1005</v>
      </c>
      <c r="I50" t="s">
        <v>281</v>
      </c>
      <c r="J50" s="1">
        <v>0</v>
      </c>
    </row>
    <row r="51" spans="1:11" x14ac:dyDescent="0.25">
      <c r="A51" t="s">
        <v>1082</v>
      </c>
      <c r="B51" t="str">
        <f>RIGHT(A51,LEN(A51)-SEARCH("01",A51,1)-1)</f>
        <v>Numbingbird</v>
      </c>
      <c r="C51">
        <v>3</v>
      </c>
      <c r="D51">
        <v>624</v>
      </c>
      <c r="E51" t="s">
        <v>1320</v>
      </c>
      <c r="F51" t="str">
        <f>RIGHT(G51,LEN(G51)-SEARCH("Adell 1",G51,1)-6)</f>
        <v>140</v>
      </c>
      <c r="G51" t="s">
        <v>1083</v>
      </c>
      <c r="H51" t="s">
        <v>1084</v>
      </c>
      <c r="I51" t="s">
        <v>13</v>
      </c>
      <c r="J51" s="1">
        <v>0</v>
      </c>
    </row>
    <row r="52" spans="1:11" x14ac:dyDescent="0.25">
      <c r="A52" t="s">
        <v>1033</v>
      </c>
      <c r="B52" t="str">
        <f>RIGHT(A52,LEN(A52)-SEARCH("02",A52,1)-1)</f>
        <v>Peco Flint</v>
      </c>
      <c r="C52">
        <v>4</v>
      </c>
      <c r="D52">
        <v>728</v>
      </c>
      <c r="E52" t="str">
        <f>IF(LEFT(G52,4)="Fire","Fire","")</f>
        <v>Fire</v>
      </c>
      <c r="F52" t="str">
        <f>RIGHT(G52,LEN(G52)-SEARCH("Adell 1",G52,1)-6)</f>
        <v>140</v>
      </c>
      <c r="G52" t="s">
        <v>1034</v>
      </c>
      <c r="H52" t="s">
        <v>1035</v>
      </c>
      <c r="I52" t="s">
        <v>281</v>
      </c>
      <c r="J52" s="1">
        <v>0.15</v>
      </c>
    </row>
    <row r="53" spans="1:11" x14ac:dyDescent="0.25">
      <c r="A53" t="s">
        <v>1168</v>
      </c>
      <c r="B53" t="str">
        <f>RIGHT(A53,LEN(A53)-SEARCH("01",A53,1)-1)</f>
        <v>Vodyanoy Hammer</v>
      </c>
      <c r="C53">
        <v>3</v>
      </c>
      <c r="D53">
        <v>676</v>
      </c>
      <c r="E53" t="s">
        <v>1316</v>
      </c>
      <c r="F53" t="str">
        <f>RIGHT(G53,LEN(G53)-SEARCH("Adell 1",G53,1)-6)</f>
        <v>150</v>
      </c>
      <c r="G53" t="s">
        <v>1169</v>
      </c>
      <c r="H53" t="s">
        <v>1170</v>
      </c>
      <c r="I53" t="s">
        <v>281</v>
      </c>
      <c r="J53" s="1">
        <v>0</v>
      </c>
    </row>
    <row r="54" spans="1:11" x14ac:dyDescent="0.25">
      <c r="A54" t="s">
        <v>991</v>
      </c>
      <c r="B54" t="str">
        <f>RIGHT(A54,LEN(A54)-SEARCH("01",A54,1)-1)</f>
        <v>Binding Bludgeon</v>
      </c>
      <c r="C54">
        <v>3</v>
      </c>
      <c r="D54">
        <v>676</v>
      </c>
      <c r="E54" t="s">
        <v>1320</v>
      </c>
      <c r="F54" t="str">
        <f>RIGHT(G54,LEN(G54)-SEARCH("Adell 1",G54,1)-6)</f>
        <v>150</v>
      </c>
      <c r="G54" t="s">
        <v>992</v>
      </c>
      <c r="H54" t="s">
        <v>993</v>
      </c>
      <c r="I54" t="s">
        <v>281</v>
      </c>
      <c r="J54" s="1">
        <v>0</v>
      </c>
    </row>
    <row r="55" spans="1:11" x14ac:dyDescent="0.25">
      <c r="A55" t="s">
        <v>1021</v>
      </c>
      <c r="B55" t="str">
        <f>RIGHT(A55,LEN(A55)-SEARCH("01",A55,1)-1)</f>
        <v>Frozen Core</v>
      </c>
      <c r="C55">
        <v>3</v>
      </c>
      <c r="D55">
        <v>676</v>
      </c>
      <c r="E55" t="s">
        <v>1321</v>
      </c>
      <c r="F55" t="str">
        <f>RIGHT(G55,LEN(G55)-SEARCH("Adell 1",G55,1)-6)</f>
        <v>150</v>
      </c>
      <c r="G55" t="s">
        <v>1022</v>
      </c>
      <c r="H55" t="s">
        <v>1023</v>
      </c>
      <c r="I55" t="s">
        <v>13</v>
      </c>
      <c r="J55" s="1">
        <v>0</v>
      </c>
    </row>
    <row r="56" spans="1:11" x14ac:dyDescent="0.25">
      <c r="A56" t="s">
        <v>1204</v>
      </c>
      <c r="B56" t="str">
        <f>RIGHT(A56,LEN(A56)-SEARCH("01",A56,1)-1)</f>
        <v>Ice Obliterator</v>
      </c>
      <c r="C56">
        <v>6</v>
      </c>
      <c r="D56">
        <v>1040</v>
      </c>
      <c r="E56" t="s">
        <v>1321</v>
      </c>
      <c r="F56" t="str">
        <f>RIGHT(G56,LEN(G56)-SEARCH("Adell 1",G56,1)-6)</f>
        <v>150</v>
      </c>
      <c r="G56" t="s">
        <v>1022</v>
      </c>
      <c r="H56" t="s">
        <v>1205</v>
      </c>
      <c r="I56" t="s">
        <v>13</v>
      </c>
      <c r="J56" s="1">
        <v>0</v>
      </c>
    </row>
    <row r="57" spans="1:11" x14ac:dyDescent="0.25">
      <c r="A57" t="s">
        <v>1221</v>
      </c>
      <c r="B57" t="str">
        <f>RIGHT(A57,LEN(A57)-SEARCH("01",A57,1)-1)</f>
        <v>Meltroknuckle</v>
      </c>
      <c r="C57">
        <v>6</v>
      </c>
      <c r="D57">
        <v>1196</v>
      </c>
      <c r="E57" t="str">
        <f>IF(LEFT(G57,4)="Fire","Fire","")</f>
        <v>Fire</v>
      </c>
      <c r="F57" t="str">
        <f>RIGHT(G57,LEN(G57)-SEARCH("Adell 1",G57,1)-6)</f>
        <v>150</v>
      </c>
      <c r="G57" t="s">
        <v>1222</v>
      </c>
      <c r="H57" t="s">
        <v>1223</v>
      </c>
      <c r="I57" t="s">
        <v>13</v>
      </c>
      <c r="J57" s="1">
        <v>-0.05</v>
      </c>
    </row>
    <row r="58" spans="1:11" x14ac:dyDescent="0.25">
      <c r="A58" t="s">
        <v>1212</v>
      </c>
      <c r="B58" t="str">
        <f>RIGHT(A58,LEN(A58)-SEARCH("01",A58,1)-1)</f>
        <v>Brazenclout</v>
      </c>
      <c r="C58">
        <v>5</v>
      </c>
      <c r="D58">
        <v>936</v>
      </c>
      <c r="E58" t="s">
        <v>1315</v>
      </c>
      <c r="F58">
        <v>150</v>
      </c>
      <c r="G58" t="s">
        <v>1213</v>
      </c>
      <c r="H58" t="s">
        <v>1214</v>
      </c>
      <c r="I58" t="s">
        <v>13</v>
      </c>
      <c r="J58" s="1">
        <v>0</v>
      </c>
      <c r="K58">
        <v>12</v>
      </c>
    </row>
    <row r="59" spans="1:11" x14ac:dyDescent="0.25">
      <c r="A59" t="s">
        <v>1051</v>
      </c>
      <c r="B59" t="str">
        <f>RIGHT(A59,LEN(A59)-SEARCH("01",A59,1)-1)</f>
        <v>Red Bludgeon+</v>
      </c>
      <c r="C59">
        <v>4</v>
      </c>
      <c r="D59">
        <v>780</v>
      </c>
      <c r="E59" t="str">
        <f>IF(LEFT(G59,4)="Fire","Fire","")</f>
        <v>Fire</v>
      </c>
      <c r="F59" t="str">
        <f>RIGHT(G59,LEN(G59)-SEARCH("Adell 1",G59,1)-6)</f>
        <v>160</v>
      </c>
      <c r="G59" t="s">
        <v>1052</v>
      </c>
      <c r="H59" t="s">
        <v>1053</v>
      </c>
      <c r="I59" t="s">
        <v>281</v>
      </c>
      <c r="J59" s="1">
        <v>0</v>
      </c>
    </row>
    <row r="60" spans="1:11" x14ac:dyDescent="0.25">
      <c r="A60" t="s">
        <v>1085</v>
      </c>
      <c r="B60" t="str">
        <f>RIGHT(A60,LEN(A60)-SEARCH("01",A60,1)-1)</f>
        <v>Paralykeet</v>
      </c>
      <c r="C60">
        <v>3</v>
      </c>
      <c r="D60">
        <v>676</v>
      </c>
      <c r="E60" t="s">
        <v>1320</v>
      </c>
      <c r="F60" t="str">
        <f>RIGHT(G60,LEN(G60)-SEARCH("Adell 1",G60,1)-6)</f>
        <v>170</v>
      </c>
      <c r="G60" t="s">
        <v>1086</v>
      </c>
      <c r="H60" t="s">
        <v>1087</v>
      </c>
      <c r="I60" t="s">
        <v>13</v>
      </c>
      <c r="J60" s="1">
        <v>0</v>
      </c>
    </row>
    <row r="61" spans="1:11" x14ac:dyDescent="0.25">
      <c r="A61" t="s">
        <v>984</v>
      </c>
      <c r="B61" t="str">
        <f>RIGHT(A61,LEN(A61)-SEARCH("01",A61,1)-1)</f>
        <v>Fang Hammer "Echo"</v>
      </c>
      <c r="C61">
        <v>4</v>
      </c>
      <c r="D61">
        <v>988</v>
      </c>
      <c r="E61" t="str">
        <f>IF(LEFT(G61,5)="Water","Water","")</f>
        <v>Water</v>
      </c>
      <c r="F61" t="str">
        <f>RIGHT(G61,LEN(G61)-SEARCH("Adell 1",G61,1)-6)</f>
        <v>180</v>
      </c>
      <c r="G61" t="s">
        <v>985</v>
      </c>
      <c r="H61" t="s">
        <v>986</v>
      </c>
      <c r="I61" t="s">
        <v>281</v>
      </c>
      <c r="J61" s="1">
        <v>0</v>
      </c>
    </row>
    <row r="62" spans="1:11" x14ac:dyDescent="0.25">
      <c r="A62" t="s">
        <v>1006</v>
      </c>
      <c r="B62" t="str">
        <f>RIGHT(A62,LEN(A62)-SEARCH("01",A62,1)-1)</f>
        <v>High Vortex Hammer</v>
      </c>
      <c r="C62">
        <v>5</v>
      </c>
      <c r="D62">
        <v>884</v>
      </c>
      <c r="E62" t="str">
        <f>IF(LEFT(G62,7)="Thunder","Thunder","")</f>
        <v>Thunder</v>
      </c>
      <c r="F62" t="str">
        <f>RIGHT(G62,LEN(G62)-SEARCH("Adell 1",G62,1)-6)</f>
        <v>180</v>
      </c>
      <c r="G62" t="s">
        <v>1007</v>
      </c>
      <c r="H62" t="s">
        <v>1008</v>
      </c>
      <c r="I62" t="s">
        <v>281</v>
      </c>
      <c r="J62" s="1">
        <v>0</v>
      </c>
    </row>
    <row r="63" spans="1:11" x14ac:dyDescent="0.25">
      <c r="A63" t="s">
        <v>966</v>
      </c>
      <c r="B63" t="str">
        <f>RIGHT(A63,LEN(A63)-SEARCH("01",A63,1)-1)</f>
        <v>Burst Revolver</v>
      </c>
      <c r="C63">
        <v>9</v>
      </c>
      <c r="D63">
        <v>1300</v>
      </c>
      <c r="E63" t="str">
        <f>IF(LEFT(G63,4)="Fire","Fire","")</f>
        <v>Fire</v>
      </c>
      <c r="F63" t="str">
        <f>RIGHT(G63,LEN(G63)-SEARCH("Adell 1",G63,1)-6)</f>
        <v>180</v>
      </c>
      <c r="G63" t="s">
        <v>967</v>
      </c>
      <c r="H63" t="s">
        <v>968</v>
      </c>
      <c r="I63" t="s">
        <v>281</v>
      </c>
      <c r="J63" s="1">
        <v>0.15</v>
      </c>
    </row>
    <row r="64" spans="1:11" x14ac:dyDescent="0.25">
      <c r="A64" t="s">
        <v>1009</v>
      </c>
      <c r="B64" t="str">
        <f>RIGHT(A64,LEN(A64)-SEARCH("01",A64,1)-1)</f>
        <v>Vortical Hammer</v>
      </c>
      <c r="C64">
        <v>5</v>
      </c>
      <c r="D64">
        <v>988</v>
      </c>
      <c r="E64" t="str">
        <f>IF(LEFT(G64,7)="Thunder","Thunder","")</f>
        <v>Thunder</v>
      </c>
      <c r="F64" t="str">
        <f>RIGHT(G64,LEN(G64)-SEARCH("Adell 1",G64,1)-6)</f>
        <v>200</v>
      </c>
      <c r="G64" t="s">
        <v>1010</v>
      </c>
      <c r="H64" t="s">
        <v>1011</v>
      </c>
      <c r="I64" t="s">
        <v>281</v>
      </c>
      <c r="J64" s="1">
        <v>0</v>
      </c>
    </row>
    <row r="65" spans="1:10" x14ac:dyDescent="0.25">
      <c r="A65" t="s">
        <v>1071</v>
      </c>
      <c r="B65" t="str">
        <f>RIGHT(A65,LEN(A65)-SEARCH("01",A65,1)-1)</f>
        <v>Dios Tailhammer</v>
      </c>
      <c r="C65">
        <v>5</v>
      </c>
      <c r="D65">
        <v>936</v>
      </c>
      <c r="E65" t="s">
        <v>1317</v>
      </c>
      <c r="F65" t="str">
        <f>RIGHT(G65,3)</f>
        <v>200</v>
      </c>
      <c r="G65" t="s">
        <v>1072</v>
      </c>
      <c r="H65" t="s">
        <v>1073</v>
      </c>
      <c r="I65" t="s">
        <v>281</v>
      </c>
      <c r="J65" s="1">
        <v>0</v>
      </c>
    </row>
    <row r="66" spans="1:10" x14ac:dyDescent="0.25">
      <c r="A66" t="s">
        <v>1238</v>
      </c>
      <c r="B66" t="s">
        <v>1238</v>
      </c>
      <c r="C66">
        <v>5</v>
      </c>
      <c r="D66">
        <v>780</v>
      </c>
      <c r="E66" t="s">
        <v>1319</v>
      </c>
      <c r="F66" t="str">
        <f>RIGHT(G66,3)</f>
        <v>200</v>
      </c>
      <c r="G66" t="s">
        <v>1239</v>
      </c>
      <c r="H66" t="s">
        <v>1240</v>
      </c>
      <c r="I66" t="s">
        <v>281</v>
      </c>
      <c r="J66" s="1">
        <v>0</v>
      </c>
    </row>
    <row r="67" spans="1:10" x14ac:dyDescent="0.25">
      <c r="A67" t="s">
        <v>1088</v>
      </c>
      <c r="B67" t="str">
        <f>RIGHT(A67,LEN(A67)-SEARCH("01",A67,1)-1)</f>
        <v>Alluring Lotus</v>
      </c>
      <c r="C67">
        <v>4</v>
      </c>
      <c r="D67">
        <v>728</v>
      </c>
      <c r="E67" t="s">
        <v>1320</v>
      </c>
      <c r="F67" t="str">
        <f>RIGHT(G67,LEN(G67)-SEARCH("Adell 1",G67,1)-6)</f>
        <v>200</v>
      </c>
      <c r="G67" t="s">
        <v>995</v>
      </c>
      <c r="H67" t="s">
        <v>1089</v>
      </c>
      <c r="I67" t="s">
        <v>13</v>
      </c>
      <c r="J67" s="1">
        <v>0</v>
      </c>
    </row>
    <row r="68" spans="1:10" x14ac:dyDescent="0.25">
      <c r="A68" t="s">
        <v>994</v>
      </c>
      <c r="B68" t="str">
        <f>RIGHT(A68,LEN(A68)-SEARCH("01",A68,1)-1)</f>
        <v>Armored Gogue</v>
      </c>
      <c r="C68">
        <v>5</v>
      </c>
      <c r="D68">
        <v>780</v>
      </c>
      <c r="E68" t="s">
        <v>1320</v>
      </c>
      <c r="F68" t="str">
        <f>RIGHT(G68,LEN(G68)-SEARCH("Adell 1",G68,1)-6)</f>
        <v>200</v>
      </c>
      <c r="G68" t="s">
        <v>995</v>
      </c>
      <c r="H68" t="s">
        <v>996</v>
      </c>
      <c r="I68" t="s">
        <v>281</v>
      </c>
      <c r="J68" s="1">
        <v>0</v>
      </c>
    </row>
    <row r="69" spans="1:10" x14ac:dyDescent="0.25">
      <c r="A69" t="s">
        <v>1206</v>
      </c>
      <c r="B69" t="str">
        <f>RIGHT(A69,LEN(A69)-SEARCH("01",A69,1)-1)</f>
        <v>Barroth Viseberg</v>
      </c>
      <c r="C69">
        <v>8</v>
      </c>
      <c r="D69">
        <v>1196</v>
      </c>
      <c r="E69" t="s">
        <v>1321</v>
      </c>
      <c r="F69" t="str">
        <f>RIGHT(G69,LEN(G69)-SEARCH("Adell 1",G69,1)-6)</f>
        <v>200</v>
      </c>
      <c r="G69" t="s">
        <v>1207</v>
      </c>
      <c r="H69" t="s">
        <v>1208</v>
      </c>
      <c r="I69" t="s">
        <v>13</v>
      </c>
      <c r="J69" s="1">
        <v>0</v>
      </c>
    </row>
    <row r="70" spans="1:10" x14ac:dyDescent="0.25">
      <c r="A70" t="s">
        <v>1224</v>
      </c>
      <c r="B70" t="str">
        <f>RIGHT(A70,LEN(A70)-SEARCH("01",A70,1)-1)</f>
        <v>Uragantic Hammer</v>
      </c>
      <c r="C70">
        <v>9</v>
      </c>
      <c r="D70">
        <v>1352</v>
      </c>
      <c r="E70" t="str">
        <f>IF(LEFT(G70,4)="Fire","Fire","")</f>
        <v>Fire</v>
      </c>
      <c r="F70" t="str">
        <f>RIGHT(G70,LEN(G70)-SEARCH("Adell 1",G70,1)-6)</f>
        <v>200</v>
      </c>
      <c r="G70" t="s">
        <v>1055</v>
      </c>
      <c r="H70" t="s">
        <v>1225</v>
      </c>
      <c r="I70" t="s">
        <v>13</v>
      </c>
      <c r="J70" s="1">
        <v>-0.1</v>
      </c>
    </row>
    <row r="71" spans="1:10" x14ac:dyDescent="0.25">
      <c r="A71" t="s">
        <v>1054</v>
      </c>
      <c r="B71" t="str">
        <f>RIGHT(A71,LEN(A71)-SEARCH("02",A71,1)-1)</f>
        <v>Huracan Hammer</v>
      </c>
      <c r="C71">
        <v>5</v>
      </c>
      <c r="D71">
        <v>936</v>
      </c>
      <c r="E71" t="str">
        <f>IF(LEFT(G71,4)="Fire","Fire","")</f>
        <v>Fire</v>
      </c>
      <c r="F71" t="str">
        <f>RIGHT(G71,LEN(G71)-SEARCH("Adell 1",G71,1)-6)</f>
        <v>200</v>
      </c>
      <c r="G71" t="s">
        <v>1055</v>
      </c>
      <c r="H71" t="s">
        <v>1056</v>
      </c>
      <c r="I71" t="s">
        <v>281</v>
      </c>
      <c r="J71" s="1">
        <v>0</v>
      </c>
    </row>
    <row r="72" spans="1:10" x14ac:dyDescent="0.25">
      <c r="A72" t="s">
        <v>987</v>
      </c>
      <c r="B72" t="str">
        <f>RIGHT(A72,LEN(A72)-SEARCH("01",A72,1)-1)</f>
        <v>Fang Hammer "Ruin"</v>
      </c>
      <c r="C72">
        <v>7</v>
      </c>
      <c r="D72">
        <v>1040</v>
      </c>
      <c r="E72" t="str">
        <f>IF(LEFT(G72,5)="Water","Water","")</f>
        <v>Water</v>
      </c>
      <c r="F72" t="str">
        <f>RIGHT(G72,LEN(G72)-SEARCH("Adell 1",G72,1)-6)</f>
        <v>210</v>
      </c>
      <c r="G72" t="s">
        <v>970</v>
      </c>
      <c r="H72" t="s">
        <v>988</v>
      </c>
      <c r="I72" t="s">
        <v>291</v>
      </c>
      <c r="J72" s="1">
        <v>0</v>
      </c>
    </row>
    <row r="73" spans="1:10" x14ac:dyDescent="0.25">
      <c r="A73" t="s">
        <v>969</v>
      </c>
      <c r="B73" t="str">
        <f>RIGHT(A73,LEN(A73)-SEARCH("02",A73,1)-1)</f>
        <v>Plesioth Head</v>
      </c>
      <c r="C73">
        <v>4</v>
      </c>
      <c r="D73">
        <v>832</v>
      </c>
      <c r="E73" t="str">
        <f>IF(LEFT(G73,5)="Water","Water","")</f>
        <v>Water</v>
      </c>
      <c r="F73" t="str">
        <f>RIGHT(G73,LEN(G73)-SEARCH("Adell 1",G73,1)-6)</f>
        <v>210</v>
      </c>
      <c r="G73" t="s">
        <v>970</v>
      </c>
      <c r="H73" t="s">
        <v>971</v>
      </c>
      <c r="I73" t="s">
        <v>281</v>
      </c>
      <c r="J73" s="1">
        <v>0</v>
      </c>
    </row>
    <row r="74" spans="1:10" x14ac:dyDescent="0.25">
      <c r="A74" t="s">
        <v>1024</v>
      </c>
      <c r="B74" t="str">
        <f>RIGHT(A74,LEN(A74)-SEARCH("01",A74,1)-1)</f>
        <v>Cocytus</v>
      </c>
      <c r="C74">
        <v>5</v>
      </c>
      <c r="D74">
        <v>832</v>
      </c>
      <c r="E74" t="s">
        <v>1321</v>
      </c>
      <c r="F74" t="str">
        <f>RIGHT(G74,LEN(G74)-SEARCH("Adell 1",G74,1)-6)</f>
        <v>210</v>
      </c>
      <c r="G74" t="s">
        <v>1025</v>
      </c>
      <c r="H74" t="s">
        <v>1026</v>
      </c>
      <c r="I74" t="s">
        <v>281</v>
      </c>
      <c r="J74" s="1">
        <v>0.05</v>
      </c>
    </row>
    <row r="75" spans="1:10" x14ac:dyDescent="0.25">
      <c r="A75" t="s">
        <v>1039</v>
      </c>
      <c r="B75" t="str">
        <f>RIGHT(A75,LEN(A75)-SEARCH("02",A75,1)-1)</f>
        <v>Peco Lectro</v>
      </c>
      <c r="C75">
        <v>4</v>
      </c>
      <c r="D75">
        <v>832</v>
      </c>
      <c r="E75" t="str">
        <f>IF(LEFT(G75,7)="Thunder","Thunder","")</f>
        <v>Thunder</v>
      </c>
      <c r="F75" t="str">
        <f>RIGHT(G75,LEN(G75)-SEARCH("Adell 1",G75,1)-6)</f>
        <v>220</v>
      </c>
      <c r="G75" t="s">
        <v>1040</v>
      </c>
      <c r="H75" t="s">
        <v>1041</v>
      </c>
      <c r="I75" t="s">
        <v>291</v>
      </c>
      <c r="J75" s="1">
        <v>0.05</v>
      </c>
    </row>
    <row r="76" spans="1:10" x14ac:dyDescent="0.25">
      <c r="A76" t="s">
        <v>997</v>
      </c>
      <c r="B76" t="str">
        <f>RIGHT(A76,LEN(A76)-SEARCH("01",A76,1)-1)</f>
        <v>Armored Megagogue</v>
      </c>
      <c r="C76">
        <v>8</v>
      </c>
      <c r="D76">
        <v>1144</v>
      </c>
      <c r="E76" t="s">
        <v>1320</v>
      </c>
      <c r="F76" t="str">
        <f>RIGHT(G76,LEN(G76)-SEARCH("Adell 1",G76,1)-6)</f>
        <v>220</v>
      </c>
      <c r="G76" t="s">
        <v>998</v>
      </c>
      <c r="H76" t="s">
        <v>999</v>
      </c>
      <c r="I76" t="s">
        <v>291</v>
      </c>
      <c r="J76" s="1">
        <v>0</v>
      </c>
    </row>
    <row r="77" spans="1:10" x14ac:dyDescent="0.25">
      <c r="A77" t="s">
        <v>1090</v>
      </c>
      <c r="B77" t="str">
        <f>RIGHT(A77,LEN(A77)-SEARCH("02",A77,1)-1)</f>
        <v>Plegia Bocciolo</v>
      </c>
      <c r="C77">
        <v>5</v>
      </c>
      <c r="D77">
        <v>832</v>
      </c>
      <c r="E77" t="s">
        <v>1320</v>
      </c>
      <c r="F77" t="str">
        <f>RIGHT(G77,LEN(G77)-SEARCH("Adell 1",G77,1)-6)</f>
        <v>220</v>
      </c>
      <c r="G77" t="s">
        <v>998</v>
      </c>
      <c r="H77" t="s">
        <v>1091</v>
      </c>
      <c r="I77" t="s">
        <v>281</v>
      </c>
      <c r="J77" s="1">
        <v>0</v>
      </c>
    </row>
    <row r="78" spans="1:10" x14ac:dyDescent="0.25">
      <c r="A78" t="s">
        <v>1209</v>
      </c>
      <c r="B78" t="str">
        <f>RIGHT(A78,LEN(A78)-SEARCH("01",A78,1)-1)</f>
        <v>Barroth Ravinemaker</v>
      </c>
      <c r="C78">
        <v>9</v>
      </c>
      <c r="D78">
        <v>1404</v>
      </c>
      <c r="E78" t="s">
        <v>1321</v>
      </c>
      <c r="F78" t="str">
        <f>RIGHT(G78,LEN(G78)-SEARCH("Adell 1",G78,1)-6)</f>
        <v>220</v>
      </c>
      <c r="G78" t="s">
        <v>1210</v>
      </c>
      <c r="H78" t="s">
        <v>1211</v>
      </c>
      <c r="I78" t="s">
        <v>13</v>
      </c>
      <c r="J78" s="1">
        <v>0</v>
      </c>
    </row>
    <row r="79" spans="1:10" x14ac:dyDescent="0.25">
      <c r="A79" t="s">
        <v>1057</v>
      </c>
      <c r="B79" t="str">
        <f>RIGHT(A79,LEN(A79)-SEARCH("01",A79,1)-1)</f>
        <v>Huracan Blueblaze</v>
      </c>
      <c r="C79">
        <v>6</v>
      </c>
      <c r="D79">
        <v>1092</v>
      </c>
      <c r="E79" t="str">
        <f>IF(LEFT(G79,4)="Fire","Fire","")</f>
        <v>Fire</v>
      </c>
      <c r="F79" t="str">
        <f>RIGHT(G79,LEN(G79)-SEARCH("Adell 1",G79,1)-6)</f>
        <v>220</v>
      </c>
      <c r="G79" t="s">
        <v>1058</v>
      </c>
      <c r="H79" t="s">
        <v>1059</v>
      </c>
      <c r="I79" t="s">
        <v>281</v>
      </c>
      <c r="J79" s="1">
        <v>0.05</v>
      </c>
    </row>
    <row r="80" spans="1:10" x14ac:dyDescent="0.25">
      <c r="A80" t="s">
        <v>1012</v>
      </c>
      <c r="B80" t="str">
        <f>RIGHT(A80,LEN(A80)-SEARCH("01",A80,1)-1)</f>
        <v>Vortastrophe</v>
      </c>
      <c r="C80">
        <v>6</v>
      </c>
      <c r="D80">
        <v>1040</v>
      </c>
      <c r="E80" t="str">
        <f>IF(LEFT(G80,7)="Thunder","Thunder","")</f>
        <v>Thunder</v>
      </c>
      <c r="F80" t="str">
        <f>RIGHT(G80,LEN(G80)-SEARCH("Adell 1",G80,1)-6)</f>
        <v>230</v>
      </c>
      <c r="G80" t="s">
        <v>1013</v>
      </c>
      <c r="H80" t="s">
        <v>1014</v>
      </c>
      <c r="I80" t="s">
        <v>281</v>
      </c>
      <c r="J80" s="1">
        <v>0.05</v>
      </c>
    </row>
    <row r="81" spans="1:10" x14ac:dyDescent="0.25">
      <c r="A81" t="s">
        <v>1112</v>
      </c>
      <c r="B81" t="str">
        <f>RIGHT(A81,LEN(A81)-SEARCH("01",A81,1)-1)</f>
        <v>Brimstren Drakemaw</v>
      </c>
      <c r="C81">
        <v>9</v>
      </c>
      <c r="D81">
        <v>1248</v>
      </c>
      <c r="E81" t="s">
        <v>1322</v>
      </c>
      <c r="F81" t="str">
        <f>RIGHT(G81,LEN(G81)-SEARCH("Adell 1",G81,1)-6)</f>
        <v>230</v>
      </c>
      <c r="G81" t="s">
        <v>1113</v>
      </c>
      <c r="H81" t="s">
        <v>1114</v>
      </c>
      <c r="I81" t="s">
        <v>281</v>
      </c>
      <c r="J81" s="1">
        <v>0</v>
      </c>
    </row>
    <row r="82" spans="1:10" x14ac:dyDescent="0.25">
      <c r="A82" t="s">
        <v>1098</v>
      </c>
      <c r="B82" t="str">
        <f>RIGHT(A82,LEN(A82)-SEARCH("01",A82,1)-1)</f>
        <v>Usurper’s Thunder</v>
      </c>
      <c r="C82">
        <v>5</v>
      </c>
      <c r="D82">
        <v>884</v>
      </c>
      <c r="E82" t="str">
        <f>IF(LEFT(G82,7)="Thunder","Thunder","")</f>
        <v>Thunder</v>
      </c>
      <c r="F82" t="str">
        <f>RIGHT(G82,LEN(G82)-SEARCH("Adell 1",G82,1)-6)</f>
        <v>240</v>
      </c>
      <c r="G82" t="s">
        <v>1099</v>
      </c>
      <c r="H82" t="s">
        <v>1100</v>
      </c>
      <c r="I82" t="s">
        <v>281</v>
      </c>
      <c r="J82" s="1">
        <v>0</v>
      </c>
    </row>
    <row r="83" spans="1:10" x14ac:dyDescent="0.25">
      <c r="A83" t="s">
        <v>1074</v>
      </c>
      <c r="B83" t="str">
        <f>RIGHT(A83,LEN(A83)-SEARCH("01",A83,1)-1)</f>
        <v>Dios Tailhammer+</v>
      </c>
      <c r="C83">
        <v>6</v>
      </c>
      <c r="D83">
        <v>1092</v>
      </c>
      <c r="E83" t="s">
        <v>1317</v>
      </c>
      <c r="F83" t="str">
        <f>RIGHT(G83,3)</f>
        <v>240</v>
      </c>
      <c r="G83" t="s">
        <v>890</v>
      </c>
      <c r="H83" t="s">
        <v>1075</v>
      </c>
      <c r="I83" t="s">
        <v>281</v>
      </c>
      <c r="J83" s="1">
        <v>0</v>
      </c>
    </row>
    <row r="84" spans="1:10" x14ac:dyDescent="0.25">
      <c r="A84" t="s">
        <v>1036</v>
      </c>
      <c r="B84" t="str">
        <f>RIGHT(A84,LEN(A84)-SEARCH("01",A84,1)-1)</f>
        <v>Peco Igniter</v>
      </c>
      <c r="C84">
        <v>8</v>
      </c>
      <c r="D84">
        <v>1144</v>
      </c>
      <c r="E84" t="str">
        <f>IF(LEFT(G84,4)="Fire","Fire","")</f>
        <v>Fire</v>
      </c>
      <c r="F84" t="str">
        <f>RIGHT(G84,LEN(G84)-SEARCH("Adell 1",G84,1)-6)</f>
        <v>240</v>
      </c>
      <c r="G84" t="s">
        <v>1037</v>
      </c>
      <c r="H84" t="s">
        <v>1038</v>
      </c>
      <c r="I84" t="s">
        <v>281</v>
      </c>
      <c r="J84" s="1">
        <v>0.25</v>
      </c>
    </row>
    <row r="85" spans="1:10" x14ac:dyDescent="0.25">
      <c r="A85" t="s">
        <v>1060</v>
      </c>
      <c r="B85" t="str">
        <f>RIGHT(A85,LEN(A85)-SEARCH("01",A85,1)-1)</f>
        <v>Rathalos Martesta</v>
      </c>
      <c r="C85">
        <v>9</v>
      </c>
      <c r="D85">
        <v>1196</v>
      </c>
      <c r="E85" t="str">
        <f>IF(LEFT(G85,4)="Fire","Fire","")</f>
        <v>Fire</v>
      </c>
      <c r="F85" t="str">
        <f>RIGHT(G85,LEN(G85)-SEARCH("Adell 1",G85,1)-6)</f>
        <v>240</v>
      </c>
      <c r="G85" t="s">
        <v>1037</v>
      </c>
      <c r="H85" t="s">
        <v>1061</v>
      </c>
      <c r="I85" t="s">
        <v>281</v>
      </c>
      <c r="J85" s="1">
        <v>0.05</v>
      </c>
    </row>
    <row r="86" spans="1:10" x14ac:dyDescent="0.25">
      <c r="A86" t="s">
        <v>972</v>
      </c>
      <c r="B86" t="str">
        <f>RIGHT(A86,LEN(A86)-SEARCH("02",A86,1)-1)</f>
        <v>Plesioth Head+</v>
      </c>
      <c r="C86">
        <v>5</v>
      </c>
      <c r="D86">
        <v>884</v>
      </c>
      <c r="E86" t="str">
        <f>IF(LEFT(G86,5)="Water","Water","")</f>
        <v>Water</v>
      </c>
      <c r="F86" t="str">
        <f>RIGHT(G86,LEN(G86)-SEARCH("Adell 1",G86,1)-6)</f>
        <v>250</v>
      </c>
      <c r="G86" t="s">
        <v>973</v>
      </c>
      <c r="H86" t="s">
        <v>974</v>
      </c>
      <c r="I86" t="s">
        <v>281</v>
      </c>
      <c r="J86" s="1">
        <v>0</v>
      </c>
    </row>
    <row r="87" spans="1:10" x14ac:dyDescent="0.25">
      <c r="A87" t="s">
        <v>1241</v>
      </c>
      <c r="B87" t="str">
        <f>RIGHT(A87,LEN(A87)-SEARCH("01",A87,1)-1)</f>
        <v>King Lobstrosity</v>
      </c>
      <c r="C87">
        <v>6</v>
      </c>
      <c r="D87">
        <v>884</v>
      </c>
      <c r="E87" t="s">
        <v>1319</v>
      </c>
      <c r="F87" t="str">
        <f>RIGHT(G87,3)</f>
        <v>250</v>
      </c>
      <c r="G87" t="s">
        <v>1242</v>
      </c>
      <c r="H87" t="s">
        <v>1243</v>
      </c>
      <c r="I87" t="s">
        <v>281</v>
      </c>
      <c r="J87" s="1">
        <v>0</v>
      </c>
    </row>
    <row r="88" spans="1:10" x14ac:dyDescent="0.25">
      <c r="A88" t="s">
        <v>1174</v>
      </c>
      <c r="B88" t="str">
        <f>RIGHT(A88,LEN(A88)-SEARCH("01",A88,1)-1)</f>
        <v>Bewitched Venodroth</v>
      </c>
      <c r="C88">
        <v>4</v>
      </c>
      <c r="D88">
        <v>728</v>
      </c>
      <c r="E88" t="str">
        <f>IF(LEFT(G88,6)="Poison","Poison","")</f>
        <v>Poison</v>
      </c>
      <c r="F88" t="str">
        <f>RIGHT(G88,LEN(G88)-SEARCH("Adell 1",G88,1)-6)</f>
        <v>250</v>
      </c>
      <c r="G88" t="s">
        <v>1175</v>
      </c>
      <c r="H88" t="s">
        <v>1176</v>
      </c>
      <c r="I88" t="s">
        <v>281</v>
      </c>
      <c r="J88" s="1">
        <v>0</v>
      </c>
    </row>
    <row r="89" spans="1:10" x14ac:dyDescent="0.25">
      <c r="A89" t="s">
        <v>1226</v>
      </c>
      <c r="B89" t="str">
        <f>RIGHT(A89,LEN(A89)-SEARCH("01",A89,1)-1)</f>
        <v>Uragantuan Hammer</v>
      </c>
      <c r="C89">
        <v>9</v>
      </c>
      <c r="D89">
        <v>1508</v>
      </c>
      <c r="E89" t="str">
        <f>IF(LEFT(G89,4)="Fire","Fire","")</f>
        <v>Fire</v>
      </c>
      <c r="F89" t="str">
        <f>RIGHT(G89,LEN(G89)-SEARCH("Adell 1",G89,1)-6)</f>
        <v>250</v>
      </c>
      <c r="G89" t="s">
        <v>1227</v>
      </c>
      <c r="H89" t="s">
        <v>1228</v>
      </c>
      <c r="I89" t="s">
        <v>13</v>
      </c>
      <c r="J89" s="1">
        <v>-0.2</v>
      </c>
    </row>
    <row r="90" spans="1:10" x14ac:dyDescent="0.25">
      <c r="A90" t="s">
        <v>1092</v>
      </c>
      <c r="B90" t="str">
        <f>RIGHT(A90,LEN(A90)-SEARCH("01",A90,1)-1)</f>
        <v>Plegia Fior</v>
      </c>
      <c r="C90">
        <v>8</v>
      </c>
      <c r="D90">
        <v>936</v>
      </c>
      <c r="E90" t="s">
        <v>1320</v>
      </c>
      <c r="F90" t="str">
        <f>RIGHT(G90,LEN(G90)-SEARCH("Adell 1",G90,1)-6)</f>
        <v>260</v>
      </c>
      <c r="G90" t="s">
        <v>1093</v>
      </c>
      <c r="H90" t="s">
        <v>1094</v>
      </c>
      <c r="I90" t="s">
        <v>281</v>
      </c>
      <c r="J90" s="1">
        <v>0.1</v>
      </c>
    </row>
    <row r="91" spans="1:10" x14ac:dyDescent="0.25">
      <c r="A91" t="s">
        <v>1062</v>
      </c>
      <c r="B91" t="str">
        <f>RIGHT(A91,LEN(A91)-SEARCH("01",A91,1)-1)</f>
        <v>Rathalos Blueblazon</v>
      </c>
      <c r="C91">
        <v>9</v>
      </c>
      <c r="D91">
        <v>1248</v>
      </c>
      <c r="E91" t="str">
        <f>IF(LEFT(G91,4)="Fire","Fire","")</f>
        <v>Fire</v>
      </c>
      <c r="F91" t="str">
        <f>RIGHT(G91,LEN(G91)-SEARCH("Adell 1",G91,1)-6)</f>
        <v>260</v>
      </c>
      <c r="G91" t="s">
        <v>1063</v>
      </c>
      <c r="H91" t="s">
        <v>1064</v>
      </c>
      <c r="I91" t="s">
        <v>281</v>
      </c>
      <c r="J91" s="1">
        <v>0.05</v>
      </c>
    </row>
    <row r="92" spans="1:10" x14ac:dyDescent="0.25">
      <c r="A92" t="s">
        <v>1101</v>
      </c>
      <c r="B92" t="str">
        <f>RIGHT(A92,LEN(A92)-SEARCH("01",A92,1)-1)</f>
        <v>Despot’s Crackle</v>
      </c>
      <c r="C92">
        <v>6</v>
      </c>
      <c r="D92">
        <v>1040</v>
      </c>
      <c r="E92" t="str">
        <f>IF(LEFT(G92,7)="Thunder","Thunder","")</f>
        <v>Thunder</v>
      </c>
      <c r="F92" t="str">
        <f>RIGHT(G92,LEN(G92)-SEARCH("Adell 1",G92,1)-6)</f>
        <v>280</v>
      </c>
      <c r="G92" t="s">
        <v>1016</v>
      </c>
      <c r="H92" t="s">
        <v>1102</v>
      </c>
      <c r="I92" t="s">
        <v>281</v>
      </c>
      <c r="J92" s="1">
        <v>0</v>
      </c>
    </row>
    <row r="93" spans="1:10" x14ac:dyDescent="0.25">
      <c r="A93" t="s">
        <v>1015</v>
      </c>
      <c r="B93" t="str">
        <f>RIGHT(A93,LEN(A93)-SEARCH("01",A93,1)-1)</f>
        <v>Lagio Voltega</v>
      </c>
      <c r="C93">
        <v>9</v>
      </c>
      <c r="D93">
        <v>1096</v>
      </c>
      <c r="E93" t="str">
        <f>IF(LEFT(G93,7)="Thunder","Thunder","")</f>
        <v>Thunder</v>
      </c>
      <c r="F93" t="str">
        <f>RIGHT(G93,LEN(G93)-SEARCH("Adell 1",G93,1)-6)</f>
        <v>280</v>
      </c>
      <c r="G93" t="s">
        <v>1016</v>
      </c>
      <c r="H93" t="s">
        <v>1017</v>
      </c>
      <c r="I93" t="s">
        <v>291</v>
      </c>
      <c r="J93" s="1">
        <v>0.05</v>
      </c>
    </row>
    <row r="94" spans="1:10" x14ac:dyDescent="0.25">
      <c r="A94" t="s">
        <v>1244</v>
      </c>
      <c r="B94" t="str">
        <f>RIGHT(A94,LEN(A94)-SEARCH("01",A94,1)-1)</f>
        <v>Royal Lobstrosity</v>
      </c>
      <c r="C94">
        <v>8</v>
      </c>
      <c r="D94">
        <v>1040</v>
      </c>
      <c r="E94" t="s">
        <v>1319</v>
      </c>
      <c r="F94" t="str">
        <f>RIGHT(G94,3)</f>
        <v>280</v>
      </c>
      <c r="G94" t="s">
        <v>1245</v>
      </c>
      <c r="H94" t="s">
        <v>1246</v>
      </c>
      <c r="I94" t="s">
        <v>291</v>
      </c>
      <c r="J94" s="1">
        <v>0</v>
      </c>
    </row>
    <row r="95" spans="1:10" x14ac:dyDescent="0.25">
      <c r="A95" t="s">
        <v>1267</v>
      </c>
      <c r="B95" t="str">
        <f>RIGHT(A95,LEN(A95)-SEARCH("01",A95,1)-1)</f>
        <v>Breath Core Hammer</v>
      </c>
      <c r="C95">
        <v>4</v>
      </c>
      <c r="D95">
        <v>728</v>
      </c>
      <c r="E95" t="s">
        <v>1322</v>
      </c>
      <c r="F95" t="str">
        <f>RIGHT(G95,LEN(G95)-SEARCH("Adell 1",G95,1)-6)</f>
        <v>280</v>
      </c>
      <c r="G95" t="s">
        <v>1116</v>
      </c>
      <c r="H95" t="s">
        <v>1268</v>
      </c>
      <c r="I95" t="s">
        <v>13</v>
      </c>
      <c r="J95" s="1">
        <v>0</v>
      </c>
    </row>
    <row r="96" spans="1:10" x14ac:dyDescent="0.25">
      <c r="A96" t="s">
        <v>1115</v>
      </c>
      <c r="B96" t="str">
        <f>RIGHT(A96,LEN(A96)-SEARCH("01",A96,1)-1)</f>
        <v>Stygian Industria</v>
      </c>
      <c r="C96">
        <v>9</v>
      </c>
      <c r="D96">
        <v>1352</v>
      </c>
      <c r="E96" t="s">
        <v>1322</v>
      </c>
      <c r="F96" t="str">
        <f>RIGHT(G96,LEN(G96)-SEARCH("Adell 1",G96,1)-6)</f>
        <v>280</v>
      </c>
      <c r="G96" t="s">
        <v>1116</v>
      </c>
      <c r="H96" t="s">
        <v>1117</v>
      </c>
      <c r="I96" t="s">
        <v>281</v>
      </c>
      <c r="J96" s="1">
        <v>0</v>
      </c>
    </row>
    <row r="97" spans="1:11" x14ac:dyDescent="0.25">
      <c r="A97" t="s">
        <v>1042</v>
      </c>
      <c r="B97" t="str">
        <f>RIGHT(A97,LEN(A97)-SEARCH("01",A97,1)-1)</f>
        <v>Peco Lightning</v>
      </c>
      <c r="C97">
        <v>6</v>
      </c>
      <c r="D97">
        <v>988</v>
      </c>
      <c r="E97" t="str">
        <f>IF(LEFT(G97,7)="Thunder","Thunder","")</f>
        <v>Thunder</v>
      </c>
      <c r="F97" t="str">
        <f>RIGHT(G97,LEN(G97)-SEARCH("Adell 1",G97,1)-6)</f>
        <v>300</v>
      </c>
      <c r="G97" t="s">
        <v>1043</v>
      </c>
      <c r="H97" t="s">
        <v>1044</v>
      </c>
      <c r="I97" t="s">
        <v>291</v>
      </c>
      <c r="J97" s="1">
        <v>0.1</v>
      </c>
    </row>
    <row r="98" spans="1:11" x14ac:dyDescent="0.25">
      <c r="A98" t="s">
        <v>1076</v>
      </c>
      <c r="B98" t="str">
        <f>RIGHT(A98,LEN(A98)-SEARCH("01",A98,1)-1)</f>
        <v>Demolition Hammer</v>
      </c>
      <c r="C98">
        <v>9</v>
      </c>
      <c r="D98">
        <v>1248</v>
      </c>
      <c r="E98" t="s">
        <v>1317</v>
      </c>
      <c r="F98" t="str">
        <f>RIGHT(G98,3)</f>
        <v>300</v>
      </c>
      <c r="G98" t="s">
        <v>1077</v>
      </c>
      <c r="H98" t="s">
        <v>1078</v>
      </c>
      <c r="I98" t="s">
        <v>281</v>
      </c>
      <c r="J98" s="1">
        <v>0</v>
      </c>
    </row>
    <row r="99" spans="1:11" x14ac:dyDescent="0.25">
      <c r="A99" t="s">
        <v>1095</v>
      </c>
      <c r="B99" t="str">
        <f>RIGHT(A99,LEN(A99)-SEARCH("01",A99,1)-1)</f>
        <v>Plegia Fantasia</v>
      </c>
      <c r="C99">
        <v>9</v>
      </c>
      <c r="D99">
        <v>988</v>
      </c>
      <c r="E99" t="s">
        <v>1320</v>
      </c>
      <c r="F99" t="str">
        <f>RIGHT(G99,LEN(G99)-SEARCH("Adell 1",G99,1)-6)</f>
        <v>300</v>
      </c>
      <c r="G99" t="s">
        <v>1096</v>
      </c>
      <c r="H99" t="s">
        <v>1097</v>
      </c>
      <c r="I99" t="s">
        <v>281</v>
      </c>
      <c r="J99" s="1">
        <v>0.1</v>
      </c>
    </row>
    <row r="100" spans="1:11" x14ac:dyDescent="0.25">
      <c r="A100" t="s">
        <v>1065</v>
      </c>
      <c r="B100" t="str">
        <f>RIGHT(A100,LEN(A100)-SEARCH("01",A100,1)-1)</f>
        <v>Leonid Starcrusher</v>
      </c>
      <c r="C100">
        <v>10</v>
      </c>
      <c r="D100">
        <v>1352</v>
      </c>
      <c r="E100" t="str">
        <f>IF(LEFT(G100,4)="Fire","Fire","")</f>
        <v>Fire</v>
      </c>
      <c r="F100" t="str">
        <f>RIGHT(G100,LEN(G100)-SEARCH("Adell 1",G100,1)-6)</f>
        <v>300</v>
      </c>
      <c r="G100" t="s">
        <v>1066</v>
      </c>
      <c r="H100" t="s">
        <v>1067</v>
      </c>
      <c r="I100" t="s">
        <v>281</v>
      </c>
      <c r="J100" s="1">
        <v>0.05</v>
      </c>
    </row>
    <row r="101" spans="1:11" x14ac:dyDescent="0.25">
      <c r="A101" t="s">
        <v>1279</v>
      </c>
      <c r="B101" t="str">
        <f>RIGHT(A101,LEN(A101)-SEARCH("01",A101,1)-1)</f>
        <v>Pulsating Core</v>
      </c>
      <c r="C101">
        <v>6</v>
      </c>
      <c r="D101">
        <v>1040</v>
      </c>
      <c r="E101" t="s">
        <v>1322</v>
      </c>
      <c r="F101" t="str">
        <f>RIGHT(G101,LEN(G101)-SEARCH("Adell 1",G101,1)-6)</f>
        <v>300</v>
      </c>
      <c r="G101" t="s">
        <v>1280</v>
      </c>
      <c r="H101" t="s">
        <v>1281</v>
      </c>
      <c r="I101" t="s">
        <v>281</v>
      </c>
      <c r="J101" s="1">
        <v>-0.05</v>
      </c>
    </row>
    <row r="102" spans="1:11" x14ac:dyDescent="0.25">
      <c r="A102" t="s">
        <v>1215</v>
      </c>
      <c r="B102" t="str">
        <f>RIGHT(A102,LEN(A102)-SEARCH("02",A102,1)-1)</f>
        <v>Gigas Hammer</v>
      </c>
      <c r="C102">
        <v>6</v>
      </c>
      <c r="D102">
        <v>1248</v>
      </c>
      <c r="E102" t="s">
        <v>1315</v>
      </c>
      <c r="F102" s="2">
        <v>300</v>
      </c>
      <c r="G102" t="s">
        <v>1216</v>
      </c>
      <c r="H102" t="s">
        <v>1217</v>
      </c>
      <c r="I102" t="s">
        <v>13</v>
      </c>
      <c r="J102" s="1">
        <v>-0.1</v>
      </c>
      <c r="K102">
        <v>20</v>
      </c>
    </row>
    <row r="103" spans="1:11" x14ac:dyDescent="0.25">
      <c r="A103" t="s">
        <v>1269</v>
      </c>
      <c r="B103" t="str">
        <f>RIGHT(A103,LEN(A103)-SEARCH("01",A103,1)-1)</f>
        <v>Lava Core Hammer</v>
      </c>
      <c r="C103">
        <v>4</v>
      </c>
      <c r="D103">
        <v>832</v>
      </c>
      <c r="E103" t="s">
        <v>1322</v>
      </c>
      <c r="F103" t="str">
        <f>RIGHT(G103,LEN(G103)-SEARCH("Adell 1",G103,1)-6)</f>
        <v>310</v>
      </c>
      <c r="G103" t="s">
        <v>1270</v>
      </c>
      <c r="H103" t="s">
        <v>1271</v>
      </c>
      <c r="I103" t="s">
        <v>13</v>
      </c>
      <c r="J103" s="1">
        <v>0</v>
      </c>
    </row>
    <row r="104" spans="1:11" x14ac:dyDescent="0.25">
      <c r="A104" t="s">
        <v>1018</v>
      </c>
      <c r="B104" t="str">
        <f>RIGHT(A104,LEN(A104)-SEARCH("01",A104,1)-1)</f>
        <v>Lagio Vortivolte</v>
      </c>
      <c r="C104">
        <v>9</v>
      </c>
      <c r="D104">
        <v>1300</v>
      </c>
      <c r="E104" t="str">
        <f>IF(LEFT(G104,7)="Thunder","Thunder","")</f>
        <v>Thunder</v>
      </c>
      <c r="F104" t="str">
        <f>RIGHT(G104,LEN(G104)-SEARCH("Adell 1",G104,1)-6)</f>
        <v>320</v>
      </c>
      <c r="G104" t="s">
        <v>1019</v>
      </c>
      <c r="H104" t="s">
        <v>1020</v>
      </c>
      <c r="I104" t="s">
        <v>291</v>
      </c>
      <c r="J104" s="1">
        <v>0.1</v>
      </c>
    </row>
    <row r="105" spans="1:11" x14ac:dyDescent="0.25">
      <c r="A105" t="s">
        <v>1068</v>
      </c>
      <c r="B105" t="str">
        <f>RIGHT(A105,LEN(A105)-SEARCH("01",A105,1)-1)</f>
        <v>Svarog Starsmasher</v>
      </c>
      <c r="C105">
        <v>10</v>
      </c>
      <c r="D105">
        <v>1404</v>
      </c>
      <c r="E105" t="str">
        <f>IF(LEFT(G105,4)="Fire","Fire","")</f>
        <v>Fire</v>
      </c>
      <c r="F105" t="str">
        <f>RIGHT(G105,LEN(G105)-SEARCH("Adell 1",G105,1)-6)</f>
        <v>320</v>
      </c>
      <c r="G105" t="s">
        <v>1069</v>
      </c>
      <c r="H105" t="s">
        <v>1070</v>
      </c>
      <c r="I105" t="s">
        <v>281</v>
      </c>
      <c r="J105" s="1">
        <v>0.05</v>
      </c>
    </row>
    <row r="106" spans="1:11" x14ac:dyDescent="0.25">
      <c r="A106" t="s">
        <v>1272</v>
      </c>
      <c r="B106" t="str">
        <f>RIGHT(A106,LEN(A106)-SEARCH("01",A106,1)-1)</f>
        <v>Crust Core Hammer</v>
      </c>
      <c r="C106">
        <v>5</v>
      </c>
      <c r="D106">
        <v>936</v>
      </c>
      <c r="E106" t="s">
        <v>1322</v>
      </c>
      <c r="F106" t="str">
        <f>RIGHT(G106,LEN(G106)-SEARCH("Adell 1",G106,1)-6)</f>
        <v>330</v>
      </c>
      <c r="G106" t="s">
        <v>1273</v>
      </c>
      <c r="H106" t="s">
        <v>1274</v>
      </c>
      <c r="I106" t="s">
        <v>13</v>
      </c>
      <c r="J106" s="1">
        <v>0</v>
      </c>
    </row>
    <row r="107" spans="1:11" x14ac:dyDescent="0.25">
      <c r="A107" t="s">
        <v>1079</v>
      </c>
      <c r="B107" t="str">
        <f>RIGHT(A107,LEN(A107)-SEARCH("01",A107,1)-1)</f>
        <v>Novagio Demolisher</v>
      </c>
      <c r="C107">
        <v>9</v>
      </c>
      <c r="D107">
        <v>1352</v>
      </c>
      <c r="E107" t="s">
        <v>1317</v>
      </c>
      <c r="F107" t="str">
        <f>RIGHT(G107,3)</f>
        <v>340</v>
      </c>
      <c r="G107" t="s">
        <v>1080</v>
      </c>
      <c r="H107" t="s">
        <v>1081</v>
      </c>
      <c r="I107" t="s">
        <v>281</v>
      </c>
      <c r="J107" s="1">
        <v>0</v>
      </c>
    </row>
    <row r="108" spans="1:11" x14ac:dyDescent="0.25">
      <c r="A108" t="s">
        <v>989</v>
      </c>
      <c r="B108" t="str">
        <f>RIGHT(A108,LEN(A108)-SEARCH("01",A108,1)-1)</f>
        <v>Jhen Mohran Hammer</v>
      </c>
      <c r="C108">
        <v>10</v>
      </c>
      <c r="D108">
        <v>1248</v>
      </c>
      <c r="E108" t="str">
        <f>IF(LEFT(G108,5)="Water","Water","")</f>
        <v>Water</v>
      </c>
      <c r="F108" t="str">
        <f>RIGHT(G108,LEN(G108)-SEARCH("Adell 1",G108,1)-6)</f>
        <v>350</v>
      </c>
      <c r="G108" t="s">
        <v>976</v>
      </c>
      <c r="H108" t="s">
        <v>990</v>
      </c>
      <c r="I108" t="s">
        <v>46</v>
      </c>
      <c r="J108" s="1">
        <v>0</v>
      </c>
    </row>
    <row r="109" spans="1:11" x14ac:dyDescent="0.25">
      <c r="A109" t="s">
        <v>975</v>
      </c>
      <c r="B109" t="str">
        <f>RIGHT(A109,LEN(A109)-SEARCH("01",A109,1)-1)</f>
        <v>Plesioth Breaker</v>
      </c>
      <c r="C109">
        <v>8</v>
      </c>
      <c r="D109">
        <v>1040</v>
      </c>
      <c r="E109" t="str">
        <f>IF(LEFT(G109,5)="Water","Water","")</f>
        <v>Water</v>
      </c>
      <c r="F109" t="str">
        <f>RIGHT(G109,LEN(G109)-SEARCH("Adell 1",G109,1)-6)</f>
        <v>350</v>
      </c>
      <c r="G109" t="s">
        <v>976</v>
      </c>
      <c r="H109" t="s">
        <v>977</v>
      </c>
      <c r="I109" t="s">
        <v>291</v>
      </c>
      <c r="J109" s="1">
        <v>0</v>
      </c>
    </row>
    <row r="110" spans="1:11" x14ac:dyDescent="0.25">
      <c r="A110" t="s">
        <v>1103</v>
      </c>
      <c r="B110" t="str">
        <f>RIGHT(A110,LEN(A110)-SEARCH("01",A110,1)-1)</f>
        <v>Oppressor’s Sway</v>
      </c>
      <c r="C110">
        <v>9</v>
      </c>
      <c r="D110">
        <v>1196</v>
      </c>
      <c r="E110" t="str">
        <f>IF(LEFT(G110,7)="Thunder","Thunder","")</f>
        <v>Thunder</v>
      </c>
      <c r="F110" t="str">
        <f>RIGHT(G110,LEN(G110)-SEARCH("Adell 1",G110,1)-6)</f>
        <v>350</v>
      </c>
      <c r="G110" t="s">
        <v>1104</v>
      </c>
      <c r="H110" t="s">
        <v>1105</v>
      </c>
      <c r="I110" t="s">
        <v>281</v>
      </c>
      <c r="J110" s="1">
        <v>0</v>
      </c>
    </row>
    <row r="111" spans="1:11" x14ac:dyDescent="0.25">
      <c r="A111" t="s">
        <v>1177</v>
      </c>
      <c r="B111" t="str">
        <f>RIGHT(A111,LEN(A111)-SEARCH("01",A111,1)-1)</f>
        <v>Violet Venodroth</v>
      </c>
      <c r="C111">
        <v>6</v>
      </c>
      <c r="D111">
        <v>988</v>
      </c>
      <c r="E111" t="str">
        <f>IF(LEFT(G111,6)="Poison","Poison","")</f>
        <v>Poison</v>
      </c>
      <c r="F111" t="str">
        <f>RIGHT(G111,LEN(G111)-SEARCH("Adell 1",G111,1)-6)</f>
        <v>350</v>
      </c>
      <c r="G111" t="s">
        <v>1178</v>
      </c>
      <c r="H111" t="s">
        <v>1179</v>
      </c>
      <c r="I111" t="s">
        <v>281</v>
      </c>
      <c r="J111" s="1">
        <v>0</v>
      </c>
    </row>
    <row r="112" spans="1:11" x14ac:dyDescent="0.25">
      <c r="A112" t="s">
        <v>1282</v>
      </c>
      <c r="B112" t="str">
        <f>RIGHT(A112,LEN(A112)-SEARCH("01",A112,1)-1)</f>
        <v>Meteoric Core</v>
      </c>
      <c r="C112">
        <v>9</v>
      </c>
      <c r="D112">
        <v>1248</v>
      </c>
      <c r="E112" t="s">
        <v>1322</v>
      </c>
      <c r="F112" t="str">
        <f>RIGHT(G112,LEN(G112)-SEARCH("Adell 1",G112,1)-6)</f>
        <v>350</v>
      </c>
      <c r="G112" t="s">
        <v>1283</v>
      </c>
      <c r="H112" t="s">
        <v>1284</v>
      </c>
      <c r="I112" t="s">
        <v>281</v>
      </c>
      <c r="J112" s="1">
        <v>-0.05</v>
      </c>
    </row>
    <row r="113" spans="1:11" x14ac:dyDescent="0.25">
      <c r="A113" t="s">
        <v>1045</v>
      </c>
      <c r="B113" t="str">
        <f>RIGHT(A113,LEN(A113)-SEARCH("01",A113,1)-1)</f>
        <v>Peco Lectrocution</v>
      </c>
      <c r="C113">
        <v>8</v>
      </c>
      <c r="D113">
        <v>1092</v>
      </c>
      <c r="E113" t="str">
        <f>IF(LEFT(G113,7)="Thunder","Thunder","")</f>
        <v>Thunder</v>
      </c>
      <c r="F113" t="str">
        <f>RIGHT(G113,LEN(G113)-SEARCH("Adell 1",G113,1)-6)</f>
        <v>380</v>
      </c>
      <c r="G113" t="s">
        <v>1046</v>
      </c>
      <c r="H113" t="s">
        <v>1047</v>
      </c>
      <c r="I113" t="s">
        <v>291</v>
      </c>
      <c r="J113" s="1">
        <v>0.15</v>
      </c>
    </row>
    <row r="114" spans="1:11" x14ac:dyDescent="0.25">
      <c r="A114" t="s">
        <v>1106</v>
      </c>
      <c r="B114" t="str">
        <f>RIGHT(A114,LEN(A114)-SEARCH("02",A114,1)-1)</f>
        <v>Nether Warhammer</v>
      </c>
      <c r="C114">
        <v>10</v>
      </c>
      <c r="D114">
        <v>1248</v>
      </c>
      <c r="E114" t="str">
        <f>IF(LEFT(G114,7)="Thunder","Thunder","")</f>
        <v>Thunder</v>
      </c>
      <c r="F114" t="str">
        <f>RIGHT(G114,LEN(G114)-SEARCH("Adell 1",G114,1)-6)</f>
        <v>400</v>
      </c>
      <c r="G114" t="s">
        <v>1107</v>
      </c>
      <c r="H114" t="s">
        <v>1108</v>
      </c>
      <c r="I114" t="s">
        <v>281</v>
      </c>
      <c r="J114" s="1">
        <v>0</v>
      </c>
    </row>
    <row r="115" spans="1:11" x14ac:dyDescent="0.25">
      <c r="A115" t="s">
        <v>1027</v>
      </c>
      <c r="B115" t="str">
        <f>RIGHT(A115,LEN(A115)-SEARCH("01",A115,1)-1)</f>
        <v>Pykrete Punisher</v>
      </c>
      <c r="C115">
        <v>8</v>
      </c>
      <c r="D115">
        <v>1144</v>
      </c>
      <c r="E115" t="s">
        <v>1321</v>
      </c>
      <c r="F115" t="str">
        <f>RIGHT(G115,LEN(G115)-SEARCH("Adell 1",G115,1)-6)</f>
        <v>400</v>
      </c>
      <c r="G115" t="s">
        <v>1028</v>
      </c>
      <c r="H115" t="s">
        <v>1029</v>
      </c>
      <c r="I115" t="s">
        <v>281</v>
      </c>
      <c r="J115" s="1">
        <v>0.05</v>
      </c>
    </row>
    <row r="116" spans="1:11" x14ac:dyDescent="0.25">
      <c r="A116" t="s">
        <v>1294</v>
      </c>
      <c r="B116" t="s">
        <v>1294</v>
      </c>
      <c r="C116">
        <v>7</v>
      </c>
      <c r="D116">
        <v>988</v>
      </c>
      <c r="E116" t="s">
        <v>1322</v>
      </c>
      <c r="F116" t="str">
        <f>RIGHT(G116,LEN(G116)-SEARCH("Adell 1",G116,1)-6)</f>
        <v>400</v>
      </c>
      <c r="G116" t="s">
        <v>1295</v>
      </c>
      <c r="H116" t="s">
        <v>1296</v>
      </c>
      <c r="I116" t="s">
        <v>13</v>
      </c>
      <c r="J116" s="1">
        <v>0</v>
      </c>
    </row>
    <row r="117" spans="1:11" x14ac:dyDescent="0.25">
      <c r="A117" t="s">
        <v>1218</v>
      </c>
      <c r="B117" t="str">
        <f>RIGHT(A117,LEN(A117)-SEARCH("01",A117,1)-1)</f>
        <v>Grongigas Hammer</v>
      </c>
      <c r="C117">
        <v>9</v>
      </c>
      <c r="D117">
        <v>1508</v>
      </c>
      <c r="E117" t="s">
        <v>1315</v>
      </c>
      <c r="F117">
        <v>400</v>
      </c>
      <c r="G117" t="s">
        <v>1219</v>
      </c>
      <c r="H117" t="s">
        <v>1220</v>
      </c>
      <c r="I117" t="s">
        <v>281</v>
      </c>
      <c r="J117" s="1">
        <v>-0.15</v>
      </c>
      <c r="K117">
        <v>25</v>
      </c>
    </row>
    <row r="118" spans="1:11" x14ac:dyDescent="0.25">
      <c r="A118" t="s">
        <v>1171</v>
      </c>
      <c r="B118" t="str">
        <f>RIGHT(A118,LEN(A118)-SEARCH("02",A118,1)-1)</f>
        <v>Lorelei</v>
      </c>
      <c r="C118">
        <v>8</v>
      </c>
      <c r="D118">
        <v>988</v>
      </c>
      <c r="E118" t="str">
        <f>IF(LEFT(G118,5)="Water","Water","")</f>
        <v>Water</v>
      </c>
      <c r="F118" t="str">
        <f>RIGHT(G118,LEN(G118)-SEARCH("Adell 1",G118,1)-6)</f>
        <v>430</v>
      </c>
      <c r="G118" t="s">
        <v>1172</v>
      </c>
      <c r="H118" t="s">
        <v>1173</v>
      </c>
      <c r="I118" t="s">
        <v>281</v>
      </c>
      <c r="J118" s="1">
        <v>0</v>
      </c>
    </row>
    <row r="119" spans="1:11" x14ac:dyDescent="0.25">
      <c r="A119" t="s">
        <v>1297</v>
      </c>
      <c r="B119" t="str">
        <f>RIGHT(A119,LEN(A119)-SEARCH("01",A119,1)-1)</f>
        <v>Alatreon Metamorph</v>
      </c>
      <c r="C119">
        <v>10</v>
      </c>
      <c r="D119">
        <v>1092</v>
      </c>
      <c r="E119" t="s">
        <v>1322</v>
      </c>
      <c r="F119" t="str">
        <f>RIGHT(G119,LEN(G119)-SEARCH("Adell 1",G119,1)-6)</f>
        <v>450</v>
      </c>
      <c r="G119" t="s">
        <v>1298</v>
      </c>
      <c r="H119" t="s">
        <v>1299</v>
      </c>
      <c r="I119" t="s">
        <v>13</v>
      </c>
      <c r="J119" s="1">
        <v>0</v>
      </c>
    </row>
    <row r="120" spans="1:11" x14ac:dyDescent="0.25">
      <c r="A120" t="s">
        <v>1109</v>
      </c>
      <c r="B120" t="str">
        <f>RIGHT(A120,LEN(A120)-SEARCH("01",A120,1)-1)</f>
        <v>Nether Jarngrolnir</v>
      </c>
      <c r="C120">
        <v>10</v>
      </c>
      <c r="D120">
        <v>1300</v>
      </c>
      <c r="E120" t="str">
        <f>IF(LEFT(G120,7)="Thunder","Thunder","")</f>
        <v>Thunder</v>
      </c>
      <c r="F120" t="str">
        <f>RIGHT(G120,LEN(G120)-SEARCH("Adell 1",G120,1)-6)</f>
        <v>460</v>
      </c>
      <c r="G120" t="s">
        <v>1110</v>
      </c>
      <c r="H120" t="s">
        <v>1111</v>
      </c>
      <c r="I120" t="s">
        <v>281</v>
      </c>
      <c r="J120" s="1">
        <v>0</v>
      </c>
    </row>
    <row r="121" spans="1:11" x14ac:dyDescent="0.25">
      <c r="A121" t="s">
        <v>1180</v>
      </c>
      <c r="B121" t="str">
        <f>RIGHT(A121,LEN(A121)-SEARCH("01",A121,1)-1)</f>
        <v>Dire Envenodroth</v>
      </c>
      <c r="C121">
        <v>8</v>
      </c>
      <c r="D121">
        <v>1248</v>
      </c>
      <c r="E121" t="str">
        <f>IF(LEFT(G121,6)="Poison","Poison","")</f>
        <v>Poison</v>
      </c>
      <c r="F121" t="str">
        <f>RIGHT(G121,LEN(G121)-SEARCH("Adell 1",G121,1)-6)</f>
        <v>460</v>
      </c>
      <c r="G121" t="s">
        <v>1181</v>
      </c>
      <c r="H121" t="s">
        <v>1182</v>
      </c>
      <c r="I121" t="s">
        <v>281</v>
      </c>
      <c r="J121" s="1">
        <v>0</v>
      </c>
    </row>
    <row r="122" spans="1:11" x14ac:dyDescent="0.25">
      <c r="A122" t="s">
        <v>978</v>
      </c>
      <c r="B122" t="str">
        <f>RIGHT(A122,LEN(A122)-SEARCH("01",A122,1)-1)</f>
        <v>Verde Plesioth Head</v>
      </c>
      <c r="C122">
        <v>8</v>
      </c>
      <c r="D122">
        <v>1092</v>
      </c>
      <c r="E122" t="s">
        <v>1316</v>
      </c>
      <c r="F122" t="str">
        <f>RIGHT(G122,LEN(G122)-SEARCH("Adell 1",G122,1)-6)</f>
        <v>480</v>
      </c>
      <c r="G122" t="s">
        <v>979</v>
      </c>
      <c r="H122" t="s">
        <v>980</v>
      </c>
      <c r="I122" t="s">
        <v>291</v>
      </c>
      <c r="J122" s="1">
        <v>0</v>
      </c>
    </row>
    <row r="123" spans="1:11" x14ac:dyDescent="0.25">
      <c r="A123" t="s">
        <v>1303</v>
      </c>
      <c r="B123" t="s">
        <v>1303</v>
      </c>
      <c r="C123">
        <v>10</v>
      </c>
      <c r="D123">
        <v>1092</v>
      </c>
      <c r="E123" t="str">
        <f>IF(LEFT(G123,4)="Fire","Fire","")</f>
        <v>Fire</v>
      </c>
      <c r="F123" t="str">
        <f>RIGHT(G123,LEN(G123)-SEARCH("Adell 1",G123,1)-6)</f>
        <v>500</v>
      </c>
      <c r="G123" t="s">
        <v>1304</v>
      </c>
      <c r="H123" t="s">
        <v>1305</v>
      </c>
      <c r="I123" t="s">
        <v>13</v>
      </c>
      <c r="J123" s="1">
        <v>0</v>
      </c>
    </row>
    <row r="124" spans="1:11" x14ac:dyDescent="0.25">
      <c r="A124" t="s">
        <v>1300</v>
      </c>
      <c r="B124" t="str">
        <f>RIGHT(A124,LEN(A124)-SEARCH("01",A124,1)-1)</f>
        <v>Altheos Morphexo</v>
      </c>
      <c r="C124">
        <v>10</v>
      </c>
      <c r="D124">
        <v>1196</v>
      </c>
      <c r="E124" t="s">
        <v>1322</v>
      </c>
      <c r="F124" t="str">
        <f>RIGHT(G124,LEN(G124)-SEARCH("Adell 1",G124,1)-6)</f>
        <v>500</v>
      </c>
      <c r="G124" t="s">
        <v>1301</v>
      </c>
      <c r="H124" t="s">
        <v>1302</v>
      </c>
      <c r="I124" t="s">
        <v>13</v>
      </c>
      <c r="J124" s="1">
        <v>0</v>
      </c>
    </row>
    <row r="125" spans="1:11" x14ac:dyDescent="0.25">
      <c r="A125" t="s">
        <v>981</v>
      </c>
      <c r="B125" t="str">
        <f>RIGHT(A125,LEN(A125)-SEARCH("01",A125,1)-1)</f>
        <v>Green Ronperagon</v>
      </c>
      <c r="C125">
        <v>9</v>
      </c>
      <c r="D125">
        <v>1196</v>
      </c>
      <c r="E125" t="str">
        <f>IF(LEFT(G125,5)="Water","Water","")</f>
        <v>Water</v>
      </c>
      <c r="F125" t="str">
        <f>RIGHT(G125,LEN(G125)-SEARCH("Adell 1",G125,1)-6)</f>
        <v>580</v>
      </c>
      <c r="G125" t="s">
        <v>982</v>
      </c>
      <c r="H125" t="s">
        <v>983</v>
      </c>
      <c r="I125" t="s">
        <v>291</v>
      </c>
      <c r="J125" s="1">
        <v>0</v>
      </c>
    </row>
    <row r="126" spans="1:11" x14ac:dyDescent="0.25">
      <c r="A126" t="s">
        <v>1306</v>
      </c>
      <c r="B126" t="str">
        <f>RIGHT(A126,LEN(A126)-SEARCH("01",A126,1)-1)</f>
        <v>The Anteferno</v>
      </c>
      <c r="C126">
        <v>10</v>
      </c>
      <c r="D126">
        <v>1144</v>
      </c>
      <c r="E126" t="str">
        <f>IF(LEFT(G126,4)="Fire","Fire","")</f>
        <v>Fire</v>
      </c>
      <c r="F126" t="str">
        <f>RIGHT(G126,LEN(G126)-SEARCH("Adell 1",G126,1)-6)</f>
        <v>600</v>
      </c>
      <c r="G126" t="s">
        <v>1307</v>
      </c>
      <c r="H126" t="s">
        <v>1308</v>
      </c>
      <c r="I126" t="s">
        <v>13</v>
      </c>
      <c r="J126" s="1">
        <v>0</v>
      </c>
    </row>
    <row r="127" spans="1:11" x14ac:dyDescent="0.25">
      <c r="A127" t="s">
        <v>1183</v>
      </c>
      <c r="B127" t="str">
        <f>RIGHT(A127,LEN(A127)-SEARCH("01",A127,1)-1)</f>
        <v>Carapace Hammer</v>
      </c>
      <c r="C127">
        <v>3</v>
      </c>
      <c r="D127">
        <v>728</v>
      </c>
      <c r="E127" t="s">
        <v>1324</v>
      </c>
      <c r="F127" t="str">
        <f>"("&amp;MID(RIGHT(G127,LEN(G127)-SEARCH("Adell 1",G127,1)-6),1,4)</f>
        <v>(150)</v>
      </c>
      <c r="G127" t="s">
        <v>1184</v>
      </c>
      <c r="H127" t="s">
        <v>1185</v>
      </c>
      <c r="I127" t="s">
        <v>13</v>
      </c>
      <c r="J127" s="1">
        <v>-0.05</v>
      </c>
      <c r="K127">
        <v>8</v>
      </c>
    </row>
    <row r="128" spans="1:11" x14ac:dyDescent="0.25">
      <c r="A128" t="s">
        <v>1186</v>
      </c>
      <c r="B128" t="str">
        <f>RIGHT(A128,LEN(A128)-SEARCH("01",A128,1)-1)</f>
        <v>Carapace Hammer+</v>
      </c>
      <c r="C128">
        <v>3</v>
      </c>
      <c r="D128">
        <v>832</v>
      </c>
      <c r="E128" t="s">
        <v>1324</v>
      </c>
      <c r="F128" t="str">
        <f t="shared" ref="F128:F135" si="0">"("&amp;MID(RIGHT(G128,LEN(G128)-SEARCH("Adell 1",G128,1)-6),1,4)</f>
        <v>(180)</v>
      </c>
      <c r="G128" t="s">
        <v>1187</v>
      </c>
      <c r="H128" t="s">
        <v>1188</v>
      </c>
      <c r="I128" t="s">
        <v>13</v>
      </c>
      <c r="J128" s="1">
        <v>-0.05</v>
      </c>
      <c r="K128">
        <v>10</v>
      </c>
    </row>
    <row r="129" spans="1:11" x14ac:dyDescent="0.25">
      <c r="A129" t="s">
        <v>1137</v>
      </c>
      <c r="B129" t="str">
        <f>RIGHT(A129,LEN(A129)-SEARCH("02",A129,1)-1)</f>
        <v>Archambra Fellmace</v>
      </c>
      <c r="C129">
        <v>8</v>
      </c>
      <c r="D129">
        <v>1092</v>
      </c>
      <c r="E129" t="s">
        <v>1323</v>
      </c>
      <c r="F129" t="str">
        <f t="shared" si="0"/>
        <v>(200)</v>
      </c>
      <c r="G129" t="s">
        <v>1138</v>
      </c>
      <c r="H129" t="s">
        <v>1139</v>
      </c>
      <c r="I129" t="s">
        <v>291</v>
      </c>
      <c r="J129" s="1">
        <v>0</v>
      </c>
      <c r="K129">
        <v>5</v>
      </c>
    </row>
    <row r="130" spans="1:11" x14ac:dyDescent="0.25">
      <c r="A130" t="s">
        <v>1189</v>
      </c>
      <c r="B130" t="str">
        <f>RIGHT(A130,LEN(A130)-SEARCH("02",A130,1)-1)</f>
        <v>Barroth Hammer</v>
      </c>
      <c r="C130">
        <v>4</v>
      </c>
      <c r="D130">
        <v>884</v>
      </c>
      <c r="E130" t="s">
        <v>1324</v>
      </c>
      <c r="F130" t="str">
        <f t="shared" si="0"/>
        <v>(210)</v>
      </c>
      <c r="G130" t="s">
        <v>1190</v>
      </c>
      <c r="H130" t="s">
        <v>1191</v>
      </c>
      <c r="I130" t="s">
        <v>13</v>
      </c>
      <c r="J130" s="1">
        <v>-0.05</v>
      </c>
      <c r="K130">
        <v>15</v>
      </c>
    </row>
    <row r="131" spans="1:11" x14ac:dyDescent="0.25">
      <c r="A131" t="s">
        <v>1192</v>
      </c>
      <c r="B131" t="str">
        <f>RIGHT(A131,LEN(A131)-SEARCH("02",A131,1)-1)</f>
        <v>Barroth Martello</v>
      </c>
      <c r="C131">
        <v>5</v>
      </c>
      <c r="D131">
        <v>1040</v>
      </c>
      <c r="E131" t="s">
        <v>1324</v>
      </c>
      <c r="F131" t="str">
        <f t="shared" si="0"/>
        <v>(230)</v>
      </c>
      <c r="G131" t="s">
        <v>1193</v>
      </c>
      <c r="H131" t="s">
        <v>1194</v>
      </c>
      <c r="I131" t="s">
        <v>281</v>
      </c>
      <c r="J131" s="1">
        <v>-0.05</v>
      </c>
      <c r="K131">
        <v>18</v>
      </c>
    </row>
    <row r="132" spans="1:11" x14ac:dyDescent="0.25">
      <c r="A132" t="s">
        <v>1140</v>
      </c>
      <c r="B132" t="str">
        <f>RIGHT(A132,LEN(A132)-SEARCH("01",A132,1)-1)</f>
        <v>Archambra Fellmace+</v>
      </c>
      <c r="C132">
        <v>8</v>
      </c>
      <c r="D132">
        <v>1248</v>
      </c>
      <c r="E132" t="s">
        <v>1323</v>
      </c>
      <c r="F132" t="str">
        <f t="shared" si="0"/>
        <v>(250)</v>
      </c>
      <c r="G132" t="s">
        <v>1141</v>
      </c>
      <c r="H132" t="s">
        <v>1142</v>
      </c>
      <c r="I132" t="s">
        <v>291</v>
      </c>
      <c r="J132" s="1">
        <v>0</v>
      </c>
      <c r="K132">
        <v>10</v>
      </c>
    </row>
    <row r="133" spans="1:11" x14ac:dyDescent="0.25">
      <c r="A133" t="s">
        <v>1195</v>
      </c>
      <c r="B133" t="str">
        <f>RIGHT(A133,LEN(A133)-SEARCH("01",A133,1)-1)</f>
        <v>Barroth Basher</v>
      </c>
      <c r="C133">
        <v>8</v>
      </c>
      <c r="D133">
        <v>1248</v>
      </c>
      <c r="E133" t="s">
        <v>1324</v>
      </c>
      <c r="F133" t="str">
        <f t="shared" si="0"/>
        <v>(250)</v>
      </c>
      <c r="G133" t="s">
        <v>1196</v>
      </c>
      <c r="H133" t="s">
        <v>1197</v>
      </c>
      <c r="I133" t="s">
        <v>281</v>
      </c>
      <c r="J133" s="1">
        <v>-0.1</v>
      </c>
      <c r="K133">
        <v>22</v>
      </c>
    </row>
    <row r="134" spans="1:11" x14ac:dyDescent="0.25">
      <c r="A134" t="s">
        <v>1143</v>
      </c>
      <c r="B134" t="str">
        <f>RIGHT(A134,LEN(A134)-SEARCH("01",A134,1)-1)</f>
        <v>Archambra Resurgence</v>
      </c>
      <c r="C134">
        <v>9</v>
      </c>
      <c r="D134">
        <v>1404</v>
      </c>
      <c r="E134" t="s">
        <v>1323</v>
      </c>
      <c r="F134" t="str">
        <f t="shared" si="0"/>
        <v>(280)</v>
      </c>
      <c r="G134" t="s">
        <v>1144</v>
      </c>
      <c r="H134" t="s">
        <v>1145</v>
      </c>
      <c r="I134" t="s">
        <v>291</v>
      </c>
      <c r="J134" s="1">
        <v>0</v>
      </c>
      <c r="K134">
        <v>15</v>
      </c>
    </row>
    <row r="135" spans="1:11" x14ac:dyDescent="0.25">
      <c r="A135" t="s">
        <v>1198</v>
      </c>
      <c r="B135" t="str">
        <f>RIGHT(A135,LEN(A135)-SEARCH("01",A135,1)-1)</f>
        <v>Barroth Grandbasher</v>
      </c>
      <c r="C135">
        <v>9</v>
      </c>
      <c r="D135">
        <v>1456</v>
      </c>
      <c r="E135" t="s">
        <v>1324</v>
      </c>
      <c r="F135" t="str">
        <f t="shared" si="0"/>
        <v>(280)</v>
      </c>
      <c r="G135" t="s">
        <v>1199</v>
      </c>
      <c r="H135" t="s">
        <v>1200</v>
      </c>
      <c r="I135" t="s">
        <v>281</v>
      </c>
      <c r="J135" s="1">
        <v>-0.1</v>
      </c>
      <c r="K135">
        <v>25</v>
      </c>
    </row>
    <row r="136" spans="1:11" x14ac:dyDescent="0.25">
      <c r="A136" t="s">
        <v>1312</v>
      </c>
      <c r="B136" t="s">
        <v>1312</v>
      </c>
      <c r="C136">
        <v>10</v>
      </c>
      <c r="D136">
        <v>1560</v>
      </c>
      <c r="E136" t="str">
        <f>IF(LEFT(G136,5)="Water","Water","")</f>
        <v/>
      </c>
      <c r="G136" t="s">
        <v>1313</v>
      </c>
      <c r="H136" t="s">
        <v>1314</v>
      </c>
      <c r="I136" t="s">
        <v>13</v>
      </c>
      <c r="J136" s="1">
        <v>0</v>
      </c>
    </row>
  </sheetData>
  <sortState ref="A4:K136">
    <sortCondition ref="F4:F1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2"/>
  <sheetViews>
    <sheetView workbookViewId="0">
      <selection activeCell="B3" sqref="B3"/>
    </sheetView>
  </sheetViews>
  <sheetFormatPr defaultColWidth="4.42578125" defaultRowHeight="15" x14ac:dyDescent="0.25"/>
  <cols>
    <col min="1" max="1" width="121.140625" bestFit="1" customWidth="1"/>
    <col min="2" max="2" width="20" bestFit="1" customWidth="1"/>
    <col min="3" max="3" width="6.5703125" bestFit="1" customWidth="1"/>
    <col min="4" max="4" width="36.5703125" bestFit="1" customWidth="1"/>
    <col min="5" max="5" width="18.85546875" bestFit="1" customWidth="1"/>
    <col min="6" max="6" width="5.28515625" bestFit="1" customWidth="1"/>
    <col min="7" max="7" width="7.7109375" bestFit="1" customWidth="1"/>
    <col min="8" max="8" width="4.5703125" bestFit="1" customWidth="1"/>
  </cols>
  <sheetData>
    <row r="2" spans="1:8" x14ac:dyDescent="0.25">
      <c r="B2" t="s">
        <v>0</v>
      </c>
      <c r="C2" t="s">
        <v>2</v>
      </c>
      <c r="D2" t="s">
        <v>3</v>
      </c>
      <c r="E2" t="s">
        <v>5</v>
      </c>
      <c r="F2" t="s">
        <v>7</v>
      </c>
      <c r="G2" t="s">
        <v>6</v>
      </c>
      <c r="H2" t="s">
        <v>8</v>
      </c>
    </row>
    <row r="3" spans="1:8" x14ac:dyDescent="0.25">
      <c r="A3" t="s">
        <v>562</v>
      </c>
      <c r="B3" t="str">
        <f>RIGHT(A3,LEN(A3)-SEARCH("Pink",A3,1)-3)</f>
        <v>Abyssal Striker</v>
      </c>
      <c r="C3">
        <v>224</v>
      </c>
      <c r="D3" t="s">
        <v>461</v>
      </c>
      <c r="E3" t="s">
        <v>563</v>
      </c>
      <c r="F3" t="s">
        <v>13</v>
      </c>
      <c r="G3" s="1">
        <v>0.05</v>
      </c>
      <c r="H3" t="s">
        <v>10</v>
      </c>
    </row>
    <row r="4" spans="1:8" x14ac:dyDescent="0.25">
      <c r="A4" t="s">
        <v>357</v>
      </c>
      <c r="B4" t="str">
        <f>RIGHT(A4,LEN(A4)-SEARCH("Pink",A4,1)-3)</f>
        <v>Almighty Dahaka</v>
      </c>
      <c r="C4">
        <v>224</v>
      </c>
      <c r="D4" t="s">
        <v>358</v>
      </c>
      <c r="E4" t="s">
        <v>359</v>
      </c>
      <c r="F4" t="s">
        <v>13</v>
      </c>
      <c r="G4" s="1">
        <v>0</v>
      </c>
      <c r="H4" t="s">
        <v>10</v>
      </c>
    </row>
    <row r="5" spans="1:8" x14ac:dyDescent="0.25">
      <c r="A5" t="s">
        <v>360</v>
      </c>
      <c r="B5" t="str">
        <f>RIGHT(A5,LEN(A5)-SEARCH("Green",A5,1)-4)</f>
        <v>Almighty Dahaka+</v>
      </c>
      <c r="C5">
        <v>252</v>
      </c>
      <c r="D5" t="s">
        <v>361</v>
      </c>
      <c r="E5" t="s">
        <v>362</v>
      </c>
      <c r="F5" t="s">
        <v>281</v>
      </c>
      <c r="G5" s="1">
        <v>0</v>
      </c>
      <c r="H5" t="s">
        <v>10</v>
      </c>
    </row>
    <row r="6" spans="1:8" x14ac:dyDescent="0.25">
      <c r="A6" t="s">
        <v>466</v>
      </c>
      <c r="B6" t="str">
        <f>RIGHT(A6,LEN(A6)-SEARCH("Green",A6,1)-4)</f>
        <v>Amethyst Claw</v>
      </c>
      <c r="C6">
        <v>252</v>
      </c>
      <c r="D6" t="s">
        <v>467</v>
      </c>
      <c r="E6" t="s">
        <v>468</v>
      </c>
      <c r="F6" t="s">
        <v>281</v>
      </c>
      <c r="G6" s="1">
        <v>0</v>
      </c>
      <c r="H6" t="s">
        <v>10</v>
      </c>
    </row>
    <row r="7" spans="1:8" x14ac:dyDescent="0.25">
      <c r="A7" t="s">
        <v>567</v>
      </c>
      <c r="B7" t="str">
        <f>RIGHT(A7,LEN(A7)-SEARCH("Blue",A7,1)-3)</f>
        <v>Ark Striker</v>
      </c>
      <c r="C7">
        <v>322</v>
      </c>
      <c r="D7" t="s">
        <v>568</v>
      </c>
      <c r="E7" t="s">
        <v>569</v>
      </c>
      <c r="F7" t="s">
        <v>13</v>
      </c>
      <c r="G7" s="1">
        <v>0.1</v>
      </c>
      <c r="H7" t="s">
        <v>10</v>
      </c>
    </row>
    <row r="8" spans="1:8" x14ac:dyDescent="0.25">
      <c r="A8" t="s">
        <v>570</v>
      </c>
      <c r="B8" t="str">
        <f>RIGHT(A8,LEN(A8)-SEARCH("Orange",A8,1)-5)</f>
        <v>Arken Duelcalion</v>
      </c>
      <c r="C8">
        <v>364</v>
      </c>
      <c r="D8" t="s">
        <v>571</v>
      </c>
      <c r="E8" t="s">
        <v>572</v>
      </c>
      <c r="F8" t="s">
        <v>13</v>
      </c>
      <c r="G8" s="1">
        <v>0.1</v>
      </c>
      <c r="H8" t="s">
        <v>10</v>
      </c>
    </row>
    <row r="9" spans="1:8" x14ac:dyDescent="0.25">
      <c r="A9" t="s">
        <v>243</v>
      </c>
      <c r="B9" t="str">
        <f>RIGHT(A9,LEN(A9)-SEARCH("Purple",A9,1)-5)</f>
        <v>Assassin's Dagger</v>
      </c>
      <c r="C9">
        <v>154</v>
      </c>
      <c r="D9" t="s">
        <v>241</v>
      </c>
      <c r="E9" t="s">
        <v>244</v>
      </c>
      <c r="F9" t="s">
        <v>13</v>
      </c>
      <c r="G9" s="1">
        <v>0</v>
      </c>
      <c r="H9" t="s">
        <v>10</v>
      </c>
    </row>
    <row r="10" spans="1:8" x14ac:dyDescent="0.25">
      <c r="A10" t="s">
        <v>298</v>
      </c>
      <c r="B10" t="str">
        <f>RIGHT(A10,LEN(A10)-SEARCH("Orange",A10,1)-5)</f>
        <v>Avidya Edge</v>
      </c>
      <c r="C10">
        <v>308</v>
      </c>
      <c r="D10" t="s">
        <v>299</v>
      </c>
      <c r="E10" t="s">
        <v>300</v>
      </c>
      <c r="F10" t="s">
        <v>291</v>
      </c>
      <c r="G10" s="1">
        <v>0.25</v>
      </c>
      <c r="H10" t="s">
        <v>10</v>
      </c>
    </row>
    <row r="11" spans="1:8" x14ac:dyDescent="0.25">
      <c r="A11" t="s">
        <v>351</v>
      </c>
      <c r="B11" t="str">
        <f>RIGHT(A11,LEN(A11)-SEARCH("Yellow",A11,1)-5)</f>
        <v>Azi Dahaka</v>
      </c>
      <c r="C11">
        <v>168</v>
      </c>
      <c r="D11" t="s">
        <v>352</v>
      </c>
      <c r="E11" t="s">
        <v>353</v>
      </c>
      <c r="F11" t="s">
        <v>13</v>
      </c>
      <c r="G11" s="1">
        <v>0</v>
      </c>
      <c r="H11" t="s">
        <v>10</v>
      </c>
    </row>
    <row r="12" spans="1:8" x14ac:dyDescent="0.25">
      <c r="A12" t="s">
        <v>354</v>
      </c>
      <c r="B12" t="str">
        <f>RIGHT(A12,LEN(A12)-SEARCH("Yellow",A12,1)-5)</f>
        <v>Azi Dahaka+</v>
      </c>
      <c r="C12">
        <v>182</v>
      </c>
      <c r="D12" t="s">
        <v>355</v>
      </c>
      <c r="E12" t="s">
        <v>356</v>
      </c>
      <c r="F12" t="s">
        <v>13</v>
      </c>
      <c r="G12" s="1">
        <v>0</v>
      </c>
      <c r="H12" t="s">
        <v>10</v>
      </c>
    </row>
    <row r="13" spans="1:8" x14ac:dyDescent="0.25">
      <c r="A13" t="s">
        <v>481</v>
      </c>
      <c r="B13" t="str">
        <f>RIGHT(A13,LEN(A13)-SEARCH("Pink",A13,1)-3)</f>
        <v>Barroth Club</v>
      </c>
      <c r="C13">
        <v>238</v>
      </c>
      <c r="D13" t="s">
        <v>482</v>
      </c>
      <c r="E13" t="s">
        <v>483</v>
      </c>
      <c r="F13" t="s">
        <v>281</v>
      </c>
      <c r="G13" s="1">
        <v>-0.3</v>
      </c>
      <c r="H13" t="s">
        <v>10</v>
      </c>
    </row>
    <row r="14" spans="1:8" x14ac:dyDescent="0.25">
      <c r="A14" t="s">
        <v>319</v>
      </c>
      <c r="B14" t="str">
        <f>RIGHT(A14,LEN(A14)-SEARCH("Green",A14,1)-4)</f>
        <v>Baumfäller</v>
      </c>
      <c r="C14">
        <v>280</v>
      </c>
      <c r="D14" t="s">
        <v>320</v>
      </c>
      <c r="E14" t="s">
        <v>321</v>
      </c>
      <c r="F14" t="s">
        <v>281</v>
      </c>
      <c r="G14" s="1">
        <v>0</v>
      </c>
      <c r="H14">
        <v>20</v>
      </c>
    </row>
    <row r="15" spans="1:8" x14ac:dyDescent="0.25">
      <c r="A15" t="s">
        <v>487</v>
      </c>
      <c r="B15" t="str">
        <f>RIGHT(A15,LEN(A15)-SEARCH("Orange",A15,1)-5)</f>
        <v>Blackened Soul</v>
      </c>
      <c r="C15">
        <v>378</v>
      </c>
      <c r="D15" t="s">
        <v>488</v>
      </c>
      <c r="E15" t="s">
        <v>489</v>
      </c>
      <c r="F15" t="s">
        <v>13</v>
      </c>
      <c r="G15" s="1">
        <v>-0.15</v>
      </c>
      <c r="H15" t="s">
        <v>10</v>
      </c>
    </row>
    <row r="16" spans="1:8" x14ac:dyDescent="0.25">
      <c r="A16" t="s">
        <v>490</v>
      </c>
      <c r="B16" t="str">
        <f>RIGHT(A16,LEN(A16)-SEARCH("Orange",A16,1)-5)</f>
        <v>Blackest Animus</v>
      </c>
      <c r="C16">
        <v>420</v>
      </c>
      <c r="D16" t="s">
        <v>491</v>
      </c>
      <c r="E16" t="s">
        <v>492</v>
      </c>
      <c r="F16" t="s">
        <v>13</v>
      </c>
      <c r="G16" s="1">
        <v>-0.2</v>
      </c>
      <c r="H16" t="s">
        <v>10</v>
      </c>
    </row>
    <row r="17" spans="1:8" x14ac:dyDescent="0.25">
      <c r="A17" t="s">
        <v>404</v>
      </c>
      <c r="B17" t="str">
        <f>RIGHT(A17,LEN(A17)-SEARCH("Blue",A17,1)-3)</f>
        <v>Blazing Falchion</v>
      </c>
      <c r="C17">
        <v>280</v>
      </c>
      <c r="D17" t="s">
        <v>405</v>
      </c>
      <c r="E17" t="s">
        <v>406</v>
      </c>
      <c r="F17" t="s">
        <v>13</v>
      </c>
      <c r="G17" s="1">
        <v>0</v>
      </c>
      <c r="H17" t="s">
        <v>10</v>
      </c>
    </row>
    <row r="18" spans="1:8" x14ac:dyDescent="0.25">
      <c r="A18" t="s">
        <v>419</v>
      </c>
      <c r="B18" t="str">
        <f>RIGHT(A18,LEN(A18)-SEARCH("Green",A18,1)-4)</f>
        <v>Blood Tabar</v>
      </c>
      <c r="C18">
        <v>266</v>
      </c>
      <c r="D18" t="s">
        <v>420</v>
      </c>
      <c r="E18" t="s">
        <v>421</v>
      </c>
      <c r="F18" t="s">
        <v>13</v>
      </c>
      <c r="G18" s="1">
        <v>0</v>
      </c>
      <c r="H18" t="s">
        <v>10</v>
      </c>
    </row>
    <row r="19" spans="1:8" x14ac:dyDescent="0.25">
      <c r="A19" t="s">
        <v>445</v>
      </c>
      <c r="B19" t="str">
        <f>RIGHT(A19,LEN(A19)-SEARCH("White",A19,1)-4)</f>
        <v>bolt</v>
      </c>
      <c r="C19">
        <v>322</v>
      </c>
      <c r="D19" t="s">
        <v>446</v>
      </c>
      <c r="E19" t="s">
        <v>447</v>
      </c>
      <c r="F19" t="s">
        <v>13</v>
      </c>
      <c r="G19" s="1">
        <v>0</v>
      </c>
      <c r="H19" t="s">
        <v>10</v>
      </c>
    </row>
    <row r="20" spans="1:8" x14ac:dyDescent="0.25">
      <c r="A20" t="s">
        <v>383</v>
      </c>
      <c r="B20" t="str">
        <f>RIGHT(A20,LEN(A20)-SEARCH("White",A20,1)-4)</f>
        <v>Bone Kris</v>
      </c>
      <c r="C20">
        <v>112</v>
      </c>
      <c r="D20" t="s">
        <v>384</v>
      </c>
      <c r="E20" t="s">
        <v>385</v>
      </c>
      <c r="F20" t="s">
        <v>13</v>
      </c>
      <c r="G20" s="1">
        <v>0</v>
      </c>
      <c r="H20" t="s">
        <v>10</v>
      </c>
    </row>
    <row r="21" spans="1:8" x14ac:dyDescent="0.25">
      <c r="A21" t="s">
        <v>386</v>
      </c>
      <c r="B21" t="str">
        <f>RIGHT(A21,LEN(A21)-SEARCH("White",A21,1)-4)</f>
        <v>Bone Kris+</v>
      </c>
      <c r="C21">
        <v>140</v>
      </c>
      <c r="D21" t="s">
        <v>387</v>
      </c>
      <c r="E21" t="s">
        <v>388</v>
      </c>
      <c r="F21" t="s">
        <v>13</v>
      </c>
      <c r="G21" s="1">
        <v>0</v>
      </c>
      <c r="H21" t="s">
        <v>10</v>
      </c>
    </row>
    <row r="22" spans="1:8" x14ac:dyDescent="0.25">
      <c r="A22" t="s">
        <v>389</v>
      </c>
      <c r="B22" t="str">
        <f>RIGHT(A22,LEN(A22)-SEARCH("Purple",A22,1)-5)</f>
        <v>Bone Tomahawk</v>
      </c>
      <c r="C22">
        <v>154</v>
      </c>
      <c r="D22" t="s">
        <v>390</v>
      </c>
      <c r="E22" t="s">
        <v>391</v>
      </c>
      <c r="F22" t="s">
        <v>13</v>
      </c>
      <c r="G22" s="1">
        <v>0</v>
      </c>
      <c r="H22" t="s">
        <v>10</v>
      </c>
    </row>
    <row r="23" spans="1:8" x14ac:dyDescent="0.25">
      <c r="A23" t="s">
        <v>392</v>
      </c>
      <c r="B23" t="str">
        <f>RIGHT(A23,LEN(A23)-SEARCH("Purple",A23,1)-5)</f>
        <v>Bone Tomahawk+</v>
      </c>
      <c r="C23">
        <v>168</v>
      </c>
      <c r="D23" t="s">
        <v>393</v>
      </c>
      <c r="E23" t="s">
        <v>394</v>
      </c>
      <c r="F23" t="s">
        <v>13</v>
      </c>
      <c r="G23" s="1">
        <v>0</v>
      </c>
      <c r="H23" t="s">
        <v>10</v>
      </c>
    </row>
    <row r="24" spans="1:8" x14ac:dyDescent="0.25">
      <c r="A24" t="s">
        <v>378</v>
      </c>
      <c r="B24" t="str">
        <f>RIGHT(A24,LEN(A24)-SEARCH("Orange",A24,1)-5)</f>
        <v>Brimstren Drakescale</v>
      </c>
      <c r="C24">
        <v>336</v>
      </c>
      <c r="D24" t="s">
        <v>379</v>
      </c>
      <c r="E24" t="s">
        <v>377</v>
      </c>
      <c r="F24" t="s">
        <v>281</v>
      </c>
      <c r="G24" s="1">
        <v>0</v>
      </c>
      <c r="H24" t="s">
        <v>10</v>
      </c>
    </row>
    <row r="25" spans="1:8" x14ac:dyDescent="0.25">
      <c r="A25" t="s">
        <v>475</v>
      </c>
      <c r="B25" t="str">
        <f>RIGHT(A25,LEN(A25)-SEARCH("Yellow",A25,1)-5)</f>
        <v>Carapace Mace</v>
      </c>
      <c r="C25">
        <v>196</v>
      </c>
      <c r="D25" t="s">
        <v>476</v>
      </c>
      <c r="E25" t="s">
        <v>477</v>
      </c>
      <c r="F25" t="s">
        <v>13</v>
      </c>
      <c r="G25" s="1">
        <v>-0.3</v>
      </c>
      <c r="H25" t="s">
        <v>10</v>
      </c>
    </row>
    <row r="26" spans="1:8" x14ac:dyDescent="0.25">
      <c r="A26" t="s">
        <v>478</v>
      </c>
      <c r="B26" t="str">
        <f>RIGHT(A26,LEN(A26)-SEARCH("Yellow",A26,1)-5)</f>
        <v>Carapace Mace+</v>
      </c>
      <c r="C26">
        <v>210</v>
      </c>
      <c r="D26" t="s">
        <v>479</v>
      </c>
      <c r="E26" t="s">
        <v>480</v>
      </c>
      <c r="F26" t="s">
        <v>281</v>
      </c>
      <c r="G26" s="1">
        <v>-0.3</v>
      </c>
      <c r="H26" t="s">
        <v>10</v>
      </c>
    </row>
    <row r="27" spans="1:8" x14ac:dyDescent="0.25">
      <c r="A27" t="s">
        <v>573</v>
      </c>
      <c r="B27" t="str">
        <f>RIGHT(A27,LEN(A27)-SEARCH("Yellow",A27,1)-5)</f>
        <v>Chak Chak</v>
      </c>
      <c r="C27">
        <v>196</v>
      </c>
      <c r="D27" t="s">
        <v>574</v>
      </c>
      <c r="E27" t="s">
        <v>575</v>
      </c>
      <c r="F27" t="s">
        <v>281</v>
      </c>
      <c r="G27" s="1">
        <v>0.05</v>
      </c>
      <c r="H27" t="s">
        <v>10</v>
      </c>
    </row>
    <row r="28" spans="1:8" x14ac:dyDescent="0.25">
      <c r="A28" t="s">
        <v>554</v>
      </c>
      <c r="B28" t="str">
        <f>RIGHT(A28,LEN(A28)-SEARCH("Blue",A28,1)-3)</f>
        <v>Chalcamine Sword</v>
      </c>
      <c r="C28">
        <v>308</v>
      </c>
      <c r="D28" t="s">
        <v>555</v>
      </c>
      <c r="E28" t="s">
        <v>556</v>
      </c>
      <c r="F28" t="s">
        <v>281</v>
      </c>
      <c r="G28" s="1">
        <v>0</v>
      </c>
      <c r="H28" t="s">
        <v>10</v>
      </c>
    </row>
    <row r="29" spans="1:8" x14ac:dyDescent="0.25">
      <c r="A29" t="s">
        <v>557</v>
      </c>
      <c r="B29" t="str">
        <f>RIGHT(A29,LEN(A29)-SEARCH("Orange",A29,1)-5)</f>
        <v>Chalcomatia</v>
      </c>
      <c r="C29">
        <v>350</v>
      </c>
      <c r="D29" t="s">
        <v>558</v>
      </c>
      <c r="E29" t="s">
        <v>559</v>
      </c>
      <c r="F29" t="s">
        <v>291</v>
      </c>
      <c r="G29" s="1">
        <v>0</v>
      </c>
      <c r="H29" t="s">
        <v>10</v>
      </c>
    </row>
    <row r="30" spans="1:8" x14ac:dyDescent="0.25">
      <c r="A30" t="s">
        <v>269</v>
      </c>
      <c r="B30" t="str">
        <f>RIGHT(A30,LEN(A30)-SEARCH("Orange",A30,1)-5)</f>
        <v>Clawed Saber</v>
      </c>
      <c r="C30">
        <v>350</v>
      </c>
      <c r="D30" t="s">
        <v>270</v>
      </c>
      <c r="E30" t="s">
        <v>271</v>
      </c>
      <c r="F30" t="s">
        <v>13</v>
      </c>
      <c r="G30" s="1">
        <v>0</v>
      </c>
      <c r="H30" t="s">
        <v>10</v>
      </c>
    </row>
    <row r="31" spans="1:8" x14ac:dyDescent="0.25">
      <c r="A31" t="s">
        <v>363</v>
      </c>
      <c r="B31" t="str">
        <f>RIGHT(A31,LEN(A31)-SEARCH("Blue",A31,1)-3)</f>
        <v>Co Dolgan</v>
      </c>
      <c r="C31">
        <v>294</v>
      </c>
      <c r="D31" t="s">
        <v>364</v>
      </c>
      <c r="E31" t="s">
        <v>365</v>
      </c>
      <c r="F31" t="s">
        <v>281</v>
      </c>
      <c r="G31" s="1">
        <v>0</v>
      </c>
      <c r="H31" t="s">
        <v>10</v>
      </c>
    </row>
    <row r="32" spans="1:8" x14ac:dyDescent="0.25">
      <c r="A32" t="s">
        <v>366</v>
      </c>
      <c r="B32" t="str">
        <f>RIGHT(A32,LEN(A32)-SEARCH("Orange",A32,1)-5)</f>
        <v>Coctura Balgang</v>
      </c>
      <c r="C32">
        <v>322</v>
      </c>
      <c r="D32" t="s">
        <v>367</v>
      </c>
      <c r="E32" t="s">
        <v>368</v>
      </c>
      <c r="F32" t="s">
        <v>291</v>
      </c>
      <c r="G32" s="1">
        <v>0.05</v>
      </c>
      <c r="H32" t="s">
        <v>10</v>
      </c>
    </row>
    <row r="33" spans="1:8" x14ac:dyDescent="0.25">
      <c r="A33" t="s">
        <v>309</v>
      </c>
      <c r="B33" t="str">
        <f>RIGHT(A33,LEN(A33)-SEARCH("White",A33,1)-4)</f>
        <v>Commander's Dagger</v>
      </c>
      <c r="C33">
        <v>140</v>
      </c>
      <c r="D33" t="s">
        <v>296</v>
      </c>
      <c r="E33" t="s">
        <v>310</v>
      </c>
      <c r="F33" t="s">
        <v>281</v>
      </c>
      <c r="G33" s="1">
        <v>0</v>
      </c>
      <c r="H33" t="s">
        <v>10</v>
      </c>
    </row>
    <row r="34" spans="1:8" x14ac:dyDescent="0.25">
      <c r="A34" t="s">
        <v>425</v>
      </c>
      <c r="B34" t="str">
        <f>RIGHT(A34,LEN(A34)-SEARCH("Orange",A34,1)-5)</f>
        <v>Contagion Tabar</v>
      </c>
      <c r="C34">
        <v>350</v>
      </c>
      <c r="D34" t="s">
        <v>426</v>
      </c>
      <c r="E34" t="s">
        <v>427</v>
      </c>
      <c r="F34" t="s">
        <v>13</v>
      </c>
      <c r="G34" s="1">
        <v>0</v>
      </c>
      <c r="H34" t="s">
        <v>10</v>
      </c>
    </row>
    <row r="35" spans="1:8" x14ac:dyDescent="0.25">
      <c r="A35" t="s">
        <v>407</v>
      </c>
      <c r="B35" t="str">
        <f>RIGHT(A35,LEN(A35)-SEARCH("Orange",A35,1)-5)</f>
        <v>Corona</v>
      </c>
      <c r="C35">
        <v>308</v>
      </c>
      <c r="D35" t="s">
        <v>408</v>
      </c>
      <c r="E35" t="s">
        <v>409</v>
      </c>
      <c r="F35" t="s">
        <v>13</v>
      </c>
      <c r="G35" s="1">
        <v>0</v>
      </c>
      <c r="H35" t="s">
        <v>10</v>
      </c>
    </row>
    <row r="36" spans="1:8" x14ac:dyDescent="0.25">
      <c r="A36" t="s">
        <v>410</v>
      </c>
      <c r="B36" t="str">
        <f>RIGHT(A36,LEN(A36)-SEARCH("Orange",A36,1)-5)</f>
        <v>Corona+</v>
      </c>
      <c r="C36">
        <v>322</v>
      </c>
      <c r="D36" t="s">
        <v>411</v>
      </c>
      <c r="E36" t="s">
        <v>412</v>
      </c>
      <c r="F36" t="s">
        <v>13</v>
      </c>
      <c r="G36" s="1">
        <v>0</v>
      </c>
      <c r="H36" t="s">
        <v>10</v>
      </c>
    </row>
    <row r="37" spans="1:8" x14ac:dyDescent="0.25">
      <c r="A37" t="s">
        <v>257</v>
      </c>
      <c r="B37" t="str">
        <f>RIGHT(A37,LEN(A37)-SEARCH("Blue",A37,1)-3)</f>
        <v>Cryo Cross</v>
      </c>
      <c r="C37">
        <v>294</v>
      </c>
      <c r="D37" t="s">
        <v>258</v>
      </c>
      <c r="E37" t="s">
        <v>259</v>
      </c>
      <c r="F37" t="s">
        <v>13</v>
      </c>
      <c r="G37" s="1">
        <v>0.15</v>
      </c>
      <c r="H37" t="s">
        <v>10</v>
      </c>
    </row>
    <row r="38" spans="1:8" x14ac:dyDescent="0.25">
      <c r="A38" t="s">
        <v>316</v>
      </c>
      <c r="B38" t="str">
        <f>RIGHT(A38,LEN(A38)-SEARCH("Pink",A38,1)-3)</f>
        <v>Deadly Knife</v>
      </c>
      <c r="C38">
        <v>224</v>
      </c>
      <c r="D38" t="s">
        <v>317</v>
      </c>
      <c r="E38" t="s">
        <v>318</v>
      </c>
      <c r="F38" t="s">
        <v>281</v>
      </c>
      <c r="G38" s="1">
        <v>0</v>
      </c>
      <c r="H38" t="s">
        <v>10</v>
      </c>
    </row>
    <row r="39" spans="1:8" x14ac:dyDescent="0.25">
      <c r="A39" t="s">
        <v>511</v>
      </c>
      <c r="B39" t="str">
        <f>RIGHT(A39,LEN(A39)-SEARCH("Orange",A39,1)-5)</f>
        <v>Demolition Cutter</v>
      </c>
      <c r="C39">
        <v>322</v>
      </c>
      <c r="D39" t="s">
        <v>512</v>
      </c>
      <c r="E39" t="s">
        <v>513</v>
      </c>
      <c r="F39" t="s">
        <v>281</v>
      </c>
      <c r="G39" s="1">
        <v>0</v>
      </c>
      <c r="H39" t="s">
        <v>10</v>
      </c>
    </row>
    <row r="40" spans="1:8" x14ac:dyDescent="0.25">
      <c r="A40" t="s">
        <v>322</v>
      </c>
      <c r="B40" t="str">
        <f>RIGHT(A40,LEN(A40)-SEARCH("Blue",A40,1)-3)</f>
        <v>Dendrotomy</v>
      </c>
      <c r="C40">
        <v>350</v>
      </c>
      <c r="D40" t="s">
        <v>323</v>
      </c>
      <c r="E40" t="s">
        <v>324</v>
      </c>
      <c r="F40" t="s">
        <v>281</v>
      </c>
      <c r="G40" s="1">
        <v>0</v>
      </c>
      <c r="H40">
        <v>30</v>
      </c>
    </row>
    <row r="41" spans="1:8" x14ac:dyDescent="0.25">
      <c r="A41" t="s">
        <v>372</v>
      </c>
      <c r="B41" t="str">
        <f>RIGHT(A41,LEN(A41)-SEARCH("Blue",A41,1)-3)</f>
        <v>Despot’s Crookbolt</v>
      </c>
      <c r="C41">
        <v>280</v>
      </c>
      <c r="D41" t="s">
        <v>373</v>
      </c>
      <c r="E41" t="s">
        <v>374</v>
      </c>
      <c r="F41" t="s">
        <v>281</v>
      </c>
      <c r="G41" s="1">
        <v>0</v>
      </c>
      <c r="H41" t="s">
        <v>10</v>
      </c>
    </row>
    <row r="42" spans="1:8" x14ac:dyDescent="0.25">
      <c r="A42" t="s">
        <v>505</v>
      </c>
      <c r="B42" t="str">
        <f>RIGHT(A42,LEN(A42)-SEARCH("Green",A42,1)-4)</f>
        <v>Dios Edge</v>
      </c>
      <c r="C42">
        <v>252</v>
      </c>
      <c r="D42" t="s">
        <v>506</v>
      </c>
      <c r="E42" t="s">
        <v>507</v>
      </c>
      <c r="F42" t="s">
        <v>281</v>
      </c>
      <c r="G42" s="1">
        <v>0</v>
      </c>
      <c r="H42" t="s">
        <v>10</v>
      </c>
    </row>
    <row r="43" spans="1:8" x14ac:dyDescent="0.25">
      <c r="A43" t="s">
        <v>508</v>
      </c>
      <c r="B43" t="str">
        <f>RIGHT(A43,LEN(A43)-SEARCH("Blue",A43,1)-3)</f>
        <v>Dios Edge+</v>
      </c>
      <c r="C43">
        <v>280</v>
      </c>
      <c r="D43" t="s">
        <v>509</v>
      </c>
      <c r="E43" t="s">
        <v>510</v>
      </c>
      <c r="F43" t="s">
        <v>281</v>
      </c>
      <c r="G43" s="1">
        <v>0</v>
      </c>
      <c r="H43" t="s">
        <v>10</v>
      </c>
    </row>
    <row r="44" spans="1:8" x14ac:dyDescent="0.25">
      <c r="A44" t="s">
        <v>343</v>
      </c>
      <c r="B44" t="str">
        <f>RIGHT(A44,LEN(A44)-SEARCH("Pink",A44,1)-3)</f>
        <v>Dirty Baron</v>
      </c>
      <c r="C44">
        <v>224</v>
      </c>
      <c r="D44" t="s">
        <v>344</v>
      </c>
      <c r="E44" t="s">
        <v>345</v>
      </c>
      <c r="F44" t="s">
        <v>281</v>
      </c>
      <c r="G44" s="1">
        <v>0</v>
      </c>
      <c r="H44" t="s">
        <v>10</v>
      </c>
    </row>
    <row r="45" spans="1:8" x14ac:dyDescent="0.25">
      <c r="A45" t="s">
        <v>348</v>
      </c>
      <c r="B45" t="str">
        <f>RIGHT(A45,LEN(A45)-SEARCH("Blue",A45,1)-3)</f>
        <v>Dirty Graf</v>
      </c>
      <c r="C45">
        <v>322</v>
      </c>
      <c r="D45" t="s">
        <v>349</v>
      </c>
      <c r="E45" t="s">
        <v>350</v>
      </c>
      <c r="F45" t="s">
        <v>46</v>
      </c>
      <c r="G45" s="1">
        <v>0</v>
      </c>
      <c r="H45" t="s">
        <v>10</v>
      </c>
    </row>
    <row r="46" spans="1:8" x14ac:dyDescent="0.25">
      <c r="A46" t="s">
        <v>346</v>
      </c>
      <c r="B46" t="str">
        <f>RIGHT(A46,LEN(A46)-SEARCH("Green",A46,1)-4)</f>
        <v>Dirty Marquis</v>
      </c>
      <c r="C46">
        <v>266</v>
      </c>
      <c r="D46" t="s">
        <v>344</v>
      </c>
      <c r="E46" t="s">
        <v>347</v>
      </c>
      <c r="F46" t="s">
        <v>281</v>
      </c>
      <c r="G46" s="1">
        <v>0</v>
      </c>
      <c r="H46" t="s">
        <v>10</v>
      </c>
    </row>
    <row r="47" spans="1:8" x14ac:dyDescent="0.25">
      <c r="A47" t="s">
        <v>600</v>
      </c>
      <c r="B47" t="str">
        <f>RIGHT(A47,LEN(A47)-SEARCH("Orange",A47,1)-5)</f>
        <v>Divine Exodus</v>
      </c>
      <c r="C47">
        <v>196</v>
      </c>
      <c r="D47" t="s">
        <v>601</v>
      </c>
      <c r="E47" t="s">
        <v>602</v>
      </c>
      <c r="F47" t="s">
        <v>13</v>
      </c>
      <c r="G47" s="1">
        <v>0</v>
      </c>
      <c r="H47" t="s">
        <v>10</v>
      </c>
    </row>
    <row r="48" spans="1:8" x14ac:dyDescent="0.25">
      <c r="A48" t="s">
        <v>603</v>
      </c>
      <c r="B48" t="str">
        <f>RIGHT(A48,LEN(A48)-SEARCH("Orange",A48,1)-5)</f>
        <v>Divine Insodus</v>
      </c>
      <c r="C48">
        <v>224</v>
      </c>
      <c r="D48" t="s">
        <v>604</v>
      </c>
      <c r="E48" t="s">
        <v>605</v>
      </c>
      <c r="F48" t="s">
        <v>13</v>
      </c>
      <c r="G48" s="1">
        <v>0</v>
      </c>
      <c r="H48" t="s">
        <v>10</v>
      </c>
    </row>
    <row r="49" spans="1:8" x14ac:dyDescent="0.25">
      <c r="A49" t="s">
        <v>398</v>
      </c>
      <c r="B49" t="str">
        <f>RIGHT(A49,LEN(A49)-SEARCH("Yellow",A49,1)-5)</f>
        <v>Djinn</v>
      </c>
      <c r="C49">
        <v>210</v>
      </c>
      <c r="D49" t="s">
        <v>399</v>
      </c>
      <c r="E49" t="s">
        <v>400</v>
      </c>
      <c r="F49" t="s">
        <v>13</v>
      </c>
      <c r="G49" s="1">
        <v>0</v>
      </c>
      <c r="H49" t="s">
        <v>10</v>
      </c>
    </row>
    <row r="50" spans="1:8" x14ac:dyDescent="0.25">
      <c r="A50" t="s">
        <v>401</v>
      </c>
      <c r="B50" t="str">
        <f>RIGHT(A50,LEN(A50)-SEARCH("Green",A50,1)-4)</f>
        <v>Djinn+</v>
      </c>
      <c r="C50">
        <v>238</v>
      </c>
      <c r="D50" t="s">
        <v>402</v>
      </c>
      <c r="E50" t="s">
        <v>403</v>
      </c>
      <c r="F50" t="s">
        <v>13</v>
      </c>
      <c r="G50" s="1">
        <v>0</v>
      </c>
      <c r="H50" t="s">
        <v>10</v>
      </c>
    </row>
    <row r="51" spans="1:8" x14ac:dyDescent="0.25">
      <c r="A51" t="s">
        <v>484</v>
      </c>
      <c r="B51" t="str">
        <f>RIGHT(A51,LEN(A51)-SEARCH("Blue",A51,1)-3)</f>
        <v>Doomed Soul</v>
      </c>
      <c r="C51">
        <v>322</v>
      </c>
      <c r="D51" t="s">
        <v>485</v>
      </c>
      <c r="E51" t="s">
        <v>486</v>
      </c>
      <c r="F51" t="s">
        <v>13</v>
      </c>
      <c r="G51" s="1">
        <v>-0.15</v>
      </c>
      <c r="H51" t="s">
        <v>10</v>
      </c>
    </row>
    <row r="52" spans="1:8" x14ac:dyDescent="0.25">
      <c r="A52" t="s">
        <v>590</v>
      </c>
      <c r="B52" t="str">
        <f>RIGHT(A52,LEN(A52)-SEARCH("Pink",A52,1)-3)</f>
        <v>Eternal Hate</v>
      </c>
      <c r="C52">
        <v>168</v>
      </c>
      <c r="D52" t="s">
        <v>591</v>
      </c>
      <c r="E52" t="s">
        <v>592</v>
      </c>
      <c r="F52" t="s">
        <v>13</v>
      </c>
      <c r="G52" s="1">
        <v>0</v>
      </c>
      <c r="H52" t="s">
        <v>10</v>
      </c>
    </row>
    <row r="53" spans="1:8" x14ac:dyDescent="0.25">
      <c r="A53" t="s">
        <v>587</v>
      </c>
      <c r="B53" t="str">
        <f>RIGHT(A53,LEN(A53)-SEARCH("Yellow",A53,1)-5)</f>
        <v>Eternal Strife</v>
      </c>
      <c r="C53">
        <v>154</v>
      </c>
      <c r="D53" t="s">
        <v>588</v>
      </c>
      <c r="E53" t="s">
        <v>589</v>
      </c>
      <c r="F53" t="s">
        <v>13</v>
      </c>
      <c r="G53" s="1">
        <v>0</v>
      </c>
      <c r="H53" t="s">
        <v>10</v>
      </c>
    </row>
    <row r="54" spans="1:8" x14ac:dyDescent="0.25">
      <c r="A54" t="s">
        <v>593</v>
      </c>
      <c r="B54" t="str">
        <f>RIGHT(A54,LEN(A54)-SEARCH("Green",A54,1)-4)</f>
        <v>Eternal Vengeance</v>
      </c>
      <c r="C54">
        <v>182</v>
      </c>
      <c r="D54" t="s">
        <v>594</v>
      </c>
      <c r="E54" t="s">
        <v>595</v>
      </c>
      <c r="F54" t="s">
        <v>13</v>
      </c>
      <c r="G54" s="1">
        <v>0</v>
      </c>
      <c r="H54" t="s">
        <v>10</v>
      </c>
    </row>
    <row r="55" spans="1:8" x14ac:dyDescent="0.25">
      <c r="A55" t="s">
        <v>295</v>
      </c>
      <c r="B55" t="str">
        <f>RIGHT(A55,LEN(A55)-SEARCH("Orange",A55,1)-5)</f>
        <v>Flash in the Night</v>
      </c>
      <c r="C55">
        <v>294</v>
      </c>
      <c r="D55" t="s">
        <v>296</v>
      </c>
      <c r="E55" t="s">
        <v>297</v>
      </c>
      <c r="F55" t="s">
        <v>291</v>
      </c>
      <c r="G55" s="1">
        <v>0.2</v>
      </c>
      <c r="H55" t="s">
        <v>10</v>
      </c>
    </row>
    <row r="56" spans="1:8" x14ac:dyDescent="0.25">
      <c r="A56" t="s">
        <v>549</v>
      </c>
      <c r="B56" t="str">
        <f>RIGHT(A56,LEN(A56)-SEARCH("Yellow",A56,1)-5)</f>
        <v>Fossil Gear</v>
      </c>
      <c r="C56">
        <v>196</v>
      </c>
      <c r="D56" t="s">
        <v>485</v>
      </c>
      <c r="E56" t="s">
        <v>550</v>
      </c>
      <c r="F56" t="s">
        <v>281</v>
      </c>
      <c r="G56" s="1">
        <v>0</v>
      </c>
      <c r="H56" t="s">
        <v>10</v>
      </c>
    </row>
    <row r="57" spans="1:8" x14ac:dyDescent="0.25">
      <c r="A57" t="s">
        <v>493</v>
      </c>
      <c r="B57" t="str">
        <f>RIGHT(A57,LEN(A57)-SEARCH("Green",A57,1)-4)</f>
        <v>Gigas Club</v>
      </c>
      <c r="C57">
        <v>266</v>
      </c>
      <c r="D57" t="s">
        <v>494</v>
      </c>
      <c r="E57" t="s">
        <v>495</v>
      </c>
      <c r="F57" t="s">
        <v>13</v>
      </c>
      <c r="G57" s="1">
        <v>0</v>
      </c>
      <c r="H57">
        <v>10</v>
      </c>
    </row>
    <row r="58" spans="1:8" x14ac:dyDescent="0.25">
      <c r="A58" t="s">
        <v>496</v>
      </c>
      <c r="B58" t="str">
        <f>RIGHT(A58,LEN(A58)-SEARCH("Blue",A58,1)-3)</f>
        <v>Gigas Club+</v>
      </c>
      <c r="C58">
        <v>294</v>
      </c>
      <c r="D58" t="s">
        <v>497</v>
      </c>
      <c r="E58" t="s">
        <v>498</v>
      </c>
      <c r="F58" t="s">
        <v>13</v>
      </c>
      <c r="G58" s="1">
        <v>0</v>
      </c>
      <c r="H58">
        <v>17</v>
      </c>
    </row>
    <row r="59" spans="1:8" x14ac:dyDescent="0.25">
      <c r="A59" t="s">
        <v>499</v>
      </c>
      <c r="B59" t="str">
        <f>RIGHT(A59,LEN(A59)-SEARCH("Orange",A59,1)-5)</f>
        <v>Gigas Crusher</v>
      </c>
      <c r="C59">
        <v>336</v>
      </c>
      <c r="D59" t="s">
        <v>500</v>
      </c>
      <c r="E59" t="s">
        <v>501</v>
      </c>
      <c r="F59" t="s">
        <v>291</v>
      </c>
      <c r="G59" s="1">
        <v>0</v>
      </c>
      <c r="H59">
        <v>20</v>
      </c>
    </row>
    <row r="60" spans="1:8" x14ac:dyDescent="0.25">
      <c r="A60" t="s">
        <v>579</v>
      </c>
      <c r="B60" t="str">
        <f>RIGHT(A60,LEN(A60)-SEARCH("Blue",A60,1)-3)</f>
        <v>Gimble Gyre</v>
      </c>
      <c r="C60">
        <v>322</v>
      </c>
      <c r="D60" t="s">
        <v>580</v>
      </c>
      <c r="E60" t="s">
        <v>581</v>
      </c>
      <c r="F60" t="s">
        <v>46</v>
      </c>
      <c r="G60" s="1">
        <v>0.15</v>
      </c>
      <c r="H60" t="s">
        <v>10</v>
      </c>
    </row>
    <row r="61" spans="1:8" x14ac:dyDescent="0.25">
      <c r="A61" t="s">
        <v>263</v>
      </c>
      <c r="B61" t="str">
        <f>RIGHT(A61,LEN(A61)-SEARCH("Orange",A61,1)-5)</f>
        <v>Gran Bhavani</v>
      </c>
      <c r="C61">
        <v>336</v>
      </c>
      <c r="D61" t="s">
        <v>264</v>
      </c>
      <c r="E61" t="s">
        <v>265</v>
      </c>
      <c r="F61" t="s">
        <v>13</v>
      </c>
      <c r="G61" s="1">
        <v>0.2</v>
      </c>
      <c r="H61" t="s">
        <v>10</v>
      </c>
    </row>
    <row r="62" spans="1:8" x14ac:dyDescent="0.25">
      <c r="A62" t="s">
        <v>260</v>
      </c>
      <c r="B62" t="str">
        <f>RIGHT(A62,LEN(A62)-SEARCH("Blue",A62,1)-3)</f>
        <v>Grey Brume</v>
      </c>
      <c r="C62">
        <v>322</v>
      </c>
      <c r="D62" t="s">
        <v>261</v>
      </c>
      <c r="E62" t="s">
        <v>262</v>
      </c>
      <c r="F62" t="s">
        <v>13</v>
      </c>
      <c r="G62" s="1">
        <v>0.15</v>
      </c>
      <c r="H62" t="s">
        <v>10</v>
      </c>
    </row>
    <row r="63" spans="1:8" x14ac:dyDescent="0.25">
      <c r="A63" t="s">
        <v>469</v>
      </c>
      <c r="B63" t="str">
        <f>RIGHT(A63,LEN(A63)-SEARCH("Blue",A63,1)-3)</f>
        <v>Harmethyst</v>
      </c>
      <c r="C63">
        <v>294</v>
      </c>
      <c r="D63" t="s">
        <v>470</v>
      </c>
      <c r="E63" t="s">
        <v>471</v>
      </c>
      <c r="F63" t="s">
        <v>281</v>
      </c>
      <c r="G63" s="1">
        <v>0</v>
      </c>
      <c r="H63" t="s">
        <v>10</v>
      </c>
    </row>
    <row r="64" spans="1:8" x14ac:dyDescent="0.25">
      <c r="A64" t="s">
        <v>472</v>
      </c>
      <c r="B64" t="str">
        <f>RIGHT(A64,LEN(A64)-SEARCH("Blue",A64,1)-3)</f>
        <v>Harmetristesse</v>
      </c>
      <c r="C64">
        <v>322</v>
      </c>
      <c r="D64" t="s">
        <v>473</v>
      </c>
      <c r="E64" t="s">
        <v>474</v>
      </c>
      <c r="F64" t="s">
        <v>291</v>
      </c>
      <c r="G64" s="1">
        <v>0</v>
      </c>
      <c r="H64" t="s">
        <v>10</v>
      </c>
    </row>
    <row r="65" spans="1:8" x14ac:dyDescent="0.25">
      <c r="A65" t="s">
        <v>288</v>
      </c>
      <c r="B65" t="str">
        <f>RIGHT(A65,LEN(A65)-SEARCH("Orange",A65,1)-5)</f>
        <v>Hellnox Epee</v>
      </c>
      <c r="C65">
        <v>322</v>
      </c>
      <c r="D65" t="s">
        <v>289</v>
      </c>
      <c r="E65" t="s">
        <v>290</v>
      </c>
      <c r="F65" t="s">
        <v>291</v>
      </c>
      <c r="G65" s="1">
        <v>0</v>
      </c>
      <c r="H65" t="s">
        <v>10</v>
      </c>
    </row>
    <row r="66" spans="1:8" x14ac:dyDescent="0.25">
      <c r="A66" t="s">
        <v>285</v>
      </c>
      <c r="B66" t="str">
        <f>RIGHT(A66,LEN(A66)-SEARCH("Blue",A66,1)-3)</f>
        <v>Hellt Epee</v>
      </c>
      <c r="C66">
        <v>308</v>
      </c>
      <c r="D66" t="s">
        <v>286</v>
      </c>
      <c r="E66" t="s">
        <v>287</v>
      </c>
      <c r="F66" t="s">
        <v>281</v>
      </c>
      <c r="G66" s="1">
        <v>0</v>
      </c>
      <c r="H66" t="s">
        <v>10</v>
      </c>
    </row>
    <row r="67" spans="1:8" x14ac:dyDescent="0.25">
      <c r="A67" t="s">
        <v>292</v>
      </c>
      <c r="B67" t="str">
        <f>RIGHT(A67,LEN(A67)-SEARCH("Blue",A67,1)-3)</f>
        <v>Hidden Edge</v>
      </c>
      <c r="C67">
        <v>280</v>
      </c>
      <c r="D67" t="s">
        <v>293</v>
      </c>
      <c r="E67" t="s">
        <v>294</v>
      </c>
      <c r="F67" t="s">
        <v>281</v>
      </c>
      <c r="G67" s="1">
        <v>0.2</v>
      </c>
      <c r="H67" t="s">
        <v>10</v>
      </c>
    </row>
    <row r="68" spans="1:8" x14ac:dyDescent="0.25">
      <c r="A68" t="s">
        <v>434</v>
      </c>
      <c r="B68" t="str">
        <f>RIGHT(A68,LEN(A68)-SEARCH("Pink",A68,1)-3)</f>
        <v>High Lagia Sword</v>
      </c>
      <c r="C68">
        <v>238</v>
      </c>
      <c r="D68" t="s">
        <v>435</v>
      </c>
      <c r="E68" t="s">
        <v>436</v>
      </c>
      <c r="F68" t="s">
        <v>13</v>
      </c>
      <c r="G68" s="1">
        <v>0</v>
      </c>
      <c r="H68" t="s">
        <v>10</v>
      </c>
    </row>
    <row r="69" spans="1:8" x14ac:dyDescent="0.25">
      <c r="A69" t="s">
        <v>234</v>
      </c>
      <c r="B69" t="str">
        <f>RIGHT(A69,LEN(A69)-SEARCH("White",A69,1)-4)</f>
        <v>Hunter’s Knife</v>
      </c>
      <c r="C69">
        <v>98</v>
      </c>
      <c r="D69" t="s">
        <v>235</v>
      </c>
      <c r="E69" t="s">
        <v>236</v>
      </c>
      <c r="F69" t="s">
        <v>13</v>
      </c>
      <c r="G69" s="1">
        <v>0</v>
      </c>
      <c r="H69" t="s">
        <v>10</v>
      </c>
    </row>
    <row r="70" spans="1:8" x14ac:dyDescent="0.25">
      <c r="A70" t="s">
        <v>240</v>
      </c>
      <c r="B70" t="str">
        <f>RIGHT(A70,LEN(A70)-SEARCH("White",A70,1)-4)</f>
        <v>Hunter's Dagger</v>
      </c>
      <c r="C70">
        <v>126</v>
      </c>
      <c r="D70" t="s">
        <v>241</v>
      </c>
      <c r="E70" t="s">
        <v>242</v>
      </c>
      <c r="F70" t="s">
        <v>13</v>
      </c>
      <c r="G70" s="1">
        <v>0</v>
      </c>
      <c r="H70" t="s">
        <v>10</v>
      </c>
    </row>
    <row r="71" spans="1:8" x14ac:dyDescent="0.25">
      <c r="A71" t="s">
        <v>237</v>
      </c>
      <c r="B71" t="str">
        <f>RIGHT(A71,LEN(A71)-SEARCH("White",A71,1)-4)</f>
        <v>Hunter's Knife+</v>
      </c>
      <c r="C71">
        <v>112</v>
      </c>
      <c r="D71" t="s">
        <v>238</v>
      </c>
      <c r="E71" t="s">
        <v>239</v>
      </c>
      <c r="F71" t="s">
        <v>13</v>
      </c>
      <c r="G71" s="1">
        <v>0</v>
      </c>
      <c r="H71" t="s">
        <v>10</v>
      </c>
    </row>
    <row r="72" spans="1:8" x14ac:dyDescent="0.25">
      <c r="A72" t="s">
        <v>311</v>
      </c>
      <c r="B72" t="str">
        <f>RIGHT(A72,LEN(A72)-SEARCH("Purple",A72,1)-5)</f>
        <v>Hydra Knife</v>
      </c>
      <c r="C72">
        <v>154</v>
      </c>
      <c r="D72" t="s">
        <v>299</v>
      </c>
      <c r="E72" t="s">
        <v>312</v>
      </c>
      <c r="F72" t="s">
        <v>281</v>
      </c>
      <c r="G72" s="1">
        <v>0</v>
      </c>
      <c r="H72" t="s">
        <v>10</v>
      </c>
    </row>
    <row r="73" spans="1:8" x14ac:dyDescent="0.25">
      <c r="A73" t="s">
        <v>313</v>
      </c>
      <c r="B73" t="str">
        <f>RIGHT(A73,LEN(A73)-SEARCH("Yellow",A73,1)-5)</f>
        <v>Hydra Knife+</v>
      </c>
      <c r="C73">
        <v>182</v>
      </c>
      <c r="D73" t="s">
        <v>314</v>
      </c>
      <c r="E73" t="s">
        <v>315</v>
      </c>
      <c r="F73" t="s">
        <v>281</v>
      </c>
      <c r="G73" s="1">
        <v>0</v>
      </c>
      <c r="H73" t="s">
        <v>10</v>
      </c>
    </row>
    <row r="74" spans="1:8" x14ac:dyDescent="0.25">
      <c r="A74" t="s">
        <v>328</v>
      </c>
      <c r="B74" t="str">
        <f>RIGHT(A74,LEN(A74)-SEARCH("Yellow",A74,1)-5)</f>
        <v>Hypnos Knife</v>
      </c>
      <c r="C74">
        <v>154</v>
      </c>
      <c r="D74" t="s">
        <v>329</v>
      </c>
      <c r="E74" t="s">
        <v>330</v>
      </c>
      <c r="F74" t="s">
        <v>281</v>
      </c>
      <c r="G74" s="1">
        <v>0</v>
      </c>
      <c r="H74" t="s">
        <v>10</v>
      </c>
    </row>
    <row r="75" spans="1:8" x14ac:dyDescent="0.25">
      <c r="A75" t="s">
        <v>331</v>
      </c>
      <c r="B75" t="str">
        <f>RIGHT(A75,LEN(A75)-SEARCH("Yellow",A75,1)-5)</f>
        <v>Hypnos Knife+</v>
      </c>
      <c r="C75">
        <v>168</v>
      </c>
      <c r="D75" t="s">
        <v>332</v>
      </c>
      <c r="E75" t="s">
        <v>333</v>
      </c>
      <c r="F75" t="s">
        <v>281</v>
      </c>
      <c r="G75" s="1">
        <v>0</v>
      </c>
      <c r="H75" t="s">
        <v>10</v>
      </c>
    </row>
    <row r="76" spans="1:8" x14ac:dyDescent="0.25">
      <c r="A76" t="s">
        <v>245</v>
      </c>
      <c r="B76" t="str">
        <f>RIGHT(A76,LEN(A76)-SEARCH("Yellow",A76,1)-5)</f>
        <v>Icicle Spike</v>
      </c>
      <c r="C76">
        <v>182</v>
      </c>
      <c r="D76" t="s">
        <v>246</v>
      </c>
      <c r="E76" t="s">
        <v>247</v>
      </c>
      <c r="F76" t="s">
        <v>13</v>
      </c>
      <c r="G76" s="1">
        <v>0.1</v>
      </c>
      <c r="H76" t="s">
        <v>10</v>
      </c>
    </row>
    <row r="77" spans="1:8" x14ac:dyDescent="0.25">
      <c r="A77" t="s">
        <v>248</v>
      </c>
      <c r="B77" t="str">
        <f>RIGHT(A77,LEN(A77)-SEARCH("Pink",A77,1)-3)</f>
        <v>Icicle Spike+</v>
      </c>
      <c r="C77">
        <v>210</v>
      </c>
      <c r="D77" t="s">
        <v>249</v>
      </c>
      <c r="E77" t="s">
        <v>250</v>
      </c>
      <c r="F77" t="s">
        <v>13</v>
      </c>
      <c r="G77" s="1">
        <v>0.1</v>
      </c>
      <c r="H77" t="s">
        <v>10</v>
      </c>
    </row>
    <row r="78" spans="1:8" x14ac:dyDescent="0.25">
      <c r="A78" t="s">
        <v>606</v>
      </c>
      <c r="B78" t="str">
        <f>RIGHT(A78,LEN(A78)-SEARCH("Pink",A78,1)-3)</f>
        <v>Jhen Kodachi</v>
      </c>
      <c r="C78">
        <v>266</v>
      </c>
      <c r="D78" t="s">
        <v>607</v>
      </c>
      <c r="E78" t="s">
        <v>608</v>
      </c>
      <c r="F78" t="s">
        <v>281</v>
      </c>
      <c r="G78" s="1">
        <v>0.05</v>
      </c>
      <c r="H78" t="s">
        <v>10</v>
      </c>
    </row>
    <row r="79" spans="1:8" x14ac:dyDescent="0.25">
      <c r="A79" t="s">
        <v>428</v>
      </c>
      <c r="B79" t="str">
        <f>RIGHT(A79,LEN(A79)-SEARCH("Yellow",A79,1)-5)</f>
        <v>Lagia Sword</v>
      </c>
      <c r="C79">
        <v>182</v>
      </c>
      <c r="D79" t="s">
        <v>429</v>
      </c>
      <c r="E79" t="s">
        <v>430</v>
      </c>
      <c r="F79" t="s">
        <v>13</v>
      </c>
      <c r="G79" s="1">
        <v>0</v>
      </c>
      <c r="H79" t="s">
        <v>10</v>
      </c>
    </row>
    <row r="80" spans="1:8" x14ac:dyDescent="0.25">
      <c r="A80" t="s">
        <v>431</v>
      </c>
      <c r="B80" t="str">
        <f>RIGHT(A80,LEN(A80)-SEARCH("Yellow",A80,1)-5)</f>
        <v>Lagia Sword+</v>
      </c>
      <c r="C80">
        <v>210</v>
      </c>
      <c r="D80" t="s">
        <v>432</v>
      </c>
      <c r="E80" t="s">
        <v>433</v>
      </c>
      <c r="F80" t="s">
        <v>13</v>
      </c>
      <c r="G80" s="1">
        <v>0</v>
      </c>
      <c r="H80" t="s">
        <v>10</v>
      </c>
    </row>
    <row r="81" spans="1:8" x14ac:dyDescent="0.25">
      <c r="A81" t="s">
        <v>454</v>
      </c>
      <c r="B81" t="str">
        <f>RIGHT(A81,LEN(A81)-SEARCH("White",A81,1)-4)</f>
        <v>Ludroth’s Nail</v>
      </c>
      <c r="C81">
        <v>154</v>
      </c>
      <c r="D81" t="s">
        <v>455</v>
      </c>
      <c r="E81" t="s">
        <v>456</v>
      </c>
      <c r="F81" t="s">
        <v>13</v>
      </c>
      <c r="G81" s="1">
        <v>0</v>
      </c>
      <c r="H81" t="s">
        <v>10</v>
      </c>
    </row>
    <row r="82" spans="1:8" x14ac:dyDescent="0.25">
      <c r="A82" t="s">
        <v>524</v>
      </c>
      <c r="B82" t="str">
        <f>RIGHT(A82,LEN(A82)-SEARCH("Orange",A82,1)-5)</f>
        <v>Master Odyssey</v>
      </c>
      <c r="C82">
        <v>336</v>
      </c>
      <c r="D82" t="s">
        <v>525</v>
      </c>
      <c r="E82" t="s">
        <v>526</v>
      </c>
      <c r="F82" t="s">
        <v>291</v>
      </c>
      <c r="G82" s="1">
        <v>0</v>
      </c>
      <c r="H82" t="s">
        <v>10</v>
      </c>
    </row>
    <row r="83" spans="1:8" x14ac:dyDescent="0.25">
      <c r="A83" t="s">
        <v>502</v>
      </c>
      <c r="B83" t="str">
        <f>RIGHT(A83,LEN(A83)-SEARCH("Orange",A83,1)-5)</f>
        <v>Mighty Gigantreon</v>
      </c>
      <c r="C83">
        <v>364</v>
      </c>
      <c r="D83" t="s">
        <v>503</v>
      </c>
      <c r="E83" t="s">
        <v>504</v>
      </c>
      <c r="F83" t="s">
        <v>291</v>
      </c>
      <c r="G83" s="1">
        <v>0</v>
      </c>
      <c r="H83">
        <v>20</v>
      </c>
    </row>
    <row r="84" spans="1:8" x14ac:dyDescent="0.25">
      <c r="A84" t="s">
        <v>334</v>
      </c>
      <c r="B84" t="str">
        <f>RIGHT(A84,LEN(A84)-SEARCH("Green",A84,1)-4)</f>
        <v>Morpheus Knife</v>
      </c>
      <c r="C84">
        <v>224</v>
      </c>
      <c r="D84" t="s">
        <v>335</v>
      </c>
      <c r="E84" t="s">
        <v>336</v>
      </c>
      <c r="F84" t="s">
        <v>281</v>
      </c>
      <c r="G84" s="1">
        <v>0</v>
      </c>
      <c r="H84" t="s">
        <v>10</v>
      </c>
    </row>
    <row r="85" spans="1:8" x14ac:dyDescent="0.25">
      <c r="A85" t="s">
        <v>251</v>
      </c>
      <c r="B85" t="str">
        <f>RIGHT(A85,LEN(A85)-SEARCH("Pink",A85,1)-3)</f>
        <v>Nardebosche</v>
      </c>
      <c r="C85">
        <v>238</v>
      </c>
      <c r="D85" t="s">
        <v>252</v>
      </c>
      <c r="E85" t="s">
        <v>253</v>
      </c>
      <c r="F85" t="s">
        <v>13</v>
      </c>
      <c r="G85" s="1">
        <v>0.1</v>
      </c>
      <c r="H85" t="s">
        <v>10</v>
      </c>
    </row>
    <row r="86" spans="1:8" x14ac:dyDescent="0.25">
      <c r="A86" t="s">
        <v>254</v>
      </c>
      <c r="B86" t="str">
        <f>RIGHT(A86,LEN(A86)-SEARCH("Green",A86,1)-4)</f>
        <v>Nardebosche+</v>
      </c>
      <c r="C86">
        <v>266</v>
      </c>
      <c r="D86" t="s">
        <v>255</v>
      </c>
      <c r="E86" t="s">
        <v>256</v>
      </c>
      <c r="F86" t="s">
        <v>13</v>
      </c>
      <c r="G86" s="1">
        <v>0.15</v>
      </c>
      <c r="H86" t="s">
        <v>10</v>
      </c>
    </row>
    <row r="87" spans="1:8" x14ac:dyDescent="0.25">
      <c r="A87" t="s">
        <v>443</v>
      </c>
      <c r="B87" t="str">
        <f>RIGHT(A87,LEN(A87)-SEARCH("Orange",A87,1)-5)</f>
        <v>Neo Lagia Sword</v>
      </c>
      <c r="C87">
        <v>308</v>
      </c>
      <c r="D87" t="s">
        <v>370</v>
      </c>
      <c r="E87" t="s">
        <v>444</v>
      </c>
      <c r="F87" t="s">
        <v>13</v>
      </c>
      <c r="G87" s="1">
        <v>0</v>
      </c>
      <c r="H87" t="s">
        <v>10</v>
      </c>
    </row>
    <row r="88" spans="1:8" x14ac:dyDescent="0.25">
      <c r="A88" t="s">
        <v>521</v>
      </c>
      <c r="B88" t="str">
        <f>RIGHT(A88,LEN(A88)-SEARCH("Blue",A88,1)-3)</f>
        <v>Odyssey Blade</v>
      </c>
      <c r="C88">
        <v>294</v>
      </c>
      <c r="D88" t="s">
        <v>522</v>
      </c>
      <c r="E88" t="s">
        <v>523</v>
      </c>
      <c r="F88" t="s">
        <v>291</v>
      </c>
      <c r="G88" s="1">
        <v>0</v>
      </c>
      <c r="H88" t="s">
        <v>10</v>
      </c>
    </row>
    <row r="89" spans="1:8" x14ac:dyDescent="0.25">
      <c r="A89" t="s">
        <v>375</v>
      </c>
      <c r="B89" t="str">
        <f>RIGHT(A89,LEN(A89)-SEARCH("Orange",A89,1)-5)</f>
        <v>Oppressor’s Bounty</v>
      </c>
      <c r="C89">
        <v>322</v>
      </c>
      <c r="D89" t="s">
        <v>376</v>
      </c>
      <c r="E89" t="s">
        <v>377</v>
      </c>
      <c r="F89" t="s">
        <v>281</v>
      </c>
      <c r="G89" s="1">
        <v>0</v>
      </c>
      <c r="H89" t="s">
        <v>10</v>
      </c>
    </row>
    <row r="90" spans="1:8" x14ac:dyDescent="0.25">
      <c r="A90" t="s">
        <v>422</v>
      </c>
      <c r="B90" t="str">
        <f>RIGHT(A90,LEN(A90)-SEARCH("Blue",A90,1)-3)</f>
        <v>Plague Tabar</v>
      </c>
      <c r="C90">
        <v>322</v>
      </c>
      <c r="D90" t="s">
        <v>423</v>
      </c>
      <c r="E90" t="s">
        <v>424</v>
      </c>
      <c r="F90" t="s">
        <v>13</v>
      </c>
      <c r="G90" s="1">
        <v>0</v>
      </c>
      <c r="H90" t="s">
        <v>10</v>
      </c>
    </row>
    <row r="91" spans="1:8" x14ac:dyDescent="0.25">
      <c r="A91" t="s">
        <v>340</v>
      </c>
      <c r="B91" t="str">
        <f>RIGHT(A91,LEN(A91)-SEARCH("Orange",A91,1)-5)</f>
        <v>Plesioth Direspike</v>
      </c>
      <c r="C91">
        <v>280</v>
      </c>
      <c r="D91" t="s">
        <v>341</v>
      </c>
      <c r="E91" t="s">
        <v>342</v>
      </c>
      <c r="F91" t="s">
        <v>281</v>
      </c>
      <c r="G91" s="1">
        <v>0</v>
      </c>
      <c r="H91" t="s">
        <v>10</v>
      </c>
    </row>
    <row r="92" spans="1:8" x14ac:dyDescent="0.25">
      <c r="A92" t="s">
        <v>337</v>
      </c>
      <c r="B92" t="str">
        <f>RIGHT(A92,LEN(A92)-SEARCH("Blue",A92,1)-3)</f>
        <v>Plesioth Finspike</v>
      </c>
      <c r="C92">
        <v>252</v>
      </c>
      <c r="D92" t="s">
        <v>338</v>
      </c>
      <c r="E92" t="s">
        <v>339</v>
      </c>
      <c r="F92" t="s">
        <v>281</v>
      </c>
      <c r="G92" s="1">
        <v>0</v>
      </c>
      <c r="H92" t="s">
        <v>10</v>
      </c>
    </row>
    <row r="93" spans="1:8" x14ac:dyDescent="0.25">
      <c r="A93" t="s">
        <v>325</v>
      </c>
      <c r="B93" t="str">
        <f>RIGHT(A93,LEN(A93)-SEARCH("Orange",A93,1)-5)</f>
        <v>Plutocatena</v>
      </c>
      <c r="C93">
        <v>364</v>
      </c>
      <c r="D93" t="s">
        <v>326</v>
      </c>
      <c r="E93" t="s">
        <v>327</v>
      </c>
      <c r="F93" t="s">
        <v>281</v>
      </c>
      <c r="G93" s="1">
        <v>0</v>
      </c>
      <c r="H93">
        <v>40</v>
      </c>
    </row>
    <row r="94" spans="1:8" x14ac:dyDescent="0.25">
      <c r="A94" t="s">
        <v>395</v>
      </c>
      <c r="B94" t="str">
        <f>RIGHT(A94,LEN(A94)-SEARCH("Yellow",A94,1)-5)</f>
        <v>Qurupeco Chopper</v>
      </c>
      <c r="C94">
        <v>182</v>
      </c>
      <c r="D94" t="s">
        <v>396</v>
      </c>
      <c r="E94" t="s">
        <v>397</v>
      </c>
      <c r="F94" t="s">
        <v>13</v>
      </c>
      <c r="G94" s="1">
        <v>0</v>
      </c>
      <c r="H94" t="s">
        <v>10</v>
      </c>
    </row>
    <row r="95" spans="1:8" x14ac:dyDescent="0.25">
      <c r="A95" t="s">
        <v>519</v>
      </c>
      <c r="B95" t="str">
        <f>RIGHT(A95,LEN(A95)-SEARCH("Blue",A95,1)-3)</f>
        <v>Qurupeco’s Blight</v>
      </c>
      <c r="C95">
        <v>308</v>
      </c>
      <c r="D95" t="s">
        <v>449</v>
      </c>
      <c r="E95" t="s">
        <v>520</v>
      </c>
      <c r="F95" t="s">
        <v>291</v>
      </c>
      <c r="G95" s="1">
        <v>0</v>
      </c>
      <c r="H95" t="s">
        <v>10</v>
      </c>
    </row>
    <row r="96" spans="1:8" x14ac:dyDescent="0.25">
      <c r="A96" t="s">
        <v>517</v>
      </c>
      <c r="B96" t="str">
        <f>RIGHT(A96,LEN(A96)-SEARCH("Blue",A96,1)-3)</f>
        <v>Qurupeco’s Flight</v>
      </c>
      <c r="C96">
        <v>294</v>
      </c>
      <c r="D96" t="s">
        <v>438</v>
      </c>
      <c r="E96" t="s">
        <v>518</v>
      </c>
      <c r="F96" t="s">
        <v>281</v>
      </c>
      <c r="G96" s="1">
        <v>0</v>
      </c>
      <c r="H96" t="s">
        <v>10</v>
      </c>
    </row>
    <row r="97" spans="1:8" x14ac:dyDescent="0.25">
      <c r="A97" t="s">
        <v>457</v>
      </c>
      <c r="B97" t="str">
        <f>RIGHT(A97,LEN(A97)-SEARCH("Purple",A97,1)-5)</f>
        <v>Royal Claw</v>
      </c>
      <c r="C97">
        <v>168</v>
      </c>
      <c r="D97" t="s">
        <v>458</v>
      </c>
      <c r="E97" t="s">
        <v>459</v>
      </c>
      <c r="F97" t="s">
        <v>13</v>
      </c>
      <c r="G97" s="1">
        <v>0</v>
      </c>
      <c r="H97" t="s">
        <v>10</v>
      </c>
    </row>
    <row r="98" spans="1:8" x14ac:dyDescent="0.25">
      <c r="A98" t="s">
        <v>460</v>
      </c>
      <c r="B98" t="str">
        <f>RIGHT(A98,LEN(A98)-SEARCH("Yellow",A98,1)-5)</f>
        <v>Royal Claw+</v>
      </c>
      <c r="C98">
        <v>196</v>
      </c>
      <c r="D98" t="s">
        <v>461</v>
      </c>
      <c r="E98" t="s">
        <v>462</v>
      </c>
      <c r="F98" t="s">
        <v>13</v>
      </c>
      <c r="G98" s="1">
        <v>0</v>
      </c>
      <c r="H98" t="s">
        <v>10</v>
      </c>
    </row>
    <row r="99" spans="1:8" x14ac:dyDescent="0.25">
      <c r="A99" t="s">
        <v>463</v>
      </c>
      <c r="B99" t="str">
        <f>RIGHT(A99,LEN(A99)-SEARCH("Pink",A99,1)-3)</f>
        <v>Royal Ludroth Claw</v>
      </c>
      <c r="C99">
        <v>224</v>
      </c>
      <c r="D99" t="s">
        <v>464</v>
      </c>
      <c r="E99" t="s">
        <v>465</v>
      </c>
      <c r="F99" t="s">
        <v>281</v>
      </c>
      <c r="G99" s="1">
        <v>0</v>
      </c>
      <c r="H99" t="s">
        <v>10</v>
      </c>
    </row>
    <row r="100" spans="1:8" x14ac:dyDescent="0.25">
      <c r="A100" t="s">
        <v>564</v>
      </c>
      <c r="B100" t="str">
        <f>RIGHT(A100,LEN(A100)-SEARCH("Green",A100,1)-4)</f>
        <v>Ruinous Striker</v>
      </c>
      <c r="C100">
        <v>280</v>
      </c>
      <c r="D100" t="s">
        <v>565</v>
      </c>
      <c r="E100" t="s">
        <v>566</v>
      </c>
      <c r="F100" t="s">
        <v>13</v>
      </c>
      <c r="G100" s="1">
        <v>0.1</v>
      </c>
      <c r="H100" t="s">
        <v>10</v>
      </c>
    </row>
    <row r="101" spans="1:8" x14ac:dyDescent="0.25">
      <c r="A101" t="s">
        <v>582</v>
      </c>
      <c r="B101" t="str">
        <f>RIGHT(A101,LEN(A101)-SEARCH("Yellow",A101,1)-5)</f>
        <v>Rusted Sword</v>
      </c>
      <c r="C101">
        <v>98</v>
      </c>
      <c r="D101" t="s">
        <v>583</v>
      </c>
      <c r="E101" t="s">
        <v>584</v>
      </c>
      <c r="F101" t="s">
        <v>13</v>
      </c>
      <c r="G101" s="1">
        <v>-0.7</v>
      </c>
      <c r="H101" t="s">
        <v>10</v>
      </c>
    </row>
    <row r="102" spans="1:8" x14ac:dyDescent="0.25">
      <c r="A102" t="s">
        <v>633</v>
      </c>
      <c r="B102" t="str">
        <f>RIGHT(A102,LEN(A102)-SEARCH("Orange",A102,1)-5)</f>
        <v>Sanctioned Sword</v>
      </c>
      <c r="C102">
        <v>280</v>
      </c>
      <c r="D102" t="s">
        <v>634</v>
      </c>
      <c r="E102" t="s">
        <v>635</v>
      </c>
      <c r="F102" t="s">
        <v>281</v>
      </c>
      <c r="G102" s="1">
        <v>0.15</v>
      </c>
      <c r="H102" t="s">
        <v>10</v>
      </c>
    </row>
    <row r="103" spans="1:8" x14ac:dyDescent="0.25">
      <c r="A103" t="s">
        <v>560</v>
      </c>
      <c r="B103" t="str">
        <f>RIGHT(A103,LEN(A103)-SEARCH("Pink",A103,1)-3)</f>
        <v>Sea Striker</v>
      </c>
      <c r="C103">
        <v>196</v>
      </c>
      <c r="D103" t="s">
        <v>458</v>
      </c>
      <c r="E103" t="s">
        <v>561</v>
      </c>
      <c r="F103" t="s">
        <v>13</v>
      </c>
      <c r="G103" s="1">
        <v>0.05</v>
      </c>
      <c r="H103" t="s">
        <v>10</v>
      </c>
    </row>
    <row r="104" spans="1:8" x14ac:dyDescent="0.25">
      <c r="A104" t="s">
        <v>544</v>
      </c>
      <c r="B104" t="str">
        <f>RIGHT(A104,LEN(A104)-SEARCH("Blue",A104,1)-3)</f>
        <v>Secta Du (G)</v>
      </c>
      <c r="C104">
        <v>238</v>
      </c>
      <c r="D104" t="s">
        <v>545</v>
      </c>
      <c r="E104" t="s">
        <v>546</v>
      </c>
      <c r="F104" t="s">
        <v>291</v>
      </c>
      <c r="G104" s="1">
        <v>0</v>
      </c>
      <c r="H104" t="s">
        <v>10</v>
      </c>
    </row>
    <row r="105" spans="1:8" x14ac:dyDescent="0.25">
      <c r="A105" t="s">
        <v>536</v>
      </c>
      <c r="B105" t="str">
        <f>RIGHT(A105,LEN(A105)-SEARCH("Blue",A105,1)-3)</f>
        <v>Secta Du (W)</v>
      </c>
      <c r="C105">
        <v>280</v>
      </c>
      <c r="D105" t="s">
        <v>537</v>
      </c>
      <c r="E105" t="s">
        <v>538</v>
      </c>
      <c r="F105" t="s">
        <v>46</v>
      </c>
      <c r="G105" s="1">
        <v>0</v>
      </c>
      <c r="H105" t="s">
        <v>10</v>
      </c>
    </row>
    <row r="106" spans="1:8" x14ac:dyDescent="0.25">
      <c r="A106" t="s">
        <v>527</v>
      </c>
      <c r="B106" t="str">
        <f>RIGHT(A106,LEN(A106)-SEARCH("Yellow",A106,1)-5)</f>
        <v>Secta Nulo</v>
      </c>
      <c r="C106">
        <v>168</v>
      </c>
      <c r="D106" t="s">
        <v>238</v>
      </c>
      <c r="E106" t="s">
        <v>528</v>
      </c>
      <c r="F106" t="s">
        <v>13</v>
      </c>
      <c r="G106" s="1">
        <v>0</v>
      </c>
      <c r="H106" t="s">
        <v>10</v>
      </c>
    </row>
    <row r="107" spans="1:8" x14ac:dyDescent="0.25">
      <c r="A107" t="s">
        <v>539</v>
      </c>
      <c r="B107" t="str">
        <f>RIGHT(A107,LEN(A107)-SEARCH("Yellow",A107,1)-5)</f>
        <v>Secta Nulo (G)</v>
      </c>
      <c r="C107">
        <v>182</v>
      </c>
      <c r="D107" t="s">
        <v>358</v>
      </c>
      <c r="E107" t="s">
        <v>540</v>
      </c>
      <c r="F107" t="s">
        <v>13</v>
      </c>
      <c r="G107" s="1">
        <v>0</v>
      </c>
      <c r="H107" t="s">
        <v>10</v>
      </c>
    </row>
    <row r="108" spans="1:8" x14ac:dyDescent="0.25">
      <c r="A108" t="s">
        <v>531</v>
      </c>
      <c r="B108" t="str">
        <f>RIGHT(A108,LEN(A108)-SEARCH("Pink",A108,1)-3)</f>
        <v>Secta Nulo (W)</v>
      </c>
      <c r="C108">
        <v>210</v>
      </c>
      <c r="D108" t="s">
        <v>255</v>
      </c>
      <c r="E108" t="s">
        <v>532</v>
      </c>
      <c r="F108" t="s">
        <v>291</v>
      </c>
      <c r="G108" s="1">
        <v>0</v>
      </c>
      <c r="H108" t="s">
        <v>10</v>
      </c>
    </row>
    <row r="109" spans="1:8" x14ac:dyDescent="0.25">
      <c r="A109" t="s">
        <v>529</v>
      </c>
      <c r="B109" t="str">
        <f>RIGHT(A109,LEN(A109)-SEARCH("Yellow",A109,1)-5)</f>
        <v>Secta Unu</v>
      </c>
      <c r="C109">
        <v>182</v>
      </c>
      <c r="D109" t="s">
        <v>241</v>
      </c>
      <c r="E109" t="s">
        <v>530</v>
      </c>
      <c r="F109" t="s">
        <v>281</v>
      </c>
      <c r="G109" s="1">
        <v>0</v>
      </c>
      <c r="H109" t="s">
        <v>10</v>
      </c>
    </row>
    <row r="110" spans="1:8" x14ac:dyDescent="0.25">
      <c r="A110" t="s">
        <v>541</v>
      </c>
      <c r="B110" t="str">
        <f>RIGHT(A110,LEN(A110)-SEARCH("Green",A110,1)-4)</f>
        <v>Secta Unu (G)</v>
      </c>
      <c r="C110">
        <v>210</v>
      </c>
      <c r="D110" t="s">
        <v>542</v>
      </c>
      <c r="E110" t="s">
        <v>543</v>
      </c>
      <c r="F110" t="s">
        <v>281</v>
      </c>
      <c r="G110" s="1">
        <v>0</v>
      </c>
      <c r="H110" t="s">
        <v>10</v>
      </c>
    </row>
    <row r="111" spans="1:8" x14ac:dyDescent="0.25">
      <c r="A111" t="s">
        <v>533</v>
      </c>
      <c r="B111" t="str">
        <f>RIGHT(A111,LEN(A111)-SEARCH("Green",A111,1)-4)</f>
        <v>Secta Unu (W)</v>
      </c>
      <c r="C111">
        <v>252</v>
      </c>
      <c r="D111" t="s">
        <v>534</v>
      </c>
      <c r="E111" t="s">
        <v>535</v>
      </c>
      <c r="F111" t="s">
        <v>291</v>
      </c>
      <c r="G111" s="1">
        <v>0</v>
      </c>
      <c r="H111" t="s">
        <v>10</v>
      </c>
    </row>
    <row r="112" spans="1:8" x14ac:dyDescent="0.25">
      <c r="A112" t="s">
        <v>272</v>
      </c>
      <c r="B112" t="str">
        <f>RIGHT(A112,LEN(A112)-SEARCH("Orange",A112,1)-5)</f>
        <v>Serevento</v>
      </c>
      <c r="C112">
        <v>364</v>
      </c>
      <c r="D112" t="s">
        <v>273</v>
      </c>
      <c r="E112" t="s">
        <v>274</v>
      </c>
      <c r="F112" t="s">
        <v>13</v>
      </c>
      <c r="G112" s="1">
        <v>0</v>
      </c>
      <c r="H112" t="s">
        <v>10</v>
      </c>
    </row>
    <row r="113" spans="1:8" x14ac:dyDescent="0.25">
      <c r="A113" t="s">
        <v>275</v>
      </c>
      <c r="B113" t="str">
        <f>RIGHT(A113,LEN(A113)-SEARCH("Yellow",A113,1)-5)</f>
        <v>Shadow Saber</v>
      </c>
      <c r="C113">
        <v>168</v>
      </c>
      <c r="D113" t="s">
        <v>276</v>
      </c>
      <c r="E113" t="s">
        <v>277</v>
      </c>
      <c r="F113" t="s">
        <v>13</v>
      </c>
      <c r="G113" s="1">
        <v>0</v>
      </c>
      <c r="H113" t="s">
        <v>10</v>
      </c>
    </row>
    <row r="114" spans="1:8" x14ac:dyDescent="0.25">
      <c r="A114" t="s">
        <v>278</v>
      </c>
      <c r="B114" t="str">
        <f>RIGHT(A114,LEN(A114)-SEARCH("Yellow",A114,1)-5)</f>
        <v>Shadow Saber+</v>
      </c>
      <c r="C114">
        <v>196</v>
      </c>
      <c r="D114" t="s">
        <v>279</v>
      </c>
      <c r="E114" t="s">
        <v>280</v>
      </c>
      <c r="F114" t="s">
        <v>281</v>
      </c>
      <c r="G114" s="1">
        <v>0</v>
      </c>
      <c r="H114" t="s">
        <v>10</v>
      </c>
    </row>
    <row r="115" spans="1:8" x14ac:dyDescent="0.25">
      <c r="A115" t="s">
        <v>551</v>
      </c>
      <c r="B115" t="str">
        <f>RIGHT(A115,LEN(A115)-SEARCH("Green",A115,1)-4)</f>
        <v>Skull’s Wrath</v>
      </c>
      <c r="C115">
        <v>252</v>
      </c>
      <c r="D115" t="s">
        <v>552</v>
      </c>
      <c r="E115" t="s">
        <v>553</v>
      </c>
      <c r="F115" t="s">
        <v>13</v>
      </c>
      <c r="G115" s="1">
        <v>0</v>
      </c>
      <c r="H115" t="s">
        <v>10</v>
      </c>
    </row>
    <row r="116" spans="1:8" x14ac:dyDescent="0.25">
      <c r="A116" t="s">
        <v>307</v>
      </c>
      <c r="B116" t="str">
        <f>RIGHT(A116,LEN(A116)-SEARCH("White",A116,1)-4)</f>
        <v>Soldier’s Dagger</v>
      </c>
      <c r="C116">
        <v>126</v>
      </c>
      <c r="D116" t="s">
        <v>293</v>
      </c>
      <c r="E116" t="s">
        <v>308</v>
      </c>
      <c r="F116" t="s">
        <v>281</v>
      </c>
      <c r="G116" s="1">
        <v>0</v>
      </c>
      <c r="H116" t="s">
        <v>10</v>
      </c>
    </row>
    <row r="117" spans="1:8" x14ac:dyDescent="0.25">
      <c r="A117" t="s">
        <v>266</v>
      </c>
      <c r="B117" t="str">
        <f>RIGHT(A117,LEN(A117)-SEARCH("Blue",A117,1)-3)</f>
        <v>Spiked Saber</v>
      </c>
      <c r="C117">
        <v>294</v>
      </c>
      <c r="D117" t="s">
        <v>267</v>
      </c>
      <c r="E117" t="s">
        <v>268</v>
      </c>
      <c r="F117" t="s">
        <v>13</v>
      </c>
      <c r="G117" s="1">
        <v>0</v>
      </c>
      <c r="H117" t="s">
        <v>10</v>
      </c>
    </row>
    <row r="118" spans="1:8" x14ac:dyDescent="0.25">
      <c r="A118" t="s">
        <v>437</v>
      </c>
      <c r="B118" t="str">
        <f>RIGHT(A118,LEN(A118)-SEARCH("Green",A118,1)-4)</f>
        <v>Storm Sword</v>
      </c>
      <c r="C118">
        <v>266</v>
      </c>
      <c r="D118" t="s">
        <v>438</v>
      </c>
      <c r="E118" t="s">
        <v>439</v>
      </c>
      <c r="F118" t="s">
        <v>13</v>
      </c>
      <c r="G118" s="1">
        <v>0</v>
      </c>
      <c r="H118" t="s">
        <v>10</v>
      </c>
    </row>
    <row r="119" spans="1:8" x14ac:dyDescent="0.25">
      <c r="A119" t="s">
        <v>514</v>
      </c>
      <c r="B119" t="str">
        <f>RIGHT(A119,LEN(A119)-SEARCH("Orange",A119,1)-5)</f>
        <v>Struxion Demolisher</v>
      </c>
      <c r="C119">
        <v>350</v>
      </c>
      <c r="D119" t="s">
        <v>515</v>
      </c>
      <c r="E119" t="s">
        <v>516</v>
      </c>
      <c r="F119" t="s">
        <v>281</v>
      </c>
      <c r="G119" s="1">
        <v>0</v>
      </c>
      <c r="H119" t="s">
        <v>10</v>
      </c>
    </row>
    <row r="120" spans="1:8" x14ac:dyDescent="0.25">
      <c r="A120" t="s">
        <v>380</v>
      </c>
      <c r="B120" t="str">
        <f>RIGHT(A120,LEN(A120)-SEARCH("Orange",A120,1)-5)</f>
        <v>Stygian Luxuria</v>
      </c>
      <c r="C120">
        <v>364</v>
      </c>
      <c r="D120" t="s">
        <v>381</v>
      </c>
      <c r="E120" t="s">
        <v>377</v>
      </c>
      <c r="F120" t="s">
        <v>291</v>
      </c>
      <c r="G120" s="1">
        <v>0</v>
      </c>
      <c r="H120" t="s">
        <v>10</v>
      </c>
    </row>
    <row r="121" spans="1:8" x14ac:dyDescent="0.25">
      <c r="A121" t="s">
        <v>440</v>
      </c>
      <c r="B121" t="str">
        <f>RIGHT(A121,LEN(A121)-SEARCH("Blue",A121,1)-3)</f>
        <v>Takemikazuchi</v>
      </c>
      <c r="C121">
        <v>280</v>
      </c>
      <c r="D121" t="s">
        <v>441</v>
      </c>
      <c r="E121" t="s">
        <v>442</v>
      </c>
      <c r="F121" t="s">
        <v>13</v>
      </c>
      <c r="G121" s="1">
        <v>0</v>
      </c>
      <c r="H121" t="s">
        <v>10</v>
      </c>
    </row>
    <row r="122" spans="1:8" x14ac:dyDescent="0.25">
      <c r="A122" t="s">
        <v>585</v>
      </c>
      <c r="B122" t="str">
        <f>RIGHT(A122,LEN(A122)-SEARCH("Yellow",A122,1)-5)</f>
        <v>Tarnished Sword</v>
      </c>
      <c r="C122">
        <v>98</v>
      </c>
      <c r="D122" t="s">
        <v>583</v>
      </c>
      <c r="E122" t="s">
        <v>586</v>
      </c>
      <c r="F122" t="s">
        <v>13</v>
      </c>
      <c r="G122" s="1">
        <v>-0.7</v>
      </c>
      <c r="H122" t="s">
        <v>10</v>
      </c>
    </row>
    <row r="123" spans="1:8" x14ac:dyDescent="0.25">
      <c r="A123" t="s">
        <v>282</v>
      </c>
      <c r="B123" t="str">
        <f>RIGHT(A123,LEN(A123)-SEARCH("Green",A123,1)-4)</f>
        <v>Toxic Fang</v>
      </c>
      <c r="C123">
        <v>252</v>
      </c>
      <c r="D123" t="s">
        <v>283</v>
      </c>
      <c r="E123" t="s">
        <v>284</v>
      </c>
      <c r="F123" t="s">
        <v>281</v>
      </c>
      <c r="G123" s="1">
        <v>0</v>
      </c>
      <c r="H123" t="s">
        <v>10</v>
      </c>
    </row>
    <row r="124" spans="1:8" x14ac:dyDescent="0.25">
      <c r="A124" t="s">
        <v>547</v>
      </c>
      <c r="B124" t="str">
        <f>RIGHT(A124,LEN(A124)-SEARCH("Yellow",A124,1)-5)</f>
        <v>Tusk Gear</v>
      </c>
      <c r="C124">
        <v>168</v>
      </c>
      <c r="D124" t="s">
        <v>238</v>
      </c>
      <c r="E124" t="s">
        <v>548</v>
      </c>
      <c r="F124" t="s">
        <v>281</v>
      </c>
      <c r="G124" s="1">
        <v>0</v>
      </c>
      <c r="H124" t="s">
        <v>10</v>
      </c>
    </row>
    <row r="125" spans="1:8" x14ac:dyDescent="0.25">
      <c r="A125" t="s">
        <v>369</v>
      </c>
      <c r="B125" t="str">
        <f>RIGHT(A125,LEN(A125)-SEARCH("Green",A125,1)-4)</f>
        <v>Usurper’s Firebolt</v>
      </c>
      <c r="C125">
        <v>238</v>
      </c>
      <c r="D125" t="s">
        <v>370</v>
      </c>
      <c r="E125" t="s">
        <v>371</v>
      </c>
      <c r="F125" t="s">
        <v>281</v>
      </c>
      <c r="G125" s="1">
        <v>0</v>
      </c>
      <c r="H125" t="s">
        <v>10</v>
      </c>
    </row>
    <row r="126" spans="1:8" x14ac:dyDescent="0.25">
      <c r="A126" t="s">
        <v>576</v>
      </c>
      <c r="B126" t="str">
        <f>RIGHT(A126,LEN(A126)-SEARCH("Green",A126,1)-4)</f>
        <v>Wagga Wagga</v>
      </c>
      <c r="C126">
        <v>252</v>
      </c>
      <c r="D126" t="s">
        <v>577</v>
      </c>
      <c r="E126" t="s">
        <v>578</v>
      </c>
      <c r="F126" t="s">
        <v>291</v>
      </c>
      <c r="G126" s="1">
        <v>0.1</v>
      </c>
      <c r="H126" t="s">
        <v>10</v>
      </c>
    </row>
    <row r="127" spans="1:8" x14ac:dyDescent="0.25">
      <c r="A127" t="s">
        <v>598</v>
      </c>
      <c r="B127" t="str">
        <f>RIGHT(A127,LEN(A127)-SEARCH("Blue",A127,1)-3)</f>
        <v>Weathered Sword</v>
      </c>
      <c r="C127">
        <v>70</v>
      </c>
      <c r="D127" t="s">
        <v>583</v>
      </c>
      <c r="E127" t="s">
        <v>599</v>
      </c>
      <c r="F127" t="s">
        <v>13</v>
      </c>
      <c r="G127" s="1">
        <v>-0.7</v>
      </c>
      <c r="H127" t="s">
        <v>10</v>
      </c>
    </row>
    <row r="128" spans="1:8" x14ac:dyDescent="0.25">
      <c r="A128" t="s">
        <v>596</v>
      </c>
      <c r="B128" t="str">
        <f>RIGHT(A128,LEN(A128)-SEARCH("Blue",A128,1)-3)</f>
        <v>Worn Sword</v>
      </c>
      <c r="C128">
        <v>70</v>
      </c>
      <c r="D128" t="s">
        <v>583</v>
      </c>
      <c r="E128" t="s">
        <v>597</v>
      </c>
      <c r="F128" t="s">
        <v>13</v>
      </c>
      <c r="G128" s="1">
        <v>-0.7</v>
      </c>
      <c r="H128" t="s">
        <v>10</v>
      </c>
    </row>
    <row r="129" spans="1:8" x14ac:dyDescent="0.25">
      <c r="A129" t="s">
        <v>627</v>
      </c>
      <c r="B129" t="str">
        <f>RIGHT(A129,LEN(A129)-SEARCH("Magenta",A129,1)-6)</f>
        <v>Megiddo Edge</v>
      </c>
      <c r="C129">
        <v>280</v>
      </c>
      <c r="D129" t="s">
        <v>628</v>
      </c>
      <c r="E129" t="s">
        <v>629</v>
      </c>
      <c r="F129" t="s">
        <v>13</v>
      </c>
      <c r="G129" s="1">
        <v>0</v>
      </c>
      <c r="H129" t="s">
        <v>10</v>
      </c>
    </row>
    <row r="130" spans="1:8" x14ac:dyDescent="0.25">
      <c r="A130" t="s">
        <v>609</v>
      </c>
      <c r="B130" t="str">
        <f>RIGHT(A130,LEN(A130)-SEARCH("Red",A130,1)-2)</f>
        <v>Calm Sands</v>
      </c>
      <c r="C130">
        <v>294</v>
      </c>
      <c r="D130" t="s">
        <v>610</v>
      </c>
      <c r="E130" t="s">
        <v>611</v>
      </c>
      <c r="F130" t="s">
        <v>281</v>
      </c>
      <c r="G130" s="1">
        <v>0.1</v>
      </c>
      <c r="H130" t="s">
        <v>10</v>
      </c>
    </row>
    <row r="131" spans="1:8" x14ac:dyDescent="0.25">
      <c r="A131" t="s">
        <v>618</v>
      </c>
      <c r="B131" t="str">
        <f>RIGHT(A131,LEN(A131)-SEARCH("Red",A131,1)-2)</f>
        <v>Alatreon Sword</v>
      </c>
      <c r="C131">
        <v>294</v>
      </c>
      <c r="D131" t="s">
        <v>619</v>
      </c>
      <c r="E131" t="s">
        <v>620</v>
      </c>
      <c r="F131" t="s">
        <v>13</v>
      </c>
      <c r="G131" s="1">
        <v>0</v>
      </c>
      <c r="H131" t="s">
        <v>10</v>
      </c>
    </row>
    <row r="132" spans="1:8" x14ac:dyDescent="0.25">
      <c r="A132" t="s">
        <v>630</v>
      </c>
      <c r="B132" t="str">
        <f t="shared" ref="B130:B142" si="0">RIGHT(A132,LEN(A132)-SEARCH("Magenta",A132,1)-6)</f>
        <v>The Mornifestation</v>
      </c>
      <c r="C132">
        <v>294</v>
      </c>
      <c r="D132" t="s">
        <v>631</v>
      </c>
      <c r="E132" t="s">
        <v>632</v>
      </c>
      <c r="F132" t="s">
        <v>13</v>
      </c>
      <c r="G132" s="1">
        <v>0</v>
      </c>
      <c r="H132" t="s">
        <v>10</v>
      </c>
    </row>
    <row r="133" spans="1:8" x14ac:dyDescent="0.25">
      <c r="A133" t="s">
        <v>301</v>
      </c>
      <c r="B133" t="str">
        <f t="shared" si="0"/>
        <v>Eclipse Edge</v>
      </c>
      <c r="C133">
        <v>322</v>
      </c>
      <c r="D133" t="s">
        <v>302</v>
      </c>
      <c r="E133" t="s">
        <v>303</v>
      </c>
      <c r="F133" t="s">
        <v>291</v>
      </c>
      <c r="G133" s="1">
        <v>0.3</v>
      </c>
      <c r="H133" t="s">
        <v>10</v>
      </c>
    </row>
    <row r="134" spans="1:8" x14ac:dyDescent="0.25">
      <c r="A134" t="s">
        <v>621</v>
      </c>
      <c r="B134" t="str">
        <f t="shared" si="0"/>
        <v>Alatreon Star</v>
      </c>
      <c r="C134">
        <v>322</v>
      </c>
      <c r="D134" t="s">
        <v>622</v>
      </c>
      <c r="E134" t="s">
        <v>623</v>
      </c>
      <c r="F134" t="s">
        <v>13</v>
      </c>
      <c r="G134" s="1">
        <v>0</v>
      </c>
      <c r="H134" t="s">
        <v>10</v>
      </c>
    </row>
    <row r="135" spans="1:8" x14ac:dyDescent="0.25">
      <c r="A135" t="s">
        <v>304</v>
      </c>
      <c r="B135" t="str">
        <f t="shared" si="0"/>
        <v>Phecda’s Asterism</v>
      </c>
      <c r="C135">
        <v>336</v>
      </c>
      <c r="D135" t="s">
        <v>305</v>
      </c>
      <c r="E135" t="s">
        <v>306</v>
      </c>
      <c r="F135" t="s">
        <v>291</v>
      </c>
      <c r="G135" s="1">
        <v>0.35</v>
      </c>
      <c r="H135" t="s">
        <v>10</v>
      </c>
    </row>
    <row r="136" spans="1:8" x14ac:dyDescent="0.25">
      <c r="A136" t="s">
        <v>413</v>
      </c>
      <c r="B136" t="str">
        <f t="shared" si="0"/>
        <v>Golden Falchion</v>
      </c>
      <c r="C136">
        <v>336</v>
      </c>
      <c r="D136" t="s">
        <v>414</v>
      </c>
      <c r="E136" t="s">
        <v>415</v>
      </c>
      <c r="F136" t="s">
        <v>13</v>
      </c>
      <c r="G136" s="1">
        <v>0</v>
      </c>
      <c r="H136" t="s">
        <v>10</v>
      </c>
    </row>
    <row r="137" spans="1:8" x14ac:dyDescent="0.25">
      <c r="A137" t="s">
        <v>448</v>
      </c>
      <c r="B137" t="str">
        <f t="shared" si="0"/>
        <v>Nether Lifesword</v>
      </c>
      <c r="C137">
        <v>336</v>
      </c>
      <c r="D137" t="s">
        <v>449</v>
      </c>
      <c r="E137" t="s">
        <v>450</v>
      </c>
      <c r="F137" t="s">
        <v>13</v>
      </c>
      <c r="G137" s="1">
        <v>0</v>
      </c>
      <c r="H137" t="s">
        <v>10</v>
      </c>
    </row>
    <row r="138" spans="1:8" x14ac:dyDescent="0.25">
      <c r="A138" t="s">
        <v>612</v>
      </c>
      <c r="B138" t="str">
        <f t="shared" si="0"/>
        <v>Iris Earthkiller</v>
      </c>
      <c r="C138">
        <v>336</v>
      </c>
      <c r="D138" t="s">
        <v>613</v>
      </c>
      <c r="E138" t="s">
        <v>614</v>
      </c>
      <c r="F138" t="s">
        <v>281</v>
      </c>
      <c r="G138" s="1">
        <v>0.1</v>
      </c>
      <c r="H138" t="s">
        <v>10</v>
      </c>
    </row>
    <row r="139" spans="1:8" x14ac:dyDescent="0.25">
      <c r="A139" t="s">
        <v>624</v>
      </c>
      <c r="B139" t="str">
        <f t="shared" si="0"/>
        <v>Altheos Zodiarch</v>
      </c>
      <c r="C139">
        <v>336</v>
      </c>
      <c r="D139" t="s">
        <v>625</v>
      </c>
      <c r="E139" t="s">
        <v>626</v>
      </c>
      <c r="F139" t="s">
        <v>13</v>
      </c>
      <c r="G139" s="1">
        <v>0</v>
      </c>
      <c r="H139" t="s">
        <v>10</v>
      </c>
    </row>
    <row r="140" spans="1:8" x14ac:dyDescent="0.25">
      <c r="A140" t="s">
        <v>416</v>
      </c>
      <c r="B140" t="str">
        <f t="shared" si="0"/>
        <v>Golden Radius</v>
      </c>
      <c r="C140">
        <v>350</v>
      </c>
      <c r="D140" t="s">
        <v>417</v>
      </c>
      <c r="E140" t="s">
        <v>418</v>
      </c>
      <c r="F140" t="s">
        <v>13</v>
      </c>
      <c r="G140" s="1">
        <v>0</v>
      </c>
      <c r="H140" t="s">
        <v>10</v>
      </c>
    </row>
    <row r="141" spans="1:8" x14ac:dyDescent="0.25">
      <c r="A141" t="s">
        <v>451</v>
      </c>
      <c r="B141" t="str">
        <f t="shared" si="0"/>
        <v>Nether Maestral</v>
      </c>
      <c r="C141">
        <v>350</v>
      </c>
      <c r="D141" t="s">
        <v>452</v>
      </c>
      <c r="E141" t="s">
        <v>453</v>
      </c>
      <c r="F141" t="s">
        <v>13</v>
      </c>
      <c r="G141" s="1">
        <v>0</v>
      </c>
      <c r="H141" t="s">
        <v>10</v>
      </c>
    </row>
    <row r="142" spans="1:8" x14ac:dyDescent="0.25">
      <c r="A142" t="s">
        <v>615</v>
      </c>
      <c r="B142" t="str">
        <f t="shared" si="0"/>
        <v>Earthsbane Gladiolus</v>
      </c>
      <c r="C142">
        <v>364</v>
      </c>
      <c r="D142" t="s">
        <v>616</v>
      </c>
      <c r="E142" t="s">
        <v>617</v>
      </c>
      <c r="F142" t="s">
        <v>281</v>
      </c>
      <c r="G142" s="1">
        <v>0.1</v>
      </c>
      <c r="H142" t="s">
        <v>10</v>
      </c>
    </row>
  </sheetData>
  <sortState ref="A3:H142">
    <sortCondition ref="B3:B1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GS</vt:lpstr>
      <vt:lpstr>LS</vt:lpstr>
      <vt:lpstr>HM</vt:lpstr>
      <vt:lpstr>SnS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2014-12-14T04:06:30Z</dcterms:created>
  <dcterms:modified xsi:type="dcterms:W3CDTF">2014-12-15T03:44:11Z</dcterms:modified>
</cp:coreProperties>
</file>