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martin\dev\games\EmulationStation-DE\.emulationstation\themes\mochico\_src\"/>
    </mc:Choice>
  </mc:AlternateContent>
  <xr:revisionPtr revIDLastSave="0" documentId="13_ncr:1_{2A745179-20B6-4962-AC8D-9A4821D3C393}" xr6:coauthVersionLast="47" xr6:coauthVersionMax="47" xr10:uidLastSave="{00000000-0000-0000-0000-000000000000}"/>
  <bookViews>
    <workbookView xWindow="1050" yWindow="-120" windowWidth="27870" windowHeight="16440" xr2:uid="{A4AB701A-3A3C-4759-B48E-BD397EEED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B29" i="1"/>
  <c r="L29" i="1"/>
  <c r="I29" i="1"/>
  <c r="G29" i="1"/>
  <c r="L28" i="1"/>
  <c r="B19" i="1"/>
  <c r="C18" i="1"/>
  <c r="B17" i="1"/>
  <c r="E15" i="1"/>
  <c r="D15" i="1"/>
  <c r="B8" i="1"/>
  <c r="M4" i="1"/>
  <c r="N4" i="1"/>
  <c r="N5" i="1"/>
  <c r="M5" i="1"/>
  <c r="L5" i="1"/>
  <c r="L4" i="1"/>
  <c r="B23" i="1"/>
  <c r="H29" i="1" l="1"/>
  <c r="N29" i="1" s="1"/>
  <c r="F29" i="1"/>
  <c r="M29" i="1" s="1"/>
  <c r="K29" i="1"/>
  <c r="K17" i="1"/>
  <c r="C5" i="1"/>
  <c r="B5" i="1"/>
  <c r="C4" i="1"/>
  <c r="E14" i="1" s="1"/>
  <c r="E20" i="1" s="1"/>
  <c r="E21" i="1" s="1"/>
  <c r="B4" i="1"/>
  <c r="B14" i="1" s="1"/>
  <c r="B20" i="1" s="1"/>
  <c r="B21" i="1" s="1"/>
  <c r="K3" i="1"/>
  <c r="L3" i="1"/>
  <c r="M3" i="1"/>
  <c r="N3" i="1"/>
  <c r="K9" i="1"/>
  <c r="L9" i="1"/>
  <c r="M9" i="1"/>
  <c r="N9" i="1"/>
  <c r="E10" i="1"/>
  <c r="D10" i="1"/>
  <c r="D7" i="1"/>
  <c r="B10" i="1"/>
  <c r="B7" i="1"/>
  <c r="C7" i="1"/>
  <c r="C8" i="1" s="1"/>
  <c r="K8" i="1" s="1"/>
  <c r="L2" i="1"/>
  <c r="K2" i="1"/>
  <c r="I2" i="1"/>
  <c r="H2" i="1"/>
  <c r="G2" i="1"/>
  <c r="F2" i="1"/>
  <c r="B22" i="1" l="1"/>
  <c r="B28" i="1"/>
  <c r="C22" i="1"/>
  <c r="B24" i="1"/>
  <c r="E22" i="1"/>
  <c r="I22" i="1"/>
  <c r="B18" i="1"/>
  <c r="K18" i="1" s="1"/>
  <c r="C14" i="1"/>
  <c r="B15" i="1"/>
  <c r="D16" i="1"/>
  <c r="D20" i="1" s="1"/>
  <c r="D21" i="1" s="1"/>
  <c r="E16" i="1"/>
  <c r="B11" i="1"/>
  <c r="B12" i="1" s="1"/>
  <c r="K4" i="1"/>
  <c r="D14" i="1"/>
  <c r="D30" i="1"/>
  <c r="D12" i="1"/>
  <c r="F7" i="1"/>
  <c r="E7" i="1"/>
  <c r="I7" i="1" s="1"/>
  <c r="C11" i="1"/>
  <c r="C12" i="1"/>
  <c r="K5" i="1"/>
  <c r="B30" i="1"/>
  <c r="C30" i="1"/>
  <c r="C23" i="1"/>
  <c r="K23" i="1" s="1"/>
  <c r="H7" i="1"/>
  <c r="H10" i="1"/>
  <c r="K7" i="1"/>
  <c r="C10" i="1"/>
  <c r="I10" i="1" s="1"/>
  <c r="L10" i="1"/>
  <c r="F10" i="1"/>
  <c r="M2" i="1"/>
  <c r="N2" i="1"/>
  <c r="B27" i="1" l="1"/>
  <c r="B26" i="1"/>
  <c r="B25" i="1"/>
  <c r="G22" i="1"/>
  <c r="K22" i="1"/>
  <c r="H28" i="1"/>
  <c r="F28" i="1"/>
  <c r="C20" i="1"/>
  <c r="C21" i="1" s="1"/>
  <c r="C28" i="1" s="1"/>
  <c r="D22" i="1"/>
  <c r="L22" i="1" s="1"/>
  <c r="D24" i="1"/>
  <c r="D25" i="1" s="1"/>
  <c r="L21" i="1"/>
  <c r="H21" i="1"/>
  <c r="F21" i="1"/>
  <c r="L20" i="1"/>
  <c r="F20" i="1"/>
  <c r="H20" i="1"/>
  <c r="I14" i="1"/>
  <c r="E17" i="1"/>
  <c r="I18" i="1" s="1"/>
  <c r="E19" i="1"/>
  <c r="D17" i="1"/>
  <c r="D19" i="1"/>
  <c r="H30" i="1"/>
  <c r="K11" i="1"/>
  <c r="C15" i="1"/>
  <c r="C16" i="1" s="1"/>
  <c r="G14" i="1"/>
  <c r="H16" i="1"/>
  <c r="F16" i="1"/>
  <c r="L16" i="1"/>
  <c r="F30" i="1"/>
  <c r="D23" i="1"/>
  <c r="L15" i="1"/>
  <c r="K14" i="1"/>
  <c r="K30" i="1"/>
  <c r="L14" i="1"/>
  <c r="H14" i="1"/>
  <c r="F14" i="1"/>
  <c r="K12" i="1"/>
  <c r="F12" i="1"/>
  <c r="D11" i="1"/>
  <c r="H12" i="1"/>
  <c r="N10" i="1"/>
  <c r="K10" i="1"/>
  <c r="G10" i="1"/>
  <c r="M10" i="1" s="1"/>
  <c r="N7" i="1"/>
  <c r="G7" i="1"/>
  <c r="M7" i="1" s="1"/>
  <c r="E11" i="1"/>
  <c r="G11" i="1" s="1"/>
  <c r="E30" i="1"/>
  <c r="L7" i="1"/>
  <c r="I28" i="1" l="1"/>
  <c r="G28" i="1"/>
  <c r="M28" i="1"/>
  <c r="N28" i="1"/>
  <c r="K28" i="1"/>
  <c r="C24" i="1"/>
  <c r="C25" i="1" s="1"/>
  <c r="K25" i="1" s="1"/>
  <c r="G21" i="1"/>
  <c r="M21" i="1" s="1"/>
  <c r="K21" i="1"/>
  <c r="I21" i="1"/>
  <c r="F22" i="1"/>
  <c r="M22" i="1" s="1"/>
  <c r="H22" i="1"/>
  <c r="N22" i="1" s="1"/>
  <c r="H25" i="1"/>
  <c r="F25" i="1"/>
  <c r="H24" i="1"/>
  <c r="D26" i="1" s="1"/>
  <c r="F24" i="1"/>
  <c r="D27" i="1" s="1"/>
  <c r="N21" i="1"/>
  <c r="I20" i="1"/>
  <c r="N20" i="1" s="1"/>
  <c r="G20" i="1"/>
  <c r="M20" i="1" s="1"/>
  <c r="K20" i="1"/>
  <c r="N14" i="1"/>
  <c r="G17" i="1"/>
  <c r="G18" i="1" s="1"/>
  <c r="I17" i="1"/>
  <c r="H18" i="1"/>
  <c r="N18" i="1" s="1"/>
  <c r="H17" i="1"/>
  <c r="L18" i="1"/>
  <c r="L17" i="1"/>
  <c r="F17" i="1"/>
  <c r="F18" i="1" s="1"/>
  <c r="F19" i="1"/>
  <c r="L19" i="1"/>
  <c r="H19" i="1"/>
  <c r="K16" i="1"/>
  <c r="C19" i="1"/>
  <c r="K19" i="1" s="1"/>
  <c r="M14" i="1"/>
  <c r="G15" i="1"/>
  <c r="G16" i="1"/>
  <c r="M16" i="1" s="1"/>
  <c r="I15" i="1"/>
  <c r="I16" i="1"/>
  <c r="N16" i="1" s="1"/>
  <c r="K15" i="1"/>
  <c r="F23" i="1"/>
  <c r="H23" i="1"/>
  <c r="H15" i="1"/>
  <c r="F15" i="1"/>
  <c r="M15" i="1" s="1"/>
  <c r="L11" i="1"/>
  <c r="H11" i="1"/>
  <c r="F11" i="1"/>
  <c r="M11" i="1" s="1"/>
  <c r="G30" i="1"/>
  <c r="M30" i="1" s="1"/>
  <c r="I30" i="1"/>
  <c r="N30" i="1" s="1"/>
  <c r="L30" i="1"/>
  <c r="E23" i="1"/>
  <c r="I11" i="1"/>
  <c r="E12" i="1"/>
  <c r="F27" i="1" l="1"/>
  <c r="H27" i="1"/>
  <c r="K24" i="1"/>
  <c r="C27" i="1"/>
  <c r="K27" i="1" s="1"/>
  <c r="E24" i="1"/>
  <c r="C26" i="1"/>
  <c r="K26" i="1" s="1"/>
  <c r="G24" i="1"/>
  <c r="M24" i="1" s="1"/>
  <c r="M18" i="1"/>
  <c r="F26" i="1"/>
  <c r="H26" i="1"/>
  <c r="N17" i="1"/>
  <c r="M17" i="1"/>
  <c r="G19" i="1"/>
  <c r="M19" i="1" s="1"/>
  <c r="I19" i="1"/>
  <c r="N19" i="1" s="1"/>
  <c r="N15" i="1"/>
  <c r="N11" i="1"/>
  <c r="G12" i="1"/>
  <c r="M12" i="1" s="1"/>
  <c r="L12" i="1"/>
  <c r="I12" i="1"/>
  <c r="N12" i="1" s="1"/>
  <c r="L23" i="1"/>
  <c r="G23" i="1"/>
  <c r="M23" i="1" s="1"/>
  <c r="I23" i="1"/>
  <c r="N23" i="1" s="1"/>
  <c r="L24" i="1" l="1"/>
  <c r="E27" i="1"/>
  <c r="E25" i="1"/>
  <c r="L25" i="1" s="1"/>
  <c r="E26" i="1"/>
  <c r="I26" i="1" s="1"/>
  <c r="N26" i="1" s="1"/>
  <c r="I24" i="1"/>
  <c r="N24" i="1" s="1"/>
  <c r="G25" i="1"/>
  <c r="M25" i="1" s="1"/>
  <c r="I25" i="1"/>
  <c r="N25" i="1" s="1"/>
  <c r="L26" i="1" l="1"/>
  <c r="G26" i="1"/>
  <c r="M26" i="1" s="1"/>
  <c r="I27" i="1"/>
  <c r="N27" i="1" s="1"/>
  <c r="G27" i="1"/>
  <c r="M27" i="1" s="1"/>
  <c r="L27" i="1"/>
</calcChain>
</file>

<file path=xl/sharedStrings.xml><?xml version="1.0" encoding="utf-8"?>
<sst xmlns="http://schemas.openxmlformats.org/spreadsheetml/2006/main" count="39" uniqueCount="39">
  <si>
    <t>Width</t>
  </si>
  <si>
    <t>Height</t>
  </si>
  <si>
    <t>X</t>
  </si>
  <si>
    <t>Y</t>
  </si>
  <si>
    <t>Size</t>
  </si>
  <si>
    <t>Xcenter</t>
  </si>
  <si>
    <t>Ycenter</t>
  </si>
  <si>
    <t>Xright</t>
  </si>
  <si>
    <t>Ybottom</t>
  </si>
  <si>
    <t>Screen</t>
  </si>
  <si>
    <t>Pos-Center</t>
  </si>
  <si>
    <t>Pos-TopLeft</t>
  </si>
  <si>
    <t>Pos-BottomRight</t>
  </si>
  <si>
    <t>Bottom bar</t>
  </si>
  <si>
    <t>Notes</t>
  </si>
  <si>
    <t>Small space</t>
  </si>
  <si>
    <t>Normal space</t>
  </si>
  <si>
    <t>Large space</t>
  </si>
  <si>
    <t>Systems: Button help</t>
  </si>
  <si>
    <t>Games: button help</t>
  </si>
  <si>
    <t>Games: system name</t>
  </si>
  <si>
    <t>Systems: System name</t>
  </si>
  <si>
    <t>Games: content</t>
  </si>
  <si>
    <t>Games: menu</t>
  </si>
  <si>
    <t>Screen content</t>
  </si>
  <si>
    <t>Games: menu content</t>
  </si>
  <si>
    <t>Systems: Content</t>
  </si>
  <si>
    <t>Games: system logo</t>
  </si>
  <si>
    <t>Games: system logo content</t>
  </si>
  <si>
    <t>Games: list</t>
  </si>
  <si>
    <t>Games: art</t>
  </si>
  <si>
    <t>Games: background</t>
  </si>
  <si>
    <t>Games: art outer</t>
  </si>
  <si>
    <t>Games: art inner</t>
  </si>
  <si>
    <t>Games: badge row</t>
  </si>
  <si>
    <t>Games: year</t>
  </si>
  <si>
    <t>Games: badges</t>
  </si>
  <si>
    <t>Games: controller</t>
  </si>
  <si>
    <t>Games: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</si>
</sst>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F608-5182-4557-A86C-D36BC12E2478}">
  <dimension ref="A1:P30"/>
  <sheetViews>
    <sheetView tabSelected="1" workbookViewId="0">
      <selection activeCell="M29" sqref="M29"/>
    </sheetView>
  </sheetViews>
  <sheetFormatPr defaultRowHeight="15" x14ac:dyDescent="0.25"/>
  <cols>
    <col min="1" max="1" width="26.42578125" bestFit="1" customWidth="1"/>
    <col min="11" max="12" width="13.7109375" bestFit="1" customWidth="1"/>
    <col min="13" max="13" width="12.5703125" bestFit="1" customWidth="1"/>
    <col min="14" max="14" width="16.140625" bestFit="1" customWidth="1"/>
  </cols>
  <sheetData>
    <row r="1" spans="1:1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4</v>
      </c>
      <c r="L1" s="3" t="s">
        <v>11</v>
      </c>
      <c r="M1" s="3" t="s">
        <v>10</v>
      </c>
      <c r="N1" s="3" t="s">
        <v>12</v>
      </c>
      <c r="P1" s="3" t="s">
        <v>14</v>
      </c>
    </row>
    <row r="2" spans="1:16" x14ac:dyDescent="0.25">
      <c r="A2" t="s">
        <v>9</v>
      </c>
      <c r="B2">
        <v>1280</v>
      </c>
      <c r="C2">
        <v>800</v>
      </c>
      <c r="D2">
        <v>0</v>
      </c>
      <c r="E2">
        <v>0</v>
      </c>
      <c r="F2" s="1">
        <f>$D2+$B2/2</f>
        <v>640</v>
      </c>
      <c r="G2" s="1">
        <f>$E2+$C2/2</f>
        <v>400</v>
      </c>
      <c r="H2" s="1">
        <f>$D2+$B2</f>
        <v>1280</v>
      </c>
      <c r="I2" s="1">
        <f>$E2+$C2</f>
        <v>800</v>
      </c>
      <c r="K2" t="str">
        <f>_xlfn.CONCAT(ROUND($B2/$B$2,5)," ",ROUND($C2/$C$2,5))</f>
        <v>1 1</v>
      </c>
      <c r="L2" t="str">
        <f>_xlfn.CONCAT(ROUND($D2/$B$2,5)," ",ROUND($E2/$C$2,5))</f>
        <v>0 0</v>
      </c>
      <c r="M2" t="str">
        <f>_xlfn.CONCAT(ROUND($F2/$B$2,5)," ",ROUND($G2/$C$2,5))</f>
        <v>0.5 0.5</v>
      </c>
      <c r="N2" t="str">
        <f>_xlfn.CONCAT(ROUND($H2/$B$2,5)," ",ROUND($I2/$C$2,5))</f>
        <v>1 1</v>
      </c>
    </row>
    <row r="3" spans="1:16" x14ac:dyDescent="0.25">
      <c r="A3" t="s">
        <v>15</v>
      </c>
      <c r="B3">
        <v>10</v>
      </c>
      <c r="C3">
        <v>10</v>
      </c>
      <c r="F3" s="1"/>
      <c r="G3" s="1"/>
      <c r="H3" s="1"/>
      <c r="I3" s="1"/>
      <c r="K3" t="str">
        <f t="shared" ref="K3:K10" si="0">_xlfn.CONCAT(ROUND($B3/$B$2,5)," ",ROUND($C3/$C$2,5))</f>
        <v>0.00781 0.0125</v>
      </c>
      <c r="L3" t="str">
        <f t="shared" ref="L3:L10" si="1">_xlfn.CONCAT(ROUND($D3/$B$2,5)," ",ROUND($E3/$C$2,5))</f>
        <v>0 0</v>
      </c>
      <c r="M3" t="str">
        <f t="shared" ref="M3:M10" si="2">_xlfn.CONCAT(ROUND($F3/$B$2,5)," ",ROUND($G3/$C$2,5))</f>
        <v>0 0</v>
      </c>
      <c r="N3" t="str">
        <f t="shared" ref="N3:N10" si="3">_xlfn.CONCAT(ROUND($H3/$B$2,5)," ",ROUND($I3/$C$2,5))</f>
        <v>0 0</v>
      </c>
    </row>
    <row r="4" spans="1:16" x14ac:dyDescent="0.25">
      <c r="A4" t="s">
        <v>16</v>
      </c>
      <c r="B4">
        <f>$B$3*2</f>
        <v>20</v>
      </c>
      <c r="C4">
        <f>$C$3*2</f>
        <v>20</v>
      </c>
      <c r="F4" s="1"/>
      <c r="G4" s="1"/>
      <c r="H4" s="1"/>
      <c r="I4" s="1"/>
      <c r="K4" t="str">
        <f t="shared" si="0"/>
        <v>0.01563 0.025</v>
      </c>
      <c r="L4" t="str">
        <f t="shared" si="1"/>
        <v>0 0</v>
      </c>
      <c r="M4" t="str">
        <f t="shared" si="2"/>
        <v>0 0</v>
      </c>
      <c r="N4" t="str">
        <f t="shared" si="3"/>
        <v>0 0</v>
      </c>
    </row>
    <row r="5" spans="1:16" x14ac:dyDescent="0.25">
      <c r="A5" t="s">
        <v>17</v>
      </c>
      <c r="B5">
        <f>$B$3*4</f>
        <v>40</v>
      </c>
      <c r="C5">
        <f>$C$3*4</f>
        <v>40</v>
      </c>
      <c r="F5" s="1"/>
      <c r="G5" s="1"/>
      <c r="H5" s="1"/>
      <c r="I5" s="1"/>
      <c r="K5" t="str">
        <f t="shared" si="0"/>
        <v>0.03125 0.05</v>
      </c>
      <c r="L5" t="str">
        <f t="shared" si="1"/>
        <v>0 0</v>
      </c>
      <c r="M5" t="str">
        <f t="shared" si="2"/>
        <v>0 0</v>
      </c>
      <c r="N5" t="str">
        <f t="shared" si="3"/>
        <v>0 0</v>
      </c>
    </row>
    <row r="7" spans="1:16" x14ac:dyDescent="0.25">
      <c r="A7" t="s">
        <v>13</v>
      </c>
      <c r="B7">
        <f>$B$2</f>
        <v>1280</v>
      </c>
      <c r="C7">
        <f>$C$3*4</f>
        <v>40</v>
      </c>
      <c r="D7" s="2">
        <f>$D$2</f>
        <v>0</v>
      </c>
      <c r="E7" s="2">
        <f>$C$2-$C7</f>
        <v>760</v>
      </c>
      <c r="F7" s="1">
        <f>$D7+$B7/2</f>
        <v>640</v>
      </c>
      <c r="G7" s="1">
        <f>$E7+$C7/2</f>
        <v>780</v>
      </c>
      <c r="H7" s="1">
        <f>$D7+$B7</f>
        <v>1280</v>
      </c>
      <c r="I7" s="1">
        <f>$E7+$C7</f>
        <v>800</v>
      </c>
      <c r="K7" t="str">
        <f t="shared" si="0"/>
        <v>1 0.05</v>
      </c>
      <c r="L7" t="str">
        <f t="shared" si="1"/>
        <v>0 0.95</v>
      </c>
      <c r="M7" t="str">
        <f t="shared" si="2"/>
        <v>0.5 0.975</v>
      </c>
      <c r="N7" t="str">
        <f t="shared" si="3"/>
        <v>1 1</v>
      </c>
    </row>
    <row r="8" spans="1:16" x14ac:dyDescent="0.25">
      <c r="A8" t="s">
        <v>24</v>
      </c>
      <c r="B8">
        <f>$B$2</f>
        <v>1280</v>
      </c>
      <c r="C8">
        <f>$C$2-$C$7</f>
        <v>760</v>
      </c>
      <c r="F8" s="1"/>
      <c r="G8" s="1"/>
      <c r="H8" s="1"/>
      <c r="I8" s="1"/>
      <c r="K8" t="str">
        <f t="shared" si="0"/>
        <v>1 0.95</v>
      </c>
    </row>
    <row r="9" spans="1:16" x14ac:dyDescent="0.25">
      <c r="K9" t="str">
        <f t="shared" si="0"/>
        <v>0 0</v>
      </c>
      <c r="L9" t="str">
        <f t="shared" si="1"/>
        <v>0 0</v>
      </c>
      <c r="M9" t="str">
        <f t="shared" si="2"/>
        <v>0 0</v>
      </c>
      <c r="N9" t="str">
        <f t="shared" si="3"/>
        <v>0 0</v>
      </c>
    </row>
    <row r="10" spans="1:16" x14ac:dyDescent="0.25">
      <c r="A10" t="s">
        <v>26</v>
      </c>
      <c r="B10">
        <f>$B$2</f>
        <v>1280</v>
      </c>
      <c r="C10">
        <f>$C2-$C$7</f>
        <v>760</v>
      </c>
      <c r="D10" s="2">
        <f>$D$2</f>
        <v>0</v>
      </c>
      <c r="E10">
        <f>$E$2</f>
        <v>0</v>
      </c>
      <c r="F10" s="1">
        <f>$D10+$B10/2</f>
        <v>640</v>
      </c>
      <c r="G10" s="1">
        <f>$E10+$C10/2</f>
        <v>380</v>
      </c>
      <c r="H10" s="1">
        <f>$D10+$B10</f>
        <v>1280</v>
      </c>
      <c r="I10" s="1">
        <f>$E10+$C10</f>
        <v>760</v>
      </c>
      <c r="K10" t="str">
        <f t="shared" si="0"/>
        <v>1 0.95</v>
      </c>
      <c r="L10" t="str">
        <f t="shared" si="1"/>
        <v>0 0</v>
      </c>
      <c r="M10" t="str">
        <f t="shared" si="2"/>
        <v>0.5 0.475</v>
      </c>
      <c r="N10" t="str">
        <f t="shared" si="3"/>
        <v>1 0.95</v>
      </c>
    </row>
    <row r="11" spans="1:16" x14ac:dyDescent="0.25">
      <c r="A11" t="s">
        <v>18</v>
      </c>
      <c r="B11">
        <f>($B$10-$B$3*2-$B$4)/2</f>
        <v>620</v>
      </c>
      <c r="C11">
        <f>$C$7-($C$3*2)</f>
        <v>20</v>
      </c>
      <c r="D11" s="2">
        <f>$D$12+$B$12+$B$4</f>
        <v>650</v>
      </c>
      <c r="E11" s="2">
        <f>$E$7+$C$3</f>
        <v>770</v>
      </c>
      <c r="F11" s="1">
        <f>$D11+$B11/2</f>
        <v>960</v>
      </c>
      <c r="G11" s="1">
        <f>$E11+$C11/2</f>
        <v>780</v>
      </c>
      <c r="H11" s="1">
        <f>$D11+$B11</f>
        <v>1270</v>
      </c>
      <c r="I11" s="1">
        <f>$E11+$C11</f>
        <v>790</v>
      </c>
      <c r="K11" t="str">
        <f>_xlfn.CONCAT(ROUND($B11/$B$2,5)," ",ROUND($C11/$C$2,5))</f>
        <v>0.48438 0.025</v>
      </c>
      <c r="L11" t="str">
        <f>_xlfn.CONCAT(ROUND($D11/$B$2,5)," ",ROUND($E11/$C$2,5))</f>
        <v>0.50781 0.9625</v>
      </c>
      <c r="M11" t="str">
        <f>_xlfn.CONCAT(ROUND($F11/$B$2,5)," ",ROUND($G11/$C$2,5))</f>
        <v>0.75 0.975</v>
      </c>
      <c r="N11" t="str">
        <f>_xlfn.CONCAT(ROUND($H11/$B$2,5)," ",ROUND($I11/$C$2,5))</f>
        <v>0.99219 0.9875</v>
      </c>
    </row>
    <row r="12" spans="1:16" x14ac:dyDescent="0.25">
      <c r="A12" t="s">
        <v>21</v>
      </c>
      <c r="B12">
        <f>$B$7-$B$11-$B$3*2-$B$4</f>
        <v>620</v>
      </c>
      <c r="C12">
        <f>$C$7-($C$3*2)</f>
        <v>20</v>
      </c>
      <c r="D12" s="2">
        <f>$D$7+$B$3</f>
        <v>10</v>
      </c>
      <c r="E12" s="2">
        <f>$E$7+$C$3</f>
        <v>770</v>
      </c>
      <c r="F12" s="1">
        <f>$D12+$B12/2</f>
        <v>320</v>
      </c>
      <c r="G12" s="1">
        <f>$E12+$C12/2</f>
        <v>780</v>
      </c>
      <c r="H12" s="1">
        <f>$D12+$B12</f>
        <v>630</v>
      </c>
      <c r="I12" s="1">
        <f>$E12+$C12</f>
        <v>790</v>
      </c>
      <c r="K12" t="str">
        <f>_xlfn.CONCAT(ROUND($B12/$B$2,5)," ",ROUND($C12/$C$2,5))</f>
        <v>0.48438 0.025</v>
      </c>
      <c r="L12" t="str">
        <f>_xlfn.CONCAT(ROUND($D12/$B$2,5)," ",ROUND($E12/$C$2,5))</f>
        <v>0.00781 0.9625</v>
      </c>
      <c r="M12" t="str">
        <f>_xlfn.CONCAT(ROUND($F12/$B$2,5)," ",ROUND($G12/$C$2,5))</f>
        <v>0.25 0.975</v>
      </c>
      <c r="N12" t="str">
        <f>_xlfn.CONCAT(ROUND($H12/$B$2,5)," ",ROUND($I12/$C$2,5))</f>
        <v>0.49219 0.9875</v>
      </c>
    </row>
    <row r="14" spans="1:16" x14ac:dyDescent="0.25">
      <c r="A14" t="s">
        <v>22</v>
      </c>
      <c r="B14">
        <f>$B$2-$B$4*2</f>
        <v>1240</v>
      </c>
      <c r="C14">
        <f>$C$8-$C$4*2</f>
        <v>720</v>
      </c>
      <c r="D14">
        <f>$B$4</f>
        <v>20</v>
      </c>
      <c r="E14">
        <f>$C$4</f>
        <v>20</v>
      </c>
      <c r="F14" s="1">
        <f t="shared" ref="F14:F22" si="4">$D14+$B14/2</f>
        <v>640</v>
      </c>
      <c r="G14" s="1">
        <f t="shared" ref="G14:G22" si="5">$E14+$C14/2</f>
        <v>380</v>
      </c>
      <c r="H14" s="1">
        <f t="shared" ref="H14:H22" si="6">$D14+$B14</f>
        <v>1260</v>
      </c>
      <c r="I14" s="1">
        <f t="shared" ref="I14:I22" si="7">$E14+$C14</f>
        <v>740</v>
      </c>
      <c r="K14" t="str">
        <f t="shared" ref="K14:K22" si="8">_xlfn.CONCAT(ROUND($B14/$B$2,5)," ",ROUND($C14/$C$2,5))</f>
        <v>0.96875 0.9</v>
      </c>
      <c r="L14" t="str">
        <f t="shared" ref="L14:L22" si="9">_xlfn.CONCAT(ROUND($D14/$B$2,5)," ",ROUND($E14/$C$2,5))</f>
        <v>0.01563 0.025</v>
      </c>
      <c r="M14" t="str">
        <f t="shared" ref="M14:M22" si="10">_xlfn.CONCAT(ROUND($F14/$B$2,5)," ",ROUND($G14/$C$2,5))</f>
        <v>0.5 0.475</v>
      </c>
      <c r="N14" t="str">
        <f t="shared" ref="N14:N22" si="11">_xlfn.CONCAT(ROUND($H14/$B$2,5)," ",ROUND($I14/$C$2,5))</f>
        <v>0.98438 0.925</v>
      </c>
    </row>
    <row r="15" spans="1:16" x14ac:dyDescent="0.25">
      <c r="A15" t="s">
        <v>23</v>
      </c>
      <c r="B15">
        <f>$B$16+$B$4*2</f>
        <v>540</v>
      </c>
      <c r="C15">
        <f>$C$14</f>
        <v>720</v>
      </c>
      <c r="D15">
        <f>$D$2</f>
        <v>0</v>
      </c>
      <c r="E15">
        <f>$E$2</f>
        <v>0</v>
      </c>
      <c r="F15" s="1">
        <f t="shared" si="4"/>
        <v>270</v>
      </c>
      <c r="G15" s="1">
        <f t="shared" si="5"/>
        <v>360</v>
      </c>
      <c r="H15" s="1">
        <f t="shared" si="6"/>
        <v>540</v>
      </c>
      <c r="I15" s="1">
        <f t="shared" si="7"/>
        <v>720</v>
      </c>
      <c r="K15" t="str">
        <f t="shared" si="8"/>
        <v>0.42188 0.9</v>
      </c>
      <c r="L15" t="str">
        <f t="shared" si="9"/>
        <v>0 0</v>
      </c>
      <c r="M15" t="str">
        <f t="shared" si="10"/>
        <v>0.21094 0.45</v>
      </c>
      <c r="N15" t="str">
        <f t="shared" si="11"/>
        <v>0.42188 0.9</v>
      </c>
    </row>
    <row r="16" spans="1:16" x14ac:dyDescent="0.25">
      <c r="A16" t="s">
        <v>25</v>
      </c>
      <c r="B16">
        <v>500</v>
      </c>
      <c r="C16">
        <f>$C$15-$C$4*2</f>
        <v>680</v>
      </c>
      <c r="D16">
        <f>$B$4</f>
        <v>20</v>
      </c>
      <c r="E16">
        <f>$C$4</f>
        <v>20</v>
      </c>
      <c r="F16" s="1">
        <f t="shared" si="4"/>
        <v>270</v>
      </c>
      <c r="G16" s="1">
        <f t="shared" si="5"/>
        <v>360</v>
      </c>
      <c r="H16" s="1">
        <f t="shared" si="6"/>
        <v>520</v>
      </c>
      <c r="I16" s="1">
        <f t="shared" si="7"/>
        <v>700</v>
      </c>
      <c r="K16" t="str">
        <f t="shared" si="8"/>
        <v>0.39063 0.85</v>
      </c>
      <c r="L16" t="str">
        <f t="shared" si="9"/>
        <v>0.01563 0.025</v>
      </c>
      <c r="M16" t="str">
        <f t="shared" si="10"/>
        <v>0.21094 0.45</v>
      </c>
      <c r="N16" t="str">
        <f t="shared" si="11"/>
        <v>0.40625 0.875</v>
      </c>
    </row>
    <row r="17" spans="1:14" x14ac:dyDescent="0.25">
      <c r="A17" t="s">
        <v>27</v>
      </c>
      <c r="B17">
        <f>$B$16</f>
        <v>500</v>
      </c>
      <c r="C17">
        <v>100</v>
      </c>
      <c r="D17">
        <f>$D$16</f>
        <v>20</v>
      </c>
      <c r="E17">
        <f>$E$16</f>
        <v>20</v>
      </c>
      <c r="F17" s="1">
        <f t="shared" si="4"/>
        <v>270</v>
      </c>
      <c r="G17" s="1">
        <f t="shared" si="5"/>
        <v>70</v>
      </c>
      <c r="H17" s="1">
        <f t="shared" si="6"/>
        <v>520</v>
      </c>
      <c r="I17" s="1">
        <f t="shared" si="7"/>
        <v>120</v>
      </c>
      <c r="K17" t="str">
        <f t="shared" si="8"/>
        <v>0.39063 0.125</v>
      </c>
      <c r="L17" t="str">
        <f t="shared" si="9"/>
        <v>0.01563 0.025</v>
      </c>
      <c r="M17" t="str">
        <f t="shared" si="10"/>
        <v>0.21094 0.0875</v>
      </c>
      <c r="N17" t="str">
        <f t="shared" si="11"/>
        <v>0.40625 0.15</v>
      </c>
    </row>
    <row r="18" spans="1:14" x14ac:dyDescent="0.25">
      <c r="A18" t="s">
        <v>28</v>
      </c>
      <c r="B18">
        <f>$B$17-$B$4*6</f>
        <v>380</v>
      </c>
      <c r="C18">
        <f>$C$17-$C$3*2</f>
        <v>80</v>
      </c>
      <c r="F18" s="2">
        <f>$F$17</f>
        <v>270</v>
      </c>
      <c r="G18" s="2">
        <f>$G$17</f>
        <v>70</v>
      </c>
      <c r="H18" s="1">
        <f t="shared" si="6"/>
        <v>380</v>
      </c>
      <c r="I18" s="1">
        <f t="shared" si="7"/>
        <v>80</v>
      </c>
      <c r="K18" t="str">
        <f t="shared" si="8"/>
        <v>0.29688 0.1</v>
      </c>
      <c r="L18" t="str">
        <f t="shared" si="9"/>
        <v>0 0</v>
      </c>
      <c r="M18" t="str">
        <f t="shared" si="10"/>
        <v>0.21094 0.0875</v>
      </c>
      <c r="N18" t="str">
        <f t="shared" si="11"/>
        <v>0.29688 0.1</v>
      </c>
    </row>
    <row r="19" spans="1:14" x14ac:dyDescent="0.25">
      <c r="A19" t="s">
        <v>29</v>
      </c>
      <c r="B19">
        <f>$B$16</f>
        <v>500</v>
      </c>
      <c r="C19">
        <f>$C$16-$C$17</f>
        <v>580</v>
      </c>
      <c r="D19">
        <f>$D$16</f>
        <v>20</v>
      </c>
      <c r="E19">
        <f>$E$16+$C$17</f>
        <v>120</v>
      </c>
      <c r="F19" s="1">
        <f t="shared" si="4"/>
        <v>270</v>
      </c>
      <c r="G19" s="1">
        <f t="shared" si="5"/>
        <v>410</v>
      </c>
      <c r="H19" s="1">
        <f t="shared" si="6"/>
        <v>520</v>
      </c>
      <c r="I19" s="1">
        <f t="shared" si="7"/>
        <v>700</v>
      </c>
      <c r="K19" t="str">
        <f t="shared" si="8"/>
        <v>0.39063 0.725</v>
      </c>
      <c r="L19" t="str">
        <f t="shared" si="9"/>
        <v>0.01563 0.15</v>
      </c>
      <c r="M19" t="str">
        <f t="shared" si="10"/>
        <v>0.21094 0.5125</v>
      </c>
      <c r="N19" t="str">
        <f t="shared" si="11"/>
        <v>0.40625 0.875</v>
      </c>
    </row>
    <row r="20" spans="1:14" x14ac:dyDescent="0.25">
      <c r="A20" t="s">
        <v>32</v>
      </c>
      <c r="B20">
        <f>$B$14-$B$16</f>
        <v>740</v>
      </c>
      <c r="C20">
        <f>$C$14-$C$5*2</f>
        <v>640</v>
      </c>
      <c r="D20">
        <f>$D$16+$B$16</f>
        <v>520</v>
      </c>
      <c r="E20">
        <f>$E$14+$C$5</f>
        <v>60</v>
      </c>
      <c r="F20" s="1">
        <f t="shared" si="4"/>
        <v>890</v>
      </c>
      <c r="G20" s="1">
        <f t="shared" si="5"/>
        <v>380</v>
      </c>
      <c r="H20" s="1">
        <f t="shared" si="6"/>
        <v>1260</v>
      </c>
      <c r="I20" s="1">
        <f t="shared" si="7"/>
        <v>700</v>
      </c>
      <c r="K20" t="str">
        <f t="shared" si="8"/>
        <v>0.57813 0.8</v>
      </c>
      <c r="L20" t="str">
        <f t="shared" si="9"/>
        <v>0.40625 0.075</v>
      </c>
      <c r="M20" t="str">
        <f t="shared" si="10"/>
        <v>0.69531 0.475</v>
      </c>
      <c r="N20" t="str">
        <f t="shared" si="11"/>
        <v>0.98438 0.875</v>
      </c>
    </row>
    <row r="21" spans="1:14" x14ac:dyDescent="0.25">
      <c r="A21" t="s">
        <v>33</v>
      </c>
      <c r="B21">
        <f>$B$20-$B$4*2</f>
        <v>700</v>
      </c>
      <c r="C21">
        <f>$C$20-$C$4*2</f>
        <v>600</v>
      </c>
      <c r="D21">
        <f>$D$20+$B$4</f>
        <v>540</v>
      </c>
      <c r="E21">
        <f>$E$20+$C$4</f>
        <v>80</v>
      </c>
      <c r="F21" s="1">
        <f t="shared" si="4"/>
        <v>890</v>
      </c>
      <c r="G21" s="1">
        <f t="shared" si="5"/>
        <v>380</v>
      </c>
      <c r="H21" s="1">
        <f t="shared" si="6"/>
        <v>1240</v>
      </c>
      <c r="I21" s="1">
        <f t="shared" si="7"/>
        <v>680</v>
      </c>
      <c r="K21" t="str">
        <f t="shared" si="8"/>
        <v>0.54688 0.75</v>
      </c>
      <c r="L21" t="str">
        <f t="shared" si="9"/>
        <v>0.42188 0.1</v>
      </c>
      <c r="M21" t="str">
        <f t="shared" si="10"/>
        <v>0.69531 0.475</v>
      </c>
      <c r="N21" t="str">
        <f t="shared" si="11"/>
        <v>0.96875 0.85</v>
      </c>
    </row>
    <row r="22" spans="1:14" x14ac:dyDescent="0.25">
      <c r="A22" t="s">
        <v>30</v>
      </c>
      <c r="B22">
        <f>$B$21</f>
        <v>700</v>
      </c>
      <c r="C22">
        <f>ROUND($B22/4*3,0)</f>
        <v>525</v>
      </c>
      <c r="D22">
        <f>$D$21</f>
        <v>540</v>
      </c>
      <c r="E22">
        <f>$E$21</f>
        <v>80</v>
      </c>
      <c r="F22" s="1">
        <f t="shared" si="4"/>
        <v>890</v>
      </c>
      <c r="G22" s="1">
        <f t="shared" si="5"/>
        <v>342.5</v>
      </c>
      <c r="H22" s="1">
        <f t="shared" si="6"/>
        <v>1240</v>
      </c>
      <c r="I22" s="1">
        <f t="shared" si="7"/>
        <v>605</v>
      </c>
      <c r="K22" t="str">
        <f t="shared" si="8"/>
        <v>0.54688 0.65625</v>
      </c>
      <c r="L22" t="str">
        <f t="shared" si="9"/>
        <v>0.42188 0.1</v>
      </c>
      <c r="M22" t="str">
        <f t="shared" si="10"/>
        <v>0.69531 0.42813</v>
      </c>
      <c r="N22" t="str">
        <f t="shared" si="11"/>
        <v>0.96875 0.75625</v>
      </c>
    </row>
    <row r="23" spans="1:14" x14ac:dyDescent="0.25">
      <c r="A23" t="s">
        <v>19</v>
      </c>
      <c r="B23">
        <f>IF($C$2=800,880,IF($C$2=720,805,"???"))</f>
        <v>880</v>
      </c>
      <c r="C23">
        <f>$C$7-($C$3*2)</f>
        <v>20</v>
      </c>
      <c r="D23" s="2">
        <f>$D$30+$B$30+$B$4</f>
        <v>390</v>
      </c>
      <c r="E23" s="2">
        <f>$E$7+$C$3</f>
        <v>770</v>
      </c>
      <c r="F23" s="1">
        <f t="shared" ref="F23:F30" si="12">$D23+$B23/2</f>
        <v>830</v>
      </c>
      <c r="G23" s="1">
        <f t="shared" ref="G23:G30" si="13">$E23+$C23/2</f>
        <v>780</v>
      </c>
      <c r="H23" s="1">
        <f t="shared" ref="H23:H30" si="14">$D23+$B23</f>
        <v>1270</v>
      </c>
      <c r="I23" s="1">
        <f t="shared" ref="I23:I30" si="15">$E23+$C23</f>
        <v>790</v>
      </c>
      <c r="K23" t="str">
        <f t="shared" ref="K23:K30" si="16">_xlfn.CONCAT(ROUND($B23/$B$2,5)," ",ROUND($C23/$C$2,5))</f>
        <v>0.6875 0.025</v>
      </c>
      <c r="L23" t="str">
        <f t="shared" ref="L23:L30" si="17">_xlfn.CONCAT(ROUND($D23/$B$2,5)," ",ROUND($E23/$C$2,5))</f>
        <v>0.30469 0.9625</v>
      </c>
      <c r="M23" t="str">
        <f t="shared" ref="M23:M30" si="18">_xlfn.CONCAT(ROUND($F23/$B$2,5)," ",ROUND($G23/$C$2,5))</f>
        <v>0.64844 0.975</v>
      </c>
      <c r="N23" t="str">
        <f t="shared" ref="N23:N30" si="19">_xlfn.CONCAT(ROUND($H23/$B$2,5)," ",ROUND($I23/$C$2,5))</f>
        <v>0.99219 0.9875</v>
      </c>
    </row>
    <row r="24" spans="1:14" x14ac:dyDescent="0.25">
      <c r="A24" t="s">
        <v>34</v>
      </c>
      <c r="B24">
        <f>$B$21</f>
        <v>700</v>
      </c>
      <c r="C24">
        <f>$C$21-$C$22-$C$5</f>
        <v>35</v>
      </c>
      <c r="D24" s="2">
        <f>$D$21</f>
        <v>540</v>
      </c>
      <c r="E24" s="2">
        <f>$E$21+$C$21-$C24</f>
        <v>645</v>
      </c>
      <c r="F24" s="1">
        <f t="shared" si="12"/>
        <v>890</v>
      </c>
      <c r="G24" s="1">
        <f t="shared" si="13"/>
        <v>662.5</v>
      </c>
      <c r="H24" s="1">
        <f t="shared" si="14"/>
        <v>1240</v>
      </c>
      <c r="I24" s="1">
        <f t="shared" si="15"/>
        <v>680</v>
      </c>
      <c r="K24" t="str">
        <f t="shared" si="16"/>
        <v>0.54688 0.04375</v>
      </c>
      <c r="L24" t="str">
        <f t="shared" si="17"/>
        <v>0.42188 0.80625</v>
      </c>
      <c r="M24" t="str">
        <f t="shared" si="18"/>
        <v>0.69531 0.82813</v>
      </c>
      <c r="N24" t="str">
        <f t="shared" si="19"/>
        <v>0.96875 0.85</v>
      </c>
    </row>
    <row r="25" spans="1:14" x14ac:dyDescent="0.25">
      <c r="A25" t="s">
        <v>36</v>
      </c>
      <c r="B25">
        <f>ROUND($B$24/3,0)</f>
        <v>233</v>
      </c>
      <c r="C25">
        <f>$C$24</f>
        <v>35</v>
      </c>
      <c r="D25" s="2">
        <f>$D$24</f>
        <v>540</v>
      </c>
      <c r="E25" s="2">
        <f>$E$24</f>
        <v>645</v>
      </c>
      <c r="F25" s="1">
        <f t="shared" si="12"/>
        <v>656.5</v>
      </c>
      <c r="G25" s="1">
        <f t="shared" si="13"/>
        <v>662.5</v>
      </c>
      <c r="H25" s="1">
        <f t="shared" si="14"/>
        <v>773</v>
      </c>
      <c r="I25" s="1">
        <f t="shared" si="15"/>
        <v>680</v>
      </c>
      <c r="K25" t="str">
        <f t="shared" si="16"/>
        <v>0.18203 0.04375</v>
      </c>
      <c r="L25" t="str">
        <f t="shared" si="17"/>
        <v>0.42188 0.80625</v>
      </c>
      <c r="M25" t="str">
        <f t="shared" si="18"/>
        <v>0.51289 0.82813</v>
      </c>
      <c r="N25" t="str">
        <f t="shared" si="19"/>
        <v>0.60391 0.85</v>
      </c>
    </row>
    <row r="26" spans="1:14" x14ac:dyDescent="0.25">
      <c r="A26" t="s">
        <v>35</v>
      </c>
      <c r="B26">
        <f>ROUND($B$24/3,0)</f>
        <v>233</v>
      </c>
      <c r="C26">
        <f>$C$24</f>
        <v>35</v>
      </c>
      <c r="D26" s="2">
        <f>$H$24-$B26</f>
        <v>1007</v>
      </c>
      <c r="E26" s="2">
        <f>$E$24</f>
        <v>645</v>
      </c>
      <c r="F26" s="1">
        <f t="shared" si="12"/>
        <v>1123.5</v>
      </c>
      <c r="G26" s="1">
        <f t="shared" si="13"/>
        <v>662.5</v>
      </c>
      <c r="H26" s="1">
        <f t="shared" si="14"/>
        <v>1240</v>
      </c>
      <c r="I26" s="1">
        <f t="shared" si="15"/>
        <v>680</v>
      </c>
      <c r="K26" t="str">
        <f t="shared" si="16"/>
        <v>0.18203 0.04375</v>
      </c>
      <c r="L26" t="str">
        <f t="shared" si="17"/>
        <v>0.78672 0.80625</v>
      </c>
      <c r="M26" t="str">
        <f t="shared" si="18"/>
        <v>0.87773 0.82813</v>
      </c>
      <c r="N26" t="str">
        <f t="shared" si="19"/>
        <v>0.96875 0.85</v>
      </c>
    </row>
    <row r="27" spans="1:14" x14ac:dyDescent="0.25">
      <c r="A27" t="s">
        <v>37</v>
      </c>
      <c r="B27">
        <f>ROUND($B$24/3,0)</f>
        <v>233</v>
      </c>
      <c r="C27">
        <f>$C$24</f>
        <v>35</v>
      </c>
      <c r="D27" s="2">
        <f>$F$24-$B27/2</f>
        <v>773.5</v>
      </c>
      <c r="E27" s="2">
        <f>$E$24</f>
        <v>645</v>
      </c>
      <c r="F27" s="1">
        <f t="shared" si="12"/>
        <v>890</v>
      </c>
      <c r="G27" s="1">
        <f t="shared" si="13"/>
        <v>662.5</v>
      </c>
      <c r="H27" s="1">
        <f t="shared" si="14"/>
        <v>1006.5</v>
      </c>
      <c r="I27" s="1">
        <f t="shared" si="15"/>
        <v>680</v>
      </c>
      <c r="K27" t="str">
        <f t="shared" si="16"/>
        <v>0.18203 0.04375</v>
      </c>
      <c r="L27" t="str">
        <f t="shared" si="17"/>
        <v>0.6043 0.80625</v>
      </c>
      <c r="M27" t="str">
        <f t="shared" si="18"/>
        <v>0.69531 0.82813</v>
      </c>
      <c r="N27" t="str">
        <f t="shared" si="19"/>
        <v>0.78633 0.85</v>
      </c>
    </row>
    <row r="28" spans="1:14" x14ac:dyDescent="0.25">
      <c r="A28" t="s">
        <v>31</v>
      </c>
      <c r="B28">
        <f>$B$21-$B$5*2</f>
        <v>620</v>
      </c>
      <c r="C28">
        <f>$C$21-$C$5*2</f>
        <v>520</v>
      </c>
      <c r="D28" s="2"/>
      <c r="E28" s="2"/>
      <c r="F28" s="1">
        <f t="shared" si="12"/>
        <v>310</v>
      </c>
      <c r="G28" s="1">
        <f t="shared" si="13"/>
        <v>260</v>
      </c>
      <c r="H28" s="1">
        <f t="shared" si="14"/>
        <v>620</v>
      </c>
      <c r="I28" s="1">
        <f t="shared" si="15"/>
        <v>520</v>
      </c>
      <c r="K28" t="str">
        <f t="shared" si="16"/>
        <v>0.48438 0.65</v>
      </c>
      <c r="L28" t="str">
        <f t="shared" si="17"/>
        <v>0 0</v>
      </c>
      <c r="M28" t="str">
        <f t="shared" si="18"/>
        <v>0.24219 0.325</v>
      </c>
      <c r="N28" t="str">
        <f t="shared" si="19"/>
        <v>0.48438 0.65</v>
      </c>
    </row>
    <row r="29" spans="1:14" x14ac:dyDescent="0.25">
      <c r="A29" t="s">
        <v>38</v>
      </c>
      <c r="B29">
        <f>$B$21</f>
        <v>700</v>
      </c>
      <c r="C29">
        <v>100</v>
      </c>
      <c r="D29" s="2">
        <f>$D$21</f>
        <v>540</v>
      </c>
      <c r="E29" s="2">
        <f>$E$21</f>
        <v>80</v>
      </c>
      <c r="F29" s="1">
        <f t="shared" si="12"/>
        <v>890</v>
      </c>
      <c r="G29" s="1">
        <f t="shared" si="13"/>
        <v>130</v>
      </c>
      <c r="H29" s="1">
        <f t="shared" si="14"/>
        <v>1240</v>
      </c>
      <c r="I29" s="1">
        <f t="shared" si="15"/>
        <v>180</v>
      </c>
      <c r="K29" t="str">
        <f t="shared" si="16"/>
        <v>0.54688 0.125</v>
      </c>
      <c r="L29" t="str">
        <f t="shared" si="17"/>
        <v>0.42188 0.1</v>
      </c>
      <c r="M29" t="str">
        <f t="shared" si="18"/>
        <v>0.69531 0.1625</v>
      </c>
      <c r="N29" t="str">
        <f t="shared" si="19"/>
        <v>0.96875 0.225</v>
      </c>
    </row>
    <row r="30" spans="1:14" x14ac:dyDescent="0.25">
      <c r="A30" t="s">
        <v>20</v>
      </c>
      <c r="B30">
        <f>$B$7-$B$23-$B$3*2-$B$4</f>
        <v>360</v>
      </c>
      <c r="C30">
        <f>$C$7-($C$3*2)</f>
        <v>20</v>
      </c>
      <c r="D30" s="2">
        <f>$D$7+$B$3</f>
        <v>10</v>
      </c>
      <c r="E30" s="2">
        <f>$E$7+$C$3</f>
        <v>770</v>
      </c>
      <c r="F30" s="1">
        <f t="shared" si="12"/>
        <v>190</v>
      </c>
      <c r="G30" s="1">
        <f t="shared" si="13"/>
        <v>780</v>
      </c>
      <c r="H30" s="1">
        <f t="shared" si="14"/>
        <v>370</v>
      </c>
      <c r="I30" s="1">
        <f t="shared" si="15"/>
        <v>790</v>
      </c>
      <c r="K30" t="str">
        <f t="shared" si="16"/>
        <v>0.28125 0.025</v>
      </c>
      <c r="L30" t="str">
        <f t="shared" si="17"/>
        <v>0.00781 0.9625</v>
      </c>
      <c r="M30" t="str">
        <f t="shared" si="18"/>
        <v>0.14844 0.975</v>
      </c>
      <c r="N30" t="str">
        <f t="shared" si="19"/>
        <v>0.28906 0.9875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Osis</dc:creator>
  <cp:lastModifiedBy>Mārtiņš Osis</cp:lastModifiedBy>
  <dcterms:created xsi:type="dcterms:W3CDTF">2023-07-06T21:24:52Z</dcterms:created>
  <dcterms:modified xsi:type="dcterms:W3CDTF">2023-07-08T23:29:09Z</dcterms:modified>
</cp:coreProperties>
</file>