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repos\mexico_fortune.server\doc\"/>
    </mc:Choice>
  </mc:AlternateContent>
  <xr:revisionPtr revIDLastSave="0" documentId="13_ncr:1_{BB9005AF-BE90-49FA-B3E4-588952FC3A55}" xr6:coauthVersionLast="47" xr6:coauthVersionMax="47" xr10:uidLastSave="{00000000-0000-0000-0000-000000000000}"/>
  <bookViews>
    <workbookView xWindow="-120" yWindow="-120" windowWidth="29040" windowHeight="16440" tabRatio="876" activeTab="1" xr2:uid="{AAD9CF96-51EB-4866-AB13-D9545CEADD54}"/>
  </bookViews>
  <sheets>
    <sheet name="下注比例" sheetId="3" r:id="rId1"/>
    <sheet name="paylin中奖" sheetId="1" r:id="rId2"/>
    <sheet name="Bonus中奖" sheetId="2" r:id="rId3"/>
    <sheet name="Bingo刷球数量" sheetId="5" r:id="rId4"/>
    <sheet name="Bingo奖励倍数" sheetId="6" r:id="rId5"/>
    <sheet name="Retrigger占比" sheetId="4" r:id="rId6"/>
    <sheet name="Win" sheetId="9" r:id="rId7"/>
    <sheet name="空轮概率" sheetId="12" r:id="rId8"/>
    <sheet name="Sheet1" sheetId="8" r:id="rId9"/>
    <sheet name="Sheet2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F5" i="2"/>
  <c r="F6" i="2"/>
  <c r="F7" i="2"/>
  <c r="F8" i="2"/>
  <c r="F9" i="2"/>
  <c r="F10" i="2"/>
  <c r="F1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G2" i="6"/>
  <c r="F2" i="6"/>
  <c r="Q25" i="6"/>
  <c r="R25" i="6" s="1"/>
  <c r="Q24" i="6"/>
  <c r="R24" i="6" s="1"/>
  <c r="Q23" i="6"/>
  <c r="R23" i="6" s="1"/>
  <c r="Q22" i="6"/>
  <c r="R22" i="6" s="1"/>
  <c r="Q21" i="6"/>
  <c r="R21" i="6" s="1"/>
  <c r="Q20" i="6"/>
  <c r="R20" i="6" s="1"/>
  <c r="Q19" i="6"/>
  <c r="R19" i="6" s="1"/>
  <c r="Q18" i="6"/>
  <c r="R18" i="6" s="1"/>
  <c r="Q17" i="6"/>
  <c r="R17" i="6" s="1"/>
  <c r="Q16" i="6"/>
  <c r="R16" i="6" s="1"/>
  <c r="P16" i="6"/>
  <c r="O16" i="6"/>
  <c r="J2" i="2"/>
  <c r="D3" i="8"/>
  <c r="I2" i="2" s="1"/>
  <c r="D4" i="8"/>
  <c r="D5" i="8"/>
  <c r="D2" i="8"/>
  <c r="K11" i="2"/>
  <c r="L11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2" i="2"/>
  <c r="L2" i="2" s="1"/>
  <c r="H4" i="6"/>
  <c r="I4" i="6" s="1"/>
  <c r="H5" i="6"/>
  <c r="I5" i="6" s="1"/>
  <c r="H3" i="6"/>
  <c r="I3" i="6" s="1"/>
  <c r="H2" i="6"/>
  <c r="I2" i="6" s="1"/>
  <c r="J2" i="6" s="1"/>
  <c r="S16" i="6" l="1"/>
  <c r="U16" i="6" s="1"/>
  <c r="M2" i="2"/>
  <c r="N2" i="2" l="1"/>
  <c r="O2" i="2"/>
  <c r="L2" i="6"/>
  <c r="K2" i="6"/>
  <c r="T16" i="6"/>
</calcChain>
</file>

<file path=xl/sharedStrings.xml><?xml version="1.0" encoding="utf-8"?>
<sst xmlns="http://schemas.openxmlformats.org/spreadsheetml/2006/main" count="129" uniqueCount="71">
  <si>
    <t>编号</t>
    <phoneticPr fontId="1" type="noConversion"/>
  </si>
  <si>
    <t>Bonus</t>
    <phoneticPr fontId="1" type="noConversion"/>
  </si>
  <si>
    <t>Bingo</t>
    <phoneticPr fontId="1" type="noConversion"/>
  </si>
  <si>
    <t>分配比例</t>
    <phoneticPr fontId="1" type="noConversion"/>
  </si>
  <si>
    <t>所属模块</t>
    <phoneticPr fontId="1" type="noConversion"/>
  </si>
  <si>
    <t>BaseGame</t>
    <phoneticPr fontId="1" type="noConversion"/>
  </si>
  <si>
    <t>Lock</t>
    <phoneticPr fontId="1" type="noConversion"/>
  </si>
  <si>
    <t>中奖概率</t>
    <phoneticPr fontId="1" type="noConversion"/>
  </si>
  <si>
    <t>倍数</t>
    <phoneticPr fontId="1" type="noConversion"/>
  </si>
  <si>
    <t>出现权重</t>
    <phoneticPr fontId="1" type="noConversion"/>
  </si>
  <si>
    <t>Retrigger数量</t>
    <phoneticPr fontId="1" type="noConversion"/>
  </si>
  <si>
    <t>出现Symbol数量</t>
    <phoneticPr fontId="1" type="noConversion"/>
  </si>
  <si>
    <t>出球概率</t>
    <phoneticPr fontId="1" type="noConversion"/>
  </si>
  <si>
    <t>倍率</t>
    <phoneticPr fontId="1" type="noConversion"/>
  </si>
  <si>
    <t>比例</t>
    <phoneticPr fontId="1" type="noConversion"/>
  </si>
  <si>
    <t>BINGO</t>
    <phoneticPr fontId="1" type="noConversion"/>
  </si>
  <si>
    <t>paylin</t>
    <phoneticPr fontId="1" type="noConversion"/>
  </si>
  <si>
    <t>实际价值</t>
    <phoneticPr fontId="1" type="noConversion"/>
  </si>
  <si>
    <t>Total Bet需要单独进行数值表绑定，应对不同下注金额对应不同数值体验</t>
    <phoneticPr fontId="1" type="noConversion"/>
  </si>
  <si>
    <t>预制线型整理，需要将所有线型倍数进行整理（程序脚本跑出即可）</t>
    <phoneticPr fontId="1" type="noConversion"/>
  </si>
  <si>
    <t>中奖逻辑为：先进行倍数出现权重随机进行抽取当前需要出现的倍数，然后根据当前下注bet进行换算中奖概率</t>
    <phoneticPr fontId="1" type="noConversion"/>
  </si>
  <si>
    <t>Bingo最终成线球为中奖球，当用户中奖，可开出最终中线图案（极限情况为用户第一发中奖，当前开出的球数量为0，所以需要同事开出5个中奖球）</t>
    <phoneticPr fontId="1" type="noConversion"/>
  </si>
  <si>
    <t>Bonus中奖时需要单独计算，先计算出现权重，之后进行判定概率是否中Bonus</t>
    <phoneticPr fontId="1" type="noConversion"/>
  </si>
  <si>
    <t>Bingo需要单独计算出球概率，最终成线球为中奖球，中奖球需要判定用户是否中奖，若是中奖可根据当前开球数量进行出球</t>
    <phoneticPr fontId="1" type="noConversion"/>
  </si>
  <si>
    <t>Bonus占比</t>
    <phoneticPr fontId="1" type="noConversion"/>
  </si>
  <si>
    <t>举例说明：</t>
    <phoneticPr fontId="1" type="noConversion"/>
  </si>
  <si>
    <t>用户中奖20倍，其中10倍用于奖励FreeSpin，超过10倍的次数需要进行单独运算</t>
    <phoneticPr fontId="1" type="noConversion"/>
  </si>
  <si>
    <t>如表所示,编号1代表Retrigger，编号2代表Bingo</t>
    <phoneticPr fontId="1" type="noConversion"/>
  </si>
  <si>
    <t>多余的10倍按照当前下注金额进行换算成金钱进行分开计算</t>
    <phoneticPr fontId="1" type="noConversion"/>
  </si>
  <si>
    <t>Bingo所累计金额，需要平均分配至所有Freespin上（此间在Freespin过程中会享受Bingo中奖加成）</t>
    <phoneticPr fontId="1" type="noConversion"/>
  </si>
  <si>
    <t>此表用于超过10倍Bonus奖励所用比例，</t>
    <phoneticPr fontId="1" type="noConversion"/>
  </si>
  <si>
    <t>当前下注金额为10，分配后为5，Retrigger按照出现概率进行分配，若随机数量出现3则当前Retrigger是否中奖概率=5/（3*10）（Retrigger次数需要提前计算）</t>
    <phoneticPr fontId="1" type="noConversion"/>
  </si>
  <si>
    <t>基础转轮</t>
    <phoneticPr fontId="1" type="noConversion"/>
  </si>
  <si>
    <t>Bonus抽奖</t>
    <phoneticPr fontId="1" type="noConversion"/>
  </si>
  <si>
    <t>Bingo抽奖</t>
    <phoneticPr fontId="1" type="noConversion"/>
  </si>
  <si>
    <t>锁定扣除钱</t>
    <phoneticPr fontId="1" type="noConversion"/>
  </si>
  <si>
    <t>下注比例</t>
    <phoneticPr fontId="1" type="noConversion"/>
  </si>
  <si>
    <t>下注金额</t>
    <phoneticPr fontId="1" type="noConversion"/>
  </si>
  <si>
    <t>奖池类型</t>
    <phoneticPr fontId="1" type="noConversion"/>
  </si>
  <si>
    <t>bigwin</t>
    <phoneticPr fontId="1" type="noConversion"/>
  </si>
  <si>
    <t>megawin</t>
    <phoneticPr fontId="1" type="noConversion"/>
  </si>
  <si>
    <t>superwin</t>
    <phoneticPr fontId="1" type="noConversion"/>
  </si>
  <si>
    <t>epicwin</t>
    <phoneticPr fontId="1" type="noConversion"/>
  </si>
  <si>
    <t>帽子</t>
    <phoneticPr fontId="1" type="noConversion"/>
  </si>
  <si>
    <t>吉他</t>
    <phoneticPr fontId="1" type="noConversion"/>
  </si>
  <si>
    <t>沙锤</t>
    <phoneticPr fontId="1" type="noConversion"/>
  </si>
  <si>
    <t>数字10-A</t>
    <phoneticPr fontId="1" type="noConversion"/>
  </si>
  <si>
    <t xml:space="preserve"> </t>
    <phoneticPr fontId="1" type="noConversion"/>
  </si>
  <si>
    <t xml:space="preserve"> b</t>
    <phoneticPr fontId="1" type="noConversion"/>
  </si>
  <si>
    <t>奖励价值</t>
    <phoneticPr fontId="1" type="noConversion"/>
  </si>
  <si>
    <t>Bonus价值</t>
    <phoneticPr fontId="1" type="noConversion"/>
  </si>
  <si>
    <t>Bonus投注</t>
    <phoneticPr fontId="1" type="noConversion"/>
  </si>
  <si>
    <t>阈值</t>
    <phoneticPr fontId="1" type="noConversion"/>
  </si>
  <si>
    <t>空轮</t>
    <phoneticPr fontId="1" type="noConversion"/>
  </si>
  <si>
    <t>加阈值后</t>
    <phoneticPr fontId="1" type="noConversion"/>
  </si>
  <si>
    <t>Bingo价值</t>
    <phoneticPr fontId="1" type="noConversion"/>
  </si>
  <si>
    <t>正常中奖概率</t>
    <phoneticPr fontId="1" type="noConversion"/>
  </si>
  <si>
    <t>mini</t>
    <phoneticPr fontId="1" type="noConversion"/>
  </si>
  <si>
    <t>major</t>
    <phoneticPr fontId="1" type="noConversion"/>
  </si>
  <si>
    <t>grand</t>
    <phoneticPr fontId="1" type="noConversion"/>
  </si>
  <si>
    <t>阈值（当前下注倍数）固定值：1</t>
    <phoneticPr fontId="1" type="noConversion"/>
  </si>
  <si>
    <t>最终得到是否中，及数量</t>
    <phoneticPr fontId="1" type="noConversion"/>
  </si>
  <si>
    <t>权重</t>
    <phoneticPr fontId="1" type="noConversion"/>
  </si>
  <si>
    <t>BaseGame最终得到：是否中奖和倍数</t>
    <phoneticPr fontId="1" type="noConversion"/>
  </si>
  <si>
    <t>固定价值：</t>
    <phoneticPr fontId="1" type="noConversion"/>
  </si>
  <si>
    <t>当前bingo累计&gt;阈值，判断中奖率=阈值/固定价值，如中奖，获取剩余球数</t>
    <phoneticPr fontId="1" type="noConversion"/>
  </si>
  <si>
    <t>如中奖按权重取倍数</t>
    <phoneticPr fontId="1" type="noConversion"/>
  </si>
  <si>
    <t>用户下注额累计阈值和固定阈值比较进行抽取</t>
    <phoneticPr fontId="1" type="noConversion"/>
  </si>
  <si>
    <t>按照权重抽取获得bonus数量，倍数和中奖概率</t>
    <phoneticPr fontId="1" type="noConversion"/>
  </si>
  <si>
    <t>最终得到是否中及倍数和bonus数量</t>
    <phoneticPr fontId="1" type="noConversion"/>
  </si>
  <si>
    <t>minor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</si>
</sst>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127000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2EEE1F4-2B6A-FEB6-B8BC-3D498DB2A00F}"/>
            </a:ext>
          </a:extLst>
        </xdr:cNvPr>
        <xdr:cNvSpPr>
          <a:spLocks noChangeAspect="1" noChangeArrowheads="1"/>
        </xdr:cNvSpPr>
      </xdr:nvSpPr>
      <xdr:spPr bwMode="auto">
        <a:xfrm>
          <a:off x="105664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527051</xdr:colOff>
      <xdr:row>2</xdr:row>
      <xdr:rowOff>57150</xdr:rowOff>
    </xdr:from>
    <xdr:to>
      <xdr:col>14</xdr:col>
      <xdr:colOff>459143</xdr:colOff>
      <xdr:row>16</xdr:row>
      <xdr:rowOff>170745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6BB3A5-ED32-0213-CCFE-CA905B590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1" y="412750"/>
          <a:ext cx="4554892" cy="260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9571-AAC8-4CF1-BA08-330B93603CEF}">
  <dimension ref="A1:E13"/>
  <sheetViews>
    <sheetView zoomScale="130" zoomScaleNormal="130" workbookViewId="0">
      <selection activeCell="I5" sqref="I5"/>
    </sheetView>
  </sheetViews>
  <sheetFormatPr defaultRowHeight="14.25" x14ac:dyDescent="0.2"/>
  <cols>
    <col min="3" max="3" width="8.625" style="1"/>
    <col min="26" max="26" width="0" hidden="1" customWidth="1"/>
    <col min="40" max="40" width="0" hidden="1" customWidth="1"/>
  </cols>
  <sheetData>
    <row r="1" spans="1:5" x14ac:dyDescent="0.2">
      <c r="A1" t="s">
        <v>0</v>
      </c>
      <c r="B1" t="s">
        <v>4</v>
      </c>
      <c r="C1" s="1" t="s">
        <v>3</v>
      </c>
    </row>
    <row r="2" spans="1:5" x14ac:dyDescent="0.2">
      <c r="A2">
        <v>1</v>
      </c>
      <c r="B2" t="s">
        <v>5</v>
      </c>
      <c r="C2" s="1">
        <v>0.5</v>
      </c>
      <c r="E2" t="s">
        <v>32</v>
      </c>
    </row>
    <row r="3" spans="1:5" x14ac:dyDescent="0.2">
      <c r="A3">
        <v>2</v>
      </c>
      <c r="B3" t="s">
        <v>1</v>
      </c>
      <c r="C3" s="1">
        <v>0.3</v>
      </c>
      <c r="E3" t="s">
        <v>33</v>
      </c>
    </row>
    <row r="4" spans="1:5" x14ac:dyDescent="0.2">
      <c r="A4">
        <v>3</v>
      </c>
      <c r="B4" t="s">
        <v>2</v>
      </c>
      <c r="C4" s="1">
        <v>0.15</v>
      </c>
      <c r="E4" t="s">
        <v>34</v>
      </c>
    </row>
    <row r="5" spans="1:5" x14ac:dyDescent="0.2">
      <c r="A5">
        <v>4</v>
      </c>
      <c r="B5" t="s">
        <v>6</v>
      </c>
      <c r="C5" s="1">
        <v>0.05</v>
      </c>
      <c r="E5" t="s">
        <v>35</v>
      </c>
    </row>
    <row r="13" spans="1:5" x14ac:dyDescent="0.2">
      <c r="A1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9378-F0E1-43F5-8DF2-DE2CD7EE1190}">
  <dimension ref="A1:C12"/>
  <sheetViews>
    <sheetView workbookViewId="0">
      <selection activeCell="D40" sqref="D40"/>
    </sheetView>
  </sheetViews>
  <sheetFormatPr defaultRowHeight="14.25" x14ac:dyDescent="0.2"/>
  <sheetData>
    <row r="1" spans="1:3" x14ac:dyDescent="0.2">
      <c r="A1" s="6" t="s">
        <v>43</v>
      </c>
      <c r="B1" s="3">
        <v>5</v>
      </c>
      <c r="C1" s="3">
        <v>15</v>
      </c>
    </row>
    <row r="2" spans="1:3" x14ac:dyDescent="0.2">
      <c r="A2" s="6"/>
      <c r="B2" s="3">
        <v>4</v>
      </c>
      <c r="C2" s="3">
        <v>5</v>
      </c>
    </row>
    <row r="3" spans="1:3" x14ac:dyDescent="0.2">
      <c r="A3" s="6"/>
      <c r="B3" s="3">
        <v>3</v>
      </c>
      <c r="C3" s="3">
        <v>1</v>
      </c>
    </row>
    <row r="4" spans="1:3" x14ac:dyDescent="0.2">
      <c r="A4" s="6" t="s">
        <v>44</v>
      </c>
      <c r="B4" s="3">
        <v>5</v>
      </c>
      <c r="C4" s="3">
        <v>10</v>
      </c>
    </row>
    <row r="5" spans="1:3" x14ac:dyDescent="0.2">
      <c r="A5" s="6"/>
      <c r="B5" s="3">
        <v>4</v>
      </c>
      <c r="C5" s="3">
        <v>2</v>
      </c>
    </row>
    <row r="6" spans="1:3" x14ac:dyDescent="0.2">
      <c r="A6" s="6"/>
      <c r="B6" s="3">
        <v>3</v>
      </c>
      <c r="C6" s="3">
        <v>0.5</v>
      </c>
    </row>
    <row r="7" spans="1:3" x14ac:dyDescent="0.2">
      <c r="A7" s="6" t="s">
        <v>45</v>
      </c>
      <c r="B7" s="3">
        <v>5</v>
      </c>
      <c r="C7" s="3">
        <v>7.5</v>
      </c>
    </row>
    <row r="8" spans="1:3" x14ac:dyDescent="0.2">
      <c r="A8" s="6"/>
      <c r="B8" s="3">
        <v>4</v>
      </c>
      <c r="C8" s="3">
        <v>1.5</v>
      </c>
    </row>
    <row r="9" spans="1:3" x14ac:dyDescent="0.2">
      <c r="A9" s="6"/>
      <c r="B9" s="3">
        <v>3</v>
      </c>
      <c r="C9" s="3">
        <v>0.5</v>
      </c>
    </row>
    <row r="10" spans="1:3" x14ac:dyDescent="0.2">
      <c r="A10" s="6" t="s">
        <v>46</v>
      </c>
      <c r="B10" s="3">
        <v>5</v>
      </c>
      <c r="C10" s="3">
        <v>5</v>
      </c>
    </row>
    <row r="11" spans="1:3" x14ac:dyDescent="0.2">
      <c r="A11" s="6"/>
      <c r="B11" s="3">
        <v>4</v>
      </c>
      <c r="C11" s="3">
        <v>1</v>
      </c>
    </row>
    <row r="12" spans="1:3" x14ac:dyDescent="0.2">
      <c r="A12" s="6"/>
      <c r="B12" s="3">
        <v>3</v>
      </c>
      <c r="C12" s="3">
        <v>0.5</v>
      </c>
    </row>
  </sheetData>
  <mergeCells count="4">
    <mergeCell ref="A1:A3"/>
    <mergeCell ref="A4:A6"/>
    <mergeCell ref="A7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63F2-5221-4DBD-A00B-8D0153A29806}">
  <dimension ref="A1:I43"/>
  <sheetViews>
    <sheetView tabSelected="1" workbookViewId="0">
      <selection activeCell="D6" sqref="D6"/>
    </sheetView>
  </sheetViews>
  <sheetFormatPr defaultRowHeight="14.25" x14ac:dyDescent="0.2"/>
  <cols>
    <col min="3" max="3" width="12.75" customWidth="1"/>
    <col min="4" max="4" width="13.625" customWidth="1"/>
  </cols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>
        <v>1</v>
      </c>
      <c r="B2">
        <v>1</v>
      </c>
      <c r="C2">
        <v>100</v>
      </c>
      <c r="D2">
        <f>下注比例!C$2/B2</f>
        <v>0.5</v>
      </c>
    </row>
    <row r="3" spans="1:4" x14ac:dyDescent="0.2">
      <c r="A3">
        <v>2</v>
      </c>
      <c r="B3">
        <v>2</v>
      </c>
      <c r="C3">
        <v>100</v>
      </c>
      <c r="D3">
        <f>下注比例!C$2/B3</f>
        <v>0.25</v>
      </c>
    </row>
    <row r="4" spans="1:4" x14ac:dyDescent="0.2">
      <c r="A4">
        <v>3</v>
      </c>
      <c r="B4">
        <v>3</v>
      </c>
      <c r="C4">
        <v>100</v>
      </c>
      <c r="D4">
        <f>下注比例!C$2/B4</f>
        <v>0.16666666666666666</v>
      </c>
    </row>
    <row r="5" spans="1:4" x14ac:dyDescent="0.2">
      <c r="A5">
        <v>4</v>
      </c>
      <c r="B5">
        <v>4</v>
      </c>
      <c r="C5">
        <v>100</v>
      </c>
      <c r="D5">
        <f>下注比例!C$2/B5</f>
        <v>0.125</v>
      </c>
    </row>
    <row r="6" spans="1:4" x14ac:dyDescent="0.2">
      <c r="A6">
        <v>5</v>
      </c>
      <c r="B6">
        <v>5</v>
      </c>
      <c r="C6">
        <v>100</v>
      </c>
      <c r="D6">
        <f>下注比例!C$2/B6</f>
        <v>0.1</v>
      </c>
    </row>
    <row r="7" spans="1:4" x14ac:dyDescent="0.2">
      <c r="A7">
        <v>6</v>
      </c>
      <c r="B7">
        <v>6</v>
      </c>
      <c r="C7">
        <v>100</v>
      </c>
      <c r="D7">
        <f>下注比例!C$2/B7</f>
        <v>8.3333333333333329E-2</v>
      </c>
    </row>
    <row r="8" spans="1:4" x14ac:dyDescent="0.2">
      <c r="A8">
        <v>7</v>
      </c>
      <c r="B8">
        <v>7</v>
      </c>
      <c r="C8">
        <v>100</v>
      </c>
      <c r="D8">
        <f>下注比例!C$2/B8</f>
        <v>7.1428571428571425E-2</v>
      </c>
    </row>
    <row r="9" spans="1:4" x14ac:dyDescent="0.2">
      <c r="A9">
        <v>8</v>
      </c>
      <c r="B9">
        <v>8</v>
      </c>
      <c r="C9">
        <v>100</v>
      </c>
      <c r="D9">
        <f>下注比例!C$2/B9</f>
        <v>6.25E-2</v>
      </c>
    </row>
    <row r="10" spans="1:4" x14ac:dyDescent="0.2">
      <c r="A10">
        <v>9</v>
      </c>
      <c r="B10">
        <v>9</v>
      </c>
      <c r="C10">
        <v>100</v>
      </c>
      <c r="D10">
        <f>下注比例!C$2/B10</f>
        <v>5.5555555555555552E-2</v>
      </c>
    </row>
    <row r="11" spans="1:4" x14ac:dyDescent="0.2">
      <c r="A11">
        <v>10</v>
      </c>
      <c r="B11">
        <v>10</v>
      </c>
      <c r="C11">
        <v>100</v>
      </c>
      <c r="D11">
        <f>下注比例!C$2/B11</f>
        <v>0.05</v>
      </c>
    </row>
    <row r="12" spans="1:4" x14ac:dyDescent="0.2">
      <c r="A12">
        <v>11</v>
      </c>
      <c r="B12">
        <v>11</v>
      </c>
      <c r="C12">
        <v>100</v>
      </c>
      <c r="D12">
        <f>下注比例!C$2/B12</f>
        <v>4.5454545454545456E-2</v>
      </c>
    </row>
    <row r="13" spans="1:4" x14ac:dyDescent="0.2">
      <c r="A13">
        <v>12</v>
      </c>
      <c r="B13">
        <v>12</v>
      </c>
      <c r="C13">
        <v>100</v>
      </c>
      <c r="D13">
        <f>下注比例!C$2/B13</f>
        <v>4.1666666666666664E-2</v>
      </c>
    </row>
    <row r="14" spans="1:4" x14ac:dyDescent="0.2">
      <c r="A14">
        <v>13</v>
      </c>
      <c r="B14">
        <v>13</v>
      </c>
      <c r="C14">
        <v>100</v>
      </c>
      <c r="D14">
        <f>下注比例!C$2/B14</f>
        <v>3.8461538461538464E-2</v>
      </c>
    </row>
    <row r="15" spans="1:4" x14ac:dyDescent="0.2">
      <c r="A15">
        <v>14</v>
      </c>
      <c r="B15">
        <v>14</v>
      </c>
      <c r="C15">
        <v>100</v>
      </c>
      <c r="D15">
        <f>下注比例!C$2/B15</f>
        <v>3.5714285714285712E-2</v>
      </c>
    </row>
    <row r="16" spans="1:4" x14ac:dyDescent="0.2">
      <c r="A16">
        <v>15</v>
      </c>
      <c r="B16">
        <v>15</v>
      </c>
      <c r="C16">
        <v>100</v>
      </c>
      <c r="D16">
        <f>下注比例!C$2/B16</f>
        <v>3.3333333333333333E-2</v>
      </c>
    </row>
    <row r="17" spans="1:9" x14ac:dyDescent="0.2">
      <c r="A17">
        <v>16</v>
      </c>
      <c r="B17">
        <v>16</v>
      </c>
      <c r="C17">
        <v>100</v>
      </c>
      <c r="D17">
        <f>下注比例!C$2/B17</f>
        <v>3.125E-2</v>
      </c>
    </row>
    <row r="18" spans="1:9" x14ac:dyDescent="0.2">
      <c r="A18">
        <v>17</v>
      </c>
      <c r="B18">
        <v>17</v>
      </c>
      <c r="C18">
        <v>100</v>
      </c>
      <c r="D18">
        <f>下注比例!C$2/B18</f>
        <v>2.9411764705882353E-2</v>
      </c>
    </row>
    <row r="19" spans="1:9" x14ac:dyDescent="0.2">
      <c r="A19">
        <v>18</v>
      </c>
      <c r="B19">
        <v>18</v>
      </c>
      <c r="C19">
        <v>100</v>
      </c>
      <c r="D19">
        <f>下注比例!C$2/B19</f>
        <v>2.7777777777777776E-2</v>
      </c>
      <c r="I19" t="s">
        <v>19</v>
      </c>
    </row>
    <row r="20" spans="1:9" x14ac:dyDescent="0.2">
      <c r="A20">
        <v>19</v>
      </c>
      <c r="B20">
        <v>19</v>
      </c>
      <c r="C20">
        <v>100</v>
      </c>
      <c r="D20">
        <f>下注比例!C$2/B20</f>
        <v>2.6315789473684209E-2</v>
      </c>
    </row>
    <row r="21" spans="1:9" x14ac:dyDescent="0.2">
      <c r="A21">
        <v>20</v>
      </c>
      <c r="B21">
        <v>20</v>
      </c>
      <c r="C21">
        <v>100</v>
      </c>
      <c r="D21">
        <f>下注比例!C$2/B21</f>
        <v>2.5000000000000001E-2</v>
      </c>
      <c r="I21" t="s">
        <v>20</v>
      </c>
    </row>
    <row r="22" spans="1:9" x14ac:dyDescent="0.2">
      <c r="A22">
        <v>21</v>
      </c>
      <c r="B22">
        <v>21</v>
      </c>
      <c r="C22">
        <v>100</v>
      </c>
      <c r="D22">
        <f>下注比例!C$2/B22</f>
        <v>2.3809523809523808E-2</v>
      </c>
    </row>
    <row r="23" spans="1:9" x14ac:dyDescent="0.2">
      <c r="A23">
        <v>22</v>
      </c>
      <c r="B23">
        <v>22</v>
      </c>
      <c r="C23">
        <v>100</v>
      </c>
      <c r="D23">
        <f>下注比例!C$2/B23</f>
        <v>2.2727272727272728E-2</v>
      </c>
    </row>
    <row r="24" spans="1:9" x14ac:dyDescent="0.2">
      <c r="A24">
        <v>23</v>
      </c>
      <c r="B24">
        <v>23</v>
      </c>
      <c r="C24">
        <v>100</v>
      </c>
      <c r="D24">
        <f>下注比例!C$2/B24</f>
        <v>2.1739130434782608E-2</v>
      </c>
    </row>
    <row r="25" spans="1:9" x14ac:dyDescent="0.2">
      <c r="A25">
        <v>24</v>
      </c>
      <c r="B25">
        <v>24</v>
      </c>
      <c r="C25">
        <v>100</v>
      </c>
      <c r="D25">
        <f>下注比例!C$2/B25</f>
        <v>2.0833333333333332E-2</v>
      </c>
    </row>
    <row r="26" spans="1:9" x14ac:dyDescent="0.2">
      <c r="A26">
        <v>25</v>
      </c>
      <c r="B26">
        <v>25</v>
      </c>
      <c r="C26">
        <v>100</v>
      </c>
      <c r="D26">
        <f>下注比例!C$2/B26</f>
        <v>0.02</v>
      </c>
    </row>
    <row r="27" spans="1:9" x14ac:dyDescent="0.2">
      <c r="A27">
        <v>26</v>
      </c>
      <c r="B27">
        <v>26</v>
      </c>
      <c r="C27">
        <v>100</v>
      </c>
      <c r="D27">
        <f>下注比例!C$2/B27</f>
        <v>1.9230769230769232E-2</v>
      </c>
    </row>
    <row r="28" spans="1:9" x14ac:dyDescent="0.2">
      <c r="A28">
        <v>27</v>
      </c>
      <c r="B28">
        <v>27</v>
      </c>
      <c r="C28">
        <v>100</v>
      </c>
      <c r="D28">
        <f>下注比例!C$2/B28</f>
        <v>1.8518518518518517E-2</v>
      </c>
    </row>
    <row r="29" spans="1:9" x14ac:dyDescent="0.2">
      <c r="A29">
        <v>28</v>
      </c>
      <c r="B29">
        <v>28</v>
      </c>
      <c r="C29">
        <v>100</v>
      </c>
      <c r="D29">
        <f>下注比例!C$2/B29</f>
        <v>1.7857142857142856E-2</v>
      </c>
      <c r="H29" t="s">
        <v>63</v>
      </c>
    </row>
    <row r="30" spans="1:9" x14ac:dyDescent="0.2">
      <c r="A30">
        <v>29</v>
      </c>
      <c r="B30">
        <v>29</v>
      </c>
      <c r="C30">
        <v>100</v>
      </c>
      <c r="D30">
        <f>下注比例!C$2/B30</f>
        <v>1.7241379310344827E-2</v>
      </c>
    </row>
    <row r="31" spans="1:9" x14ac:dyDescent="0.2">
      <c r="A31">
        <v>30</v>
      </c>
      <c r="B31">
        <v>30</v>
      </c>
      <c r="C31">
        <v>100</v>
      </c>
      <c r="D31">
        <f>下注比例!C$2/B31</f>
        <v>1.6666666666666666E-2</v>
      </c>
    </row>
    <row r="32" spans="1:9" x14ac:dyDescent="0.2">
      <c r="A32">
        <v>31</v>
      </c>
      <c r="B32">
        <v>31</v>
      </c>
      <c r="C32">
        <v>100</v>
      </c>
      <c r="D32">
        <f>下注比例!C$2/B32</f>
        <v>1.6129032258064516E-2</v>
      </c>
    </row>
    <row r="33" spans="1:4" x14ac:dyDescent="0.2">
      <c r="A33">
        <v>32</v>
      </c>
      <c r="B33">
        <v>32</v>
      </c>
      <c r="C33">
        <v>100</v>
      </c>
      <c r="D33">
        <f>下注比例!C$2/B33</f>
        <v>1.5625E-2</v>
      </c>
    </row>
    <row r="34" spans="1:4" x14ac:dyDescent="0.2">
      <c r="A34">
        <v>33</v>
      </c>
      <c r="B34">
        <v>33</v>
      </c>
      <c r="C34">
        <v>100</v>
      </c>
      <c r="D34">
        <f>下注比例!C$2/B34</f>
        <v>1.5151515151515152E-2</v>
      </c>
    </row>
    <row r="35" spans="1:4" x14ac:dyDescent="0.2">
      <c r="A35">
        <v>34</v>
      </c>
      <c r="B35">
        <v>34</v>
      </c>
      <c r="C35">
        <v>100</v>
      </c>
      <c r="D35">
        <f>下注比例!C$2/B35</f>
        <v>1.4705882352941176E-2</v>
      </c>
    </row>
    <row r="36" spans="1:4" x14ac:dyDescent="0.2">
      <c r="A36">
        <v>35</v>
      </c>
      <c r="B36">
        <v>35</v>
      </c>
      <c r="C36">
        <v>100</v>
      </c>
      <c r="D36">
        <f>下注比例!C$2/B36</f>
        <v>1.4285714285714285E-2</v>
      </c>
    </row>
    <row r="37" spans="1:4" x14ac:dyDescent="0.2">
      <c r="A37">
        <v>36</v>
      </c>
      <c r="B37">
        <v>36</v>
      </c>
      <c r="C37">
        <v>100</v>
      </c>
      <c r="D37">
        <f>下注比例!C$2/B37</f>
        <v>1.3888888888888888E-2</v>
      </c>
    </row>
    <row r="38" spans="1:4" x14ac:dyDescent="0.2">
      <c r="A38">
        <v>37</v>
      </c>
      <c r="B38">
        <v>37</v>
      </c>
      <c r="C38">
        <v>100</v>
      </c>
      <c r="D38">
        <f>下注比例!C$2/B38</f>
        <v>1.3513513513513514E-2</v>
      </c>
    </row>
    <row r="39" spans="1:4" x14ac:dyDescent="0.2">
      <c r="A39">
        <v>38</v>
      </c>
      <c r="B39">
        <v>38</v>
      </c>
      <c r="C39">
        <v>100</v>
      </c>
      <c r="D39">
        <f>下注比例!C$2/B39</f>
        <v>1.3157894736842105E-2</v>
      </c>
    </row>
    <row r="40" spans="1:4" x14ac:dyDescent="0.2">
      <c r="A40">
        <v>39</v>
      </c>
      <c r="B40">
        <v>39</v>
      </c>
      <c r="C40">
        <v>100</v>
      </c>
      <c r="D40">
        <f>下注比例!C$2/B40</f>
        <v>1.282051282051282E-2</v>
      </c>
    </row>
    <row r="41" spans="1:4" x14ac:dyDescent="0.2">
      <c r="A41">
        <v>40</v>
      </c>
      <c r="B41">
        <v>40</v>
      </c>
      <c r="C41">
        <v>100</v>
      </c>
      <c r="D41">
        <f>下注比例!C$2/B41</f>
        <v>1.2500000000000001E-2</v>
      </c>
    </row>
    <row r="42" spans="1:4" x14ac:dyDescent="0.2">
      <c r="A42">
        <v>41</v>
      </c>
      <c r="B42">
        <v>41</v>
      </c>
      <c r="C42">
        <v>100</v>
      </c>
      <c r="D42">
        <f>下注比例!C$2/B42</f>
        <v>1.2195121951219513E-2</v>
      </c>
    </row>
    <row r="43" spans="1:4" x14ac:dyDescent="0.2">
      <c r="A43">
        <v>42</v>
      </c>
      <c r="B43">
        <v>42</v>
      </c>
      <c r="C43">
        <v>100</v>
      </c>
      <c r="D43">
        <f>下注比例!C$2/B43</f>
        <v>1.1904761904761904E-2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CDFB-63DC-4D54-A8F2-94F6CB331EB3}">
  <dimension ref="A1:P16"/>
  <sheetViews>
    <sheetView zoomScale="145" zoomScaleNormal="145" workbookViewId="0">
      <selection activeCell="C2" sqref="C2:F11"/>
    </sheetView>
  </sheetViews>
  <sheetFormatPr defaultRowHeight="14.25" x14ac:dyDescent="0.2"/>
  <cols>
    <col min="3" max="3" width="14.75" bestFit="1" customWidth="1"/>
    <col min="6" max="6" width="12.375" bestFit="1" customWidth="1"/>
    <col min="9" max="9" width="9.625" bestFit="1" customWidth="1"/>
  </cols>
  <sheetData>
    <row r="1" spans="1:16" x14ac:dyDescent="0.2">
      <c r="A1" t="s">
        <v>0</v>
      </c>
      <c r="B1" t="s">
        <v>4</v>
      </c>
      <c r="C1" t="s">
        <v>11</v>
      </c>
      <c r="D1" t="s">
        <v>8</v>
      </c>
      <c r="E1" t="s">
        <v>9</v>
      </c>
      <c r="F1" t="s">
        <v>56</v>
      </c>
      <c r="G1" t="s">
        <v>54</v>
      </c>
      <c r="I1" t="s">
        <v>51</v>
      </c>
      <c r="J1" t="s">
        <v>52</v>
      </c>
      <c r="K1" t="s">
        <v>49</v>
      </c>
      <c r="L1" t="s">
        <v>17</v>
      </c>
      <c r="M1" t="s">
        <v>50</v>
      </c>
      <c r="N1" t="s">
        <v>7</v>
      </c>
      <c r="O1" t="s">
        <v>54</v>
      </c>
    </row>
    <row r="2" spans="1:16" x14ac:dyDescent="0.2">
      <c r="A2">
        <v>1</v>
      </c>
      <c r="B2" t="s">
        <v>1</v>
      </c>
      <c r="C2">
        <v>0</v>
      </c>
      <c r="D2">
        <v>0</v>
      </c>
      <c r="E2">
        <v>4000</v>
      </c>
      <c r="F2">
        <v>0</v>
      </c>
      <c r="G2">
        <v>0</v>
      </c>
      <c r="I2">
        <f>Sheet1!D3</f>
        <v>0.3</v>
      </c>
      <c r="J2" t="e">
        <f>#REF!*Sheet1!A2</f>
        <v>#REF!</v>
      </c>
      <c r="K2">
        <f>D2*Sheet1!A$2</f>
        <v>0</v>
      </c>
      <c r="L2">
        <f t="shared" ref="L2:L11" si="0">K2*(E2/10000)</f>
        <v>0</v>
      </c>
      <c r="M2">
        <f>SUM(L2:L11)</f>
        <v>7.3849999999999998</v>
      </c>
      <c r="N2">
        <f>I2/M2</f>
        <v>4.0622884224779957E-2</v>
      </c>
      <c r="O2" t="e">
        <f>J2/M2</f>
        <v>#REF!</v>
      </c>
    </row>
    <row r="3" spans="1:16" x14ac:dyDescent="0.2">
      <c r="A3">
        <v>2</v>
      </c>
      <c r="B3" t="s">
        <v>1</v>
      </c>
      <c r="C3">
        <v>1</v>
      </c>
      <c r="D3">
        <v>0</v>
      </c>
      <c r="E3">
        <v>1000</v>
      </c>
      <c r="F3">
        <v>0</v>
      </c>
      <c r="G3">
        <v>0</v>
      </c>
      <c r="K3">
        <f>D3*Sheet1!A$2</f>
        <v>0</v>
      </c>
      <c r="L3">
        <f t="shared" si="0"/>
        <v>0</v>
      </c>
      <c r="P3" t="s">
        <v>22</v>
      </c>
    </row>
    <row r="4" spans="1:16" x14ac:dyDescent="0.2">
      <c r="A4">
        <v>3</v>
      </c>
      <c r="B4" t="s">
        <v>1</v>
      </c>
      <c r="C4">
        <v>2</v>
      </c>
      <c r="D4">
        <v>0</v>
      </c>
      <c r="E4">
        <v>1000</v>
      </c>
      <c r="F4">
        <v>0</v>
      </c>
      <c r="G4">
        <v>0</v>
      </c>
      <c r="K4">
        <f>D4*Sheet1!A$2</f>
        <v>0</v>
      </c>
      <c r="L4">
        <f t="shared" si="0"/>
        <v>0</v>
      </c>
    </row>
    <row r="5" spans="1:16" x14ac:dyDescent="0.2">
      <c r="A5">
        <v>4</v>
      </c>
      <c r="B5" t="s">
        <v>1</v>
      </c>
      <c r="C5">
        <v>3</v>
      </c>
      <c r="D5">
        <v>15</v>
      </c>
      <c r="E5">
        <v>1500</v>
      </c>
      <c r="F5">
        <f>下注比例!C$3/D5</f>
        <v>0.02</v>
      </c>
      <c r="G5" t="e">
        <f>#REF!/D5</f>
        <v>#REF!</v>
      </c>
      <c r="K5">
        <f>D5*Sheet1!A$2</f>
        <v>15</v>
      </c>
      <c r="L5">
        <f t="shared" si="0"/>
        <v>2.25</v>
      </c>
    </row>
    <row r="6" spans="1:16" x14ac:dyDescent="0.2">
      <c r="A6">
        <v>7</v>
      </c>
      <c r="B6" t="s">
        <v>1</v>
      </c>
      <c r="C6">
        <v>3</v>
      </c>
      <c r="D6">
        <v>17</v>
      </c>
      <c r="E6">
        <v>1300</v>
      </c>
      <c r="F6">
        <f>下注比例!C$3/D6</f>
        <v>1.7647058823529412E-2</v>
      </c>
      <c r="G6" t="e">
        <f>#REF!/D6</f>
        <v>#REF!</v>
      </c>
      <c r="K6">
        <f>D6*Sheet1!A$2</f>
        <v>17</v>
      </c>
      <c r="L6">
        <f t="shared" si="0"/>
        <v>2.21</v>
      </c>
    </row>
    <row r="7" spans="1:16" x14ac:dyDescent="0.2">
      <c r="A7">
        <v>9</v>
      </c>
      <c r="B7" t="s">
        <v>1</v>
      </c>
      <c r="C7">
        <v>3</v>
      </c>
      <c r="D7">
        <v>20</v>
      </c>
      <c r="E7">
        <v>500</v>
      </c>
      <c r="F7">
        <f>下注比例!C$3/D7</f>
        <v>1.4999999999999999E-2</v>
      </c>
      <c r="G7" t="e">
        <f>#REF!/D7</f>
        <v>#REF!</v>
      </c>
      <c r="K7">
        <f>D7*Sheet1!A$2</f>
        <v>20</v>
      </c>
      <c r="L7">
        <f t="shared" si="0"/>
        <v>1</v>
      </c>
    </row>
    <row r="8" spans="1:16" x14ac:dyDescent="0.2">
      <c r="A8">
        <v>10</v>
      </c>
      <c r="B8" t="s">
        <v>1</v>
      </c>
      <c r="C8">
        <v>3</v>
      </c>
      <c r="D8">
        <v>25</v>
      </c>
      <c r="E8">
        <v>500</v>
      </c>
      <c r="F8">
        <f>下注比例!C$3/D8</f>
        <v>1.2E-2</v>
      </c>
      <c r="G8" t="e">
        <f>#REF!/D8</f>
        <v>#REF!</v>
      </c>
      <c r="K8">
        <f>D8*Sheet1!A$2</f>
        <v>25</v>
      </c>
      <c r="L8">
        <f t="shared" si="0"/>
        <v>1.25</v>
      </c>
    </row>
    <row r="9" spans="1:16" x14ac:dyDescent="0.2">
      <c r="A9">
        <v>11</v>
      </c>
      <c r="B9" t="s">
        <v>1</v>
      </c>
      <c r="C9">
        <v>3</v>
      </c>
      <c r="D9">
        <v>30</v>
      </c>
      <c r="E9">
        <v>100</v>
      </c>
      <c r="F9">
        <f>下注比例!C$3/D9</f>
        <v>0.01</v>
      </c>
      <c r="G9" t="e">
        <f>#REF!/D9</f>
        <v>#REF!</v>
      </c>
      <c r="K9">
        <f>D9*Sheet1!A$2</f>
        <v>30</v>
      </c>
      <c r="L9">
        <f t="shared" si="0"/>
        <v>0.3</v>
      </c>
    </row>
    <row r="10" spans="1:16" x14ac:dyDescent="0.2">
      <c r="A10">
        <v>12</v>
      </c>
      <c r="B10" t="s">
        <v>1</v>
      </c>
      <c r="C10">
        <v>3</v>
      </c>
      <c r="D10">
        <v>35</v>
      </c>
      <c r="E10">
        <v>50</v>
      </c>
      <c r="F10">
        <f>下注比例!C$3/D10</f>
        <v>8.5714285714285719E-3</v>
      </c>
      <c r="G10" t="e">
        <f>#REF!/D10</f>
        <v>#REF!</v>
      </c>
      <c r="K10">
        <f>D10*Sheet1!A$2</f>
        <v>35</v>
      </c>
      <c r="L10">
        <f t="shared" si="0"/>
        <v>0.17500000000000002</v>
      </c>
    </row>
    <row r="11" spans="1:16" x14ac:dyDescent="0.2">
      <c r="A11">
        <v>13</v>
      </c>
      <c r="B11" t="s">
        <v>1</v>
      </c>
      <c r="C11">
        <v>3</v>
      </c>
      <c r="D11">
        <v>40</v>
      </c>
      <c r="E11">
        <v>50</v>
      </c>
      <c r="F11">
        <f>下注比例!C$3/D11</f>
        <v>7.4999999999999997E-3</v>
      </c>
      <c r="G11" t="e">
        <f>#REF!/D11</f>
        <v>#REF!</v>
      </c>
      <c r="K11">
        <f>D11*Sheet1!A$2</f>
        <v>40</v>
      </c>
      <c r="L11">
        <f t="shared" si="0"/>
        <v>0.2</v>
      </c>
    </row>
    <row r="13" spans="1:16" x14ac:dyDescent="0.2">
      <c r="B13" t="s">
        <v>60</v>
      </c>
    </row>
    <row r="14" spans="1:16" x14ac:dyDescent="0.2">
      <c r="B14" t="s">
        <v>67</v>
      </c>
    </row>
    <row r="15" spans="1:16" x14ac:dyDescent="0.2">
      <c r="B15" t="s">
        <v>68</v>
      </c>
    </row>
    <row r="16" spans="1:16" x14ac:dyDescent="0.2">
      <c r="B16" t="s">
        <v>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64F2-683B-4D8D-A349-1B092BBA323C}">
  <dimension ref="A1:G40"/>
  <sheetViews>
    <sheetView workbookViewId="0">
      <selection activeCell="C2" sqref="C2:D5"/>
    </sheetView>
  </sheetViews>
  <sheetFormatPr defaultRowHeight="14.25" x14ac:dyDescent="0.2"/>
  <cols>
    <col min="3" max="3" width="14.75" bestFit="1" customWidth="1"/>
  </cols>
  <sheetData>
    <row r="1" spans="1:7" x14ac:dyDescent="0.2">
      <c r="A1" t="s">
        <v>0</v>
      </c>
      <c r="B1" t="s">
        <v>4</v>
      </c>
      <c r="C1" t="s">
        <v>11</v>
      </c>
      <c r="D1" t="s">
        <v>12</v>
      </c>
    </row>
    <row r="2" spans="1:7" x14ac:dyDescent="0.2">
      <c r="A2">
        <v>1</v>
      </c>
      <c r="B2" t="s">
        <v>2</v>
      </c>
      <c r="C2">
        <v>0</v>
      </c>
      <c r="D2">
        <v>8500</v>
      </c>
    </row>
    <row r="3" spans="1:7" x14ac:dyDescent="0.2">
      <c r="A3">
        <v>2</v>
      </c>
      <c r="B3" t="s">
        <v>2</v>
      </c>
      <c r="C3">
        <v>1</v>
      </c>
      <c r="D3">
        <v>1000</v>
      </c>
      <c r="G3" t="s">
        <v>23</v>
      </c>
    </row>
    <row r="4" spans="1:7" x14ac:dyDescent="0.2">
      <c r="A4">
        <v>3</v>
      </c>
      <c r="B4" t="s">
        <v>2</v>
      </c>
      <c r="C4">
        <v>2</v>
      </c>
      <c r="D4">
        <v>300</v>
      </c>
    </row>
    <row r="5" spans="1:7" x14ac:dyDescent="0.2">
      <c r="A5">
        <v>4</v>
      </c>
      <c r="B5" t="s">
        <v>2</v>
      </c>
      <c r="C5">
        <v>3</v>
      </c>
      <c r="D5">
        <v>200</v>
      </c>
    </row>
    <row r="40" spans="7:7" x14ac:dyDescent="0.2">
      <c r="G40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5BD0-D983-4BB5-8FEA-43A0AACBAC5D}">
  <dimension ref="A1:U25"/>
  <sheetViews>
    <sheetView zoomScale="130" zoomScaleNormal="130" workbookViewId="0">
      <selection activeCell="B2" sqref="B2:D5"/>
    </sheetView>
  </sheetViews>
  <sheetFormatPr defaultRowHeight="14.25" x14ac:dyDescent="0.2"/>
  <cols>
    <col min="10" max="10" width="9.375" bestFit="1" customWidth="1"/>
  </cols>
  <sheetData>
    <row r="1" spans="1:21" x14ac:dyDescent="0.2">
      <c r="A1" t="s">
        <v>0</v>
      </c>
      <c r="B1" t="s">
        <v>38</v>
      </c>
      <c r="C1" t="s">
        <v>13</v>
      </c>
      <c r="D1" t="s">
        <v>9</v>
      </c>
      <c r="F1" t="s">
        <v>51</v>
      </c>
      <c r="G1" t="s">
        <v>52</v>
      </c>
      <c r="H1" t="s">
        <v>49</v>
      </c>
      <c r="I1" t="s">
        <v>17</v>
      </c>
      <c r="J1" t="s">
        <v>55</v>
      </c>
      <c r="K1" t="s">
        <v>7</v>
      </c>
      <c r="L1" t="s">
        <v>54</v>
      </c>
    </row>
    <row r="2" spans="1:21" x14ac:dyDescent="0.2">
      <c r="A2">
        <v>1</v>
      </c>
      <c r="B2" t="s">
        <v>57</v>
      </c>
      <c r="C2">
        <v>20</v>
      </c>
      <c r="D2">
        <v>6500</v>
      </c>
      <c r="F2">
        <f>Sheet1!D4</f>
        <v>0.15</v>
      </c>
      <c r="G2" t="e">
        <f>#REF!*Sheet1!A2</f>
        <v>#REF!</v>
      </c>
      <c r="H2">
        <f>C2*Sheet1!A$2</f>
        <v>20</v>
      </c>
      <c r="I2">
        <f>H2*(D2/10000)</f>
        <v>13</v>
      </c>
      <c r="J2">
        <f>SUM(I2:I5)</f>
        <v>51.5</v>
      </c>
      <c r="K2">
        <f>F2/J2</f>
        <v>2.9126213592233011E-3</v>
      </c>
      <c r="L2" t="e">
        <f>G2/J2</f>
        <v>#REF!</v>
      </c>
    </row>
    <row r="3" spans="1:21" x14ac:dyDescent="0.2">
      <c r="A3">
        <v>2</v>
      </c>
      <c r="B3" t="s">
        <v>70</v>
      </c>
      <c r="C3">
        <v>50</v>
      </c>
      <c r="D3">
        <v>2600</v>
      </c>
      <c r="H3">
        <f>C3*Sheet1!A$2</f>
        <v>50</v>
      </c>
      <c r="I3">
        <f>H3*(D3/10000)</f>
        <v>13</v>
      </c>
      <c r="N3" t="s">
        <v>21</v>
      </c>
    </row>
    <row r="4" spans="1:21" x14ac:dyDescent="0.2">
      <c r="A4">
        <v>3</v>
      </c>
      <c r="B4" t="s">
        <v>58</v>
      </c>
      <c r="C4">
        <v>200</v>
      </c>
      <c r="D4">
        <v>650</v>
      </c>
      <c r="H4">
        <f>C4*Sheet1!A$2</f>
        <v>200</v>
      </c>
      <c r="I4">
        <f>H4*(D4/10000)</f>
        <v>13</v>
      </c>
    </row>
    <row r="5" spans="1:21" x14ac:dyDescent="0.2">
      <c r="A5">
        <v>4</v>
      </c>
      <c r="B5" t="s">
        <v>59</v>
      </c>
      <c r="C5">
        <v>500</v>
      </c>
      <c r="D5">
        <v>250</v>
      </c>
      <c r="H5">
        <f>C5*Sheet1!A$2</f>
        <v>500</v>
      </c>
      <c r="I5">
        <f>H5*(D5/10000)</f>
        <v>12.5</v>
      </c>
    </row>
    <row r="7" spans="1:21" x14ac:dyDescent="0.2">
      <c r="B7" t="s">
        <v>64</v>
      </c>
      <c r="C7">
        <v>51.5</v>
      </c>
    </row>
    <row r="8" spans="1:21" x14ac:dyDescent="0.2">
      <c r="B8" t="s">
        <v>60</v>
      </c>
    </row>
    <row r="9" spans="1:21" x14ac:dyDescent="0.2">
      <c r="B9" t="s">
        <v>65</v>
      </c>
    </row>
    <row r="10" spans="1:21" x14ac:dyDescent="0.2">
      <c r="B10" t="s">
        <v>66</v>
      </c>
    </row>
    <row r="11" spans="1:21" x14ac:dyDescent="0.2">
      <c r="B11" t="s">
        <v>61</v>
      </c>
    </row>
    <row r="15" spans="1:21" x14ac:dyDescent="0.2">
      <c r="O15" t="s">
        <v>51</v>
      </c>
      <c r="P15" t="s">
        <v>52</v>
      </c>
      <c r="Q15" t="s">
        <v>49</v>
      </c>
      <c r="R15" t="s">
        <v>17</v>
      </c>
      <c r="S15" t="s">
        <v>50</v>
      </c>
      <c r="T15" t="s">
        <v>7</v>
      </c>
      <c r="U15" t="s">
        <v>54</v>
      </c>
    </row>
    <row r="16" spans="1:21" x14ac:dyDescent="0.2">
      <c r="O16">
        <f>Sheet1!I17</f>
        <v>0</v>
      </c>
      <c r="P16" t="e">
        <f>#REF!*Sheet1!F16</f>
        <v>#REF!</v>
      </c>
      <c r="Q16">
        <f>K16*Sheet1!F$2</f>
        <v>0</v>
      </c>
      <c r="R16">
        <f t="shared" ref="R16:R25" si="0">Q16*(L16/10000)</f>
        <v>0</v>
      </c>
      <c r="S16">
        <f>SUM(R16:R25)</f>
        <v>0</v>
      </c>
      <c r="T16" t="e">
        <f>O16/S16</f>
        <v>#DIV/0!</v>
      </c>
      <c r="U16" t="e">
        <f>P16/S16</f>
        <v>#REF!</v>
      </c>
    </row>
    <row r="17" spans="17:18" x14ac:dyDescent="0.2">
      <c r="Q17">
        <f>K17*Sheet1!F$2</f>
        <v>0</v>
      </c>
      <c r="R17">
        <f t="shared" si="0"/>
        <v>0</v>
      </c>
    </row>
    <row r="18" spans="17:18" x14ac:dyDescent="0.2">
      <c r="Q18">
        <f>K18*Sheet1!F$2</f>
        <v>0</v>
      </c>
      <c r="R18">
        <f t="shared" si="0"/>
        <v>0</v>
      </c>
    </row>
    <row r="19" spans="17:18" x14ac:dyDescent="0.2">
      <c r="Q19">
        <f>K19*Sheet1!F$2</f>
        <v>0</v>
      </c>
      <c r="R19">
        <f t="shared" si="0"/>
        <v>0</v>
      </c>
    </row>
    <row r="20" spans="17:18" x14ac:dyDescent="0.2">
      <c r="Q20">
        <f>K20*Sheet1!F$2</f>
        <v>0</v>
      </c>
      <c r="R20">
        <f t="shared" si="0"/>
        <v>0</v>
      </c>
    </row>
    <row r="21" spans="17:18" x14ac:dyDescent="0.2">
      <c r="Q21">
        <f>K21*Sheet1!F$2</f>
        <v>0</v>
      </c>
      <c r="R21">
        <f t="shared" si="0"/>
        <v>0</v>
      </c>
    </row>
    <row r="22" spans="17:18" x14ac:dyDescent="0.2">
      <c r="Q22">
        <f>K22*Sheet1!F$2</f>
        <v>0</v>
      </c>
      <c r="R22">
        <f t="shared" si="0"/>
        <v>0</v>
      </c>
    </row>
    <row r="23" spans="17:18" x14ac:dyDescent="0.2">
      <c r="Q23">
        <f>K23*Sheet1!F$2</f>
        <v>0</v>
      </c>
      <c r="R23">
        <f t="shared" si="0"/>
        <v>0</v>
      </c>
    </row>
    <row r="24" spans="17:18" x14ac:dyDescent="0.2">
      <c r="Q24">
        <f>K24*Sheet1!F$2</f>
        <v>0</v>
      </c>
      <c r="R24">
        <f t="shared" si="0"/>
        <v>0</v>
      </c>
    </row>
    <row r="25" spans="17:18" x14ac:dyDescent="0.2">
      <c r="Q25">
        <f>K25*Sheet1!F$2</f>
        <v>0</v>
      </c>
      <c r="R25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F336-47C7-4410-92CB-586E719E1B85}">
  <dimension ref="A1:F7"/>
  <sheetViews>
    <sheetView workbookViewId="0">
      <selection activeCell="C2" sqref="C2:D5"/>
    </sheetView>
  </sheetViews>
  <sheetFormatPr defaultRowHeight="14.25" x14ac:dyDescent="0.2"/>
  <cols>
    <col min="2" max="2" width="9.625" style="1" bestFit="1" customWidth="1"/>
    <col min="3" max="3" width="12.25" style="2" bestFit="1" customWidth="1"/>
    <col min="4" max="4" width="12.25" style="1" bestFit="1" customWidth="1"/>
  </cols>
  <sheetData>
    <row r="1" spans="1:6" x14ac:dyDescent="0.2">
      <c r="A1" t="s">
        <v>0</v>
      </c>
      <c r="B1" s="1" t="s">
        <v>24</v>
      </c>
      <c r="C1" s="2" t="s">
        <v>10</v>
      </c>
      <c r="D1" s="1" t="s">
        <v>62</v>
      </c>
      <c r="F1" t="s">
        <v>30</v>
      </c>
    </row>
    <row r="2" spans="1:6" x14ac:dyDescent="0.2">
      <c r="A2">
        <v>1</v>
      </c>
      <c r="B2" s="1">
        <v>0.5</v>
      </c>
      <c r="C2" s="2">
        <v>0</v>
      </c>
      <c r="D2">
        <v>8000</v>
      </c>
      <c r="F2" t="s">
        <v>25</v>
      </c>
    </row>
    <row r="3" spans="1:6" x14ac:dyDescent="0.2">
      <c r="C3" s="2">
        <v>1</v>
      </c>
      <c r="D3">
        <v>1000</v>
      </c>
      <c r="F3" t="s">
        <v>26</v>
      </c>
    </row>
    <row r="4" spans="1:6" x14ac:dyDescent="0.2">
      <c r="C4" s="2">
        <v>2</v>
      </c>
      <c r="D4">
        <v>500</v>
      </c>
      <c r="F4" t="s">
        <v>27</v>
      </c>
    </row>
    <row r="5" spans="1:6" x14ac:dyDescent="0.2">
      <c r="C5" s="2">
        <v>3</v>
      </c>
      <c r="D5">
        <v>500</v>
      </c>
      <c r="F5" t="s">
        <v>28</v>
      </c>
    </row>
    <row r="6" spans="1:6" x14ac:dyDescent="0.2">
      <c r="A6">
        <v>2</v>
      </c>
      <c r="B6" s="1">
        <v>0.5</v>
      </c>
      <c r="F6" t="s">
        <v>31</v>
      </c>
    </row>
    <row r="7" spans="1:6" x14ac:dyDescent="0.2">
      <c r="F7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6AA8-B069-4B83-BB27-D1FF70514AF2}">
  <dimension ref="A1:D40"/>
  <sheetViews>
    <sheetView workbookViewId="0">
      <selection activeCell="K33" sqref="K33"/>
    </sheetView>
  </sheetViews>
  <sheetFormatPr defaultRowHeight="14.25" x14ac:dyDescent="0.2"/>
  <sheetData>
    <row r="1" spans="1:4" x14ac:dyDescent="0.2">
      <c r="A1" t="s">
        <v>0</v>
      </c>
      <c r="B1" t="s">
        <v>38</v>
      </c>
      <c r="C1" t="s">
        <v>8</v>
      </c>
      <c r="D1" t="s">
        <v>8</v>
      </c>
    </row>
    <row r="2" spans="1:4" x14ac:dyDescent="0.2">
      <c r="A2">
        <v>1</v>
      </c>
      <c r="B2" t="s">
        <v>39</v>
      </c>
      <c r="C2">
        <v>10</v>
      </c>
      <c r="D2">
        <v>20</v>
      </c>
    </row>
    <row r="3" spans="1:4" x14ac:dyDescent="0.2">
      <c r="A3">
        <v>2</v>
      </c>
      <c r="B3" t="s">
        <v>40</v>
      </c>
      <c r="C3">
        <v>21</v>
      </c>
      <c r="D3">
        <v>30</v>
      </c>
    </row>
    <row r="4" spans="1:4" x14ac:dyDescent="0.2">
      <c r="A4">
        <v>3</v>
      </c>
      <c r="B4" t="s">
        <v>41</v>
      </c>
      <c r="C4">
        <v>31</v>
      </c>
      <c r="D4">
        <v>50</v>
      </c>
    </row>
    <row r="5" spans="1:4" x14ac:dyDescent="0.2">
      <c r="A5">
        <v>4</v>
      </c>
      <c r="B5" t="s">
        <v>42</v>
      </c>
      <c r="C5">
        <v>51</v>
      </c>
    </row>
    <row r="40" spans="2:2" x14ac:dyDescent="0.2">
      <c r="B40" t="s">
        <v>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9740-D469-4FD7-BE12-3916F0C0FE19}">
  <dimension ref="A1:D5"/>
  <sheetViews>
    <sheetView workbookViewId="0">
      <selection activeCell="E13" sqref="E13"/>
    </sheetView>
  </sheetViews>
  <sheetFormatPr defaultRowHeight="14.25" x14ac:dyDescent="0.2"/>
  <sheetData>
    <row r="1" spans="1:4" x14ac:dyDescent="0.2">
      <c r="A1" t="s">
        <v>0</v>
      </c>
      <c r="B1" t="s">
        <v>4</v>
      </c>
      <c r="C1" t="s">
        <v>11</v>
      </c>
      <c r="D1" t="s">
        <v>12</v>
      </c>
    </row>
    <row r="2" spans="1:4" x14ac:dyDescent="0.2">
      <c r="A2">
        <v>1</v>
      </c>
      <c r="B2" t="s">
        <v>53</v>
      </c>
      <c r="C2">
        <v>0</v>
      </c>
      <c r="D2">
        <v>9000</v>
      </c>
    </row>
    <row r="3" spans="1:4" x14ac:dyDescent="0.2">
      <c r="A3">
        <v>2</v>
      </c>
      <c r="B3" t="s">
        <v>53</v>
      </c>
      <c r="C3">
        <v>1</v>
      </c>
      <c r="D3">
        <v>700</v>
      </c>
    </row>
    <row r="4" spans="1:4" x14ac:dyDescent="0.2">
      <c r="A4">
        <v>3</v>
      </c>
      <c r="B4" t="s">
        <v>53</v>
      </c>
      <c r="C4">
        <v>2</v>
      </c>
      <c r="D4">
        <v>200</v>
      </c>
    </row>
    <row r="5" spans="1:4" x14ac:dyDescent="0.2">
      <c r="A5">
        <v>4</v>
      </c>
      <c r="B5" t="s">
        <v>53</v>
      </c>
      <c r="C5">
        <v>3</v>
      </c>
      <c r="D5">
        <v>100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05AB-28A9-43F3-90B1-2025104FB8C8}">
  <dimension ref="A1:G5"/>
  <sheetViews>
    <sheetView workbookViewId="0">
      <selection activeCell="D17" sqref="D17"/>
    </sheetView>
  </sheetViews>
  <sheetFormatPr defaultRowHeight="14.25" x14ac:dyDescent="0.2"/>
  <cols>
    <col min="4" max="4" width="8.625" style="5"/>
    <col min="5" max="7" width="8.625" style="4"/>
  </cols>
  <sheetData>
    <row r="1" spans="1:7" x14ac:dyDescent="0.2">
      <c r="A1" t="s">
        <v>37</v>
      </c>
      <c r="B1" t="s">
        <v>36</v>
      </c>
      <c r="C1" t="s">
        <v>14</v>
      </c>
      <c r="D1" s="5" t="s">
        <v>17</v>
      </c>
      <c r="E1" s="4" t="s">
        <v>15</v>
      </c>
      <c r="F1" s="4" t="s">
        <v>1</v>
      </c>
      <c r="G1" s="4" t="s">
        <v>16</v>
      </c>
    </row>
    <row r="2" spans="1:7" x14ac:dyDescent="0.2">
      <c r="A2">
        <v>1</v>
      </c>
      <c r="B2" t="s">
        <v>5</v>
      </c>
      <c r="C2" s="1">
        <v>0.5</v>
      </c>
      <c r="D2" s="5">
        <f>A$2*C2</f>
        <v>0.5</v>
      </c>
    </row>
    <row r="3" spans="1:7" x14ac:dyDescent="0.2">
      <c r="B3" t="s">
        <v>1</v>
      </c>
      <c r="C3" s="1">
        <v>0.3</v>
      </c>
      <c r="D3" s="5">
        <f t="shared" ref="D3:D5" si="0">A$2*C3</f>
        <v>0.3</v>
      </c>
    </row>
    <row r="4" spans="1:7" x14ac:dyDescent="0.2">
      <c r="B4" t="s">
        <v>2</v>
      </c>
      <c r="C4" s="1">
        <v>0.15</v>
      </c>
      <c r="D4" s="5">
        <f t="shared" si="0"/>
        <v>0.15</v>
      </c>
    </row>
    <row r="5" spans="1:7" x14ac:dyDescent="0.2">
      <c r="B5" t="s">
        <v>6</v>
      </c>
      <c r="C5" s="1">
        <v>0.05</v>
      </c>
      <c r="D5" s="5">
        <f t="shared" si="0"/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下注比例</vt:lpstr>
      <vt:lpstr>paylin中奖</vt:lpstr>
      <vt:lpstr>Bonus中奖</vt:lpstr>
      <vt:lpstr>Bingo刷球数量</vt:lpstr>
      <vt:lpstr>Bingo奖励倍数</vt:lpstr>
      <vt:lpstr>Retrigger占比</vt:lpstr>
      <vt:lpstr>Win</vt:lpstr>
      <vt:lpstr>空轮概率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leng</dc:creator>
  <cp:lastModifiedBy>johny</cp:lastModifiedBy>
  <dcterms:created xsi:type="dcterms:W3CDTF">2023-02-08T03:51:57Z</dcterms:created>
  <dcterms:modified xsi:type="dcterms:W3CDTF">2023-02-25T07:52:08Z</dcterms:modified>
</cp:coreProperties>
</file>