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Moez Ali\Queens\MMA 867 2025W\Presentations\Session 3\"/>
    </mc:Choice>
  </mc:AlternateContent>
  <xr:revisionPtr revIDLastSave="0" documentId="13_ncr:1_{89021ADD-003D-4E23-B48C-76A7E87D45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  <sheet name="Linear" sheetId="3" r:id="rId2"/>
    <sheet name="Logistic" sheetId="5" r:id="rId3"/>
    <sheet name="Logistic (solver)" sheetId="6" r:id="rId4"/>
    <sheet name="_STDS_DG2402595D" sheetId="4" state="hidden" r:id="rId5"/>
  </sheets>
  <definedNames>
    <definedName name="_xlnm._FilterDatabase" localSheetId="2" hidden="1">Logistic!$C$3:$H$38</definedName>
    <definedName name="_xlnm._FilterDatabase" localSheetId="3" hidden="1">'Logistic (solver)'!$C$3:$H$38</definedName>
    <definedName name="PalisadeReportWorkbookCreatedBy" hidden="1">"StatTools"</definedName>
    <definedName name="solver_adj" localSheetId="3" hidden="1">'Logistic (solver)'!$G$1:$G$2</definedName>
    <definedName name="solver_adj_ob" localSheetId="2" hidden="1">1</definedName>
    <definedName name="solver_adj_ob" localSheetId="3" hidden="1">1</definedName>
    <definedName name="solver_adj_ob1" localSheetId="2" hidden="1">1</definedName>
    <definedName name="solver_adj_ob1" localSheetId="3" hidden="1">1</definedName>
    <definedName name="solver_adj1" localSheetId="2" hidden="1">Logistic!$G$2</definedName>
    <definedName name="solver_adj1" localSheetId="3" hidden="1">'Logistic (solver)'!$G$2</definedName>
    <definedName name="solver_cha" localSheetId="2" hidden="1">0</definedName>
    <definedName name="solver_cha" localSheetId="3" hidden="1">0</definedName>
    <definedName name="solver_chc1" localSheetId="2" hidden="1">0</definedName>
    <definedName name="solver_chc1" localSheetId="3" hidden="1">0</definedName>
    <definedName name="solver_chc2" localSheetId="2" hidden="1">0</definedName>
    <definedName name="solver_chc2" localSheetId="3" hidden="1">0</definedName>
    <definedName name="solver_chc3" localSheetId="2" hidden="1">0</definedName>
    <definedName name="solver_chc3" localSheetId="3" hidden="1">0</definedName>
    <definedName name="solver_chc4" localSheetId="2" hidden="1">0</definedName>
    <definedName name="solver_chc4" localSheetId="3" hidden="1">0</definedName>
    <definedName name="solver_chn" localSheetId="2" hidden="1">4</definedName>
    <definedName name="solver_chn" localSheetId="3" hidden="1">4</definedName>
    <definedName name="solver_chp1" localSheetId="2" hidden="1">0</definedName>
    <definedName name="solver_chp1" localSheetId="3" hidden="1">0</definedName>
    <definedName name="solver_chp2" localSheetId="2" hidden="1">0</definedName>
    <definedName name="solver_chp2" localSheetId="3" hidden="1">0</definedName>
    <definedName name="solver_chp3" localSheetId="2" hidden="1">0</definedName>
    <definedName name="solver_chp3" localSheetId="3" hidden="1">0</definedName>
    <definedName name="solver_chp4" localSheetId="2" hidden="1">0</definedName>
    <definedName name="solver_chp4" localSheetId="3" hidden="1">0</definedName>
    <definedName name="solver_cht" localSheetId="2" hidden="1">0</definedName>
    <definedName name="solver_cht" localSheetId="3" hidden="1">0</definedName>
    <definedName name="solver_cir1" localSheetId="2" hidden="1">1</definedName>
    <definedName name="solver_cir1" localSheetId="3" hidden="1">1</definedName>
    <definedName name="solver_cir2" localSheetId="2" hidden="1">1</definedName>
    <definedName name="solver_cir2" localSheetId="3" hidden="1">1</definedName>
    <definedName name="solver_cir3" localSheetId="2" hidden="1">1</definedName>
    <definedName name="solver_cir3" localSheetId="3" hidden="1">1</definedName>
    <definedName name="solver_cir4" localSheetId="2" hidden="1">1</definedName>
    <definedName name="solver_cir4" localSheetId="3" hidden="1">1</definedName>
    <definedName name="solver_con" localSheetId="2" hidden="1">" "</definedName>
    <definedName name="solver_con" localSheetId="3" hidden="1">" "</definedName>
    <definedName name="solver_con1" localSheetId="2" hidden="1">" "</definedName>
    <definedName name="solver_con1" localSheetId="3" hidden="1">" "</definedName>
    <definedName name="solver_con2" localSheetId="2" hidden="1">" "</definedName>
    <definedName name="solver_con2" localSheetId="3" hidden="1">" "</definedName>
    <definedName name="solver_con3" localSheetId="2" hidden="1">" "</definedName>
    <definedName name="solver_con3" localSheetId="3" hidden="1">" "</definedName>
    <definedName name="solver_con4" localSheetId="2" hidden="1">" "</definedName>
    <definedName name="solver_con4" localSheetId="3" hidden="1">" "</definedName>
    <definedName name="solver_cvg" localSheetId="3" hidden="1">0.0001</definedName>
    <definedName name="solver_dia" localSheetId="2" hidden="1">5</definedName>
    <definedName name="solver_dia" localSheetId="3" hidden="1">5</definedName>
    <definedName name="solver_drv" localSheetId="3" hidden="1">2</definedName>
    <definedName name="solver_eng" localSheetId="2" hidden="1">1</definedName>
    <definedName name="solver_eng" localSheetId="3" hidden="1">1</definedName>
    <definedName name="solver_est" localSheetId="3" hidden="1">1</definedName>
    <definedName name="solver_iao" localSheetId="2" hidden="1">0</definedName>
    <definedName name="solver_iao" localSheetId="3" hidden="1">0</definedName>
    <definedName name="solver_int" localSheetId="2" hidden="1">0</definedName>
    <definedName name="solver_int" localSheetId="3" hidden="1">0</definedName>
    <definedName name="solver_irs" localSheetId="2" hidden="1">0</definedName>
    <definedName name="solver_irs" localSheetId="3" hidden="1">0</definedName>
    <definedName name="solver_ism" localSheetId="2" hidden="1">0</definedName>
    <definedName name="solver_ism" localSheetId="3" hidden="1">0</definedName>
    <definedName name="solver_itr" localSheetId="3" hidden="1">2147483647</definedName>
    <definedName name="solver_lhs_ob1" localSheetId="2" hidden="1">0</definedName>
    <definedName name="solver_lhs_ob1" localSheetId="3" hidden="1">0</definedName>
    <definedName name="solver_lhs_ob2" localSheetId="2" hidden="1">0</definedName>
    <definedName name="solver_lhs_ob2" localSheetId="3" hidden="1">0</definedName>
    <definedName name="solver_lhs_ob3" localSheetId="2" hidden="1">0</definedName>
    <definedName name="solver_lhs_ob3" localSheetId="3" hidden="1">0</definedName>
    <definedName name="solver_lhs_ob4" localSheetId="2" hidden="1">0</definedName>
    <definedName name="solver_lhs_ob4" localSheetId="3" hidden="1">0</definedName>
    <definedName name="solver_lhs1" localSheetId="2" hidden="1">Logistic!$G$1</definedName>
    <definedName name="solver_lhs1" localSheetId="3" hidden="1">'Logistic (solver)'!$G$2</definedName>
    <definedName name="solver_lhs2" localSheetId="2" hidden="1">Logistic!$G$1</definedName>
    <definedName name="solver_lhs2" localSheetId="3" hidden="1">'Logistic (solver)'!$G$2</definedName>
    <definedName name="solver_lhs3" localSheetId="2" hidden="1">Logistic!$G$2</definedName>
    <definedName name="solver_lhs3" localSheetId="3" hidden="1">'Logistic (solver)'!$G$2</definedName>
    <definedName name="solver_lhs4" localSheetId="2" hidden="1">Logistic!$G$2</definedName>
    <definedName name="solver_lhs4" localSheetId="3" hidden="1">'Logistic (solver)'!$G$2</definedName>
    <definedName name="solver_mda" localSheetId="2" hidden="1">4</definedName>
    <definedName name="solver_mda" localSheetId="3" hidden="1">4</definedName>
    <definedName name="solver_mip" localSheetId="3" hidden="1">2147483647</definedName>
    <definedName name="solver_mni" localSheetId="3" hidden="1">30</definedName>
    <definedName name="solver_mod" localSheetId="2" hidden="1">3</definedName>
    <definedName name="solver_mod" localSheetId="3" hidden="1">3</definedName>
    <definedName name="solver_mrt" localSheetId="3" hidden="1">0.075</definedName>
    <definedName name="solver_msl" localSheetId="2" hidden="1">1</definedName>
    <definedName name="solver_msl" localSheetId="3" hidden="1">2</definedName>
    <definedName name="solver_neg" localSheetId="2" hidden="1">1</definedName>
    <definedName name="solver_neg" localSheetId="3" hidden="1">2</definedName>
    <definedName name="solver_nod" localSheetId="3" hidden="1">2147483647</definedName>
    <definedName name="solver_ntr" localSheetId="2" hidden="1">0</definedName>
    <definedName name="solver_ntr" localSheetId="3" hidden="1">0</definedName>
    <definedName name="solver_ntri" hidden="1">1000</definedName>
    <definedName name="solver_num" localSheetId="2" hidden="1">0</definedName>
    <definedName name="solver_num" localSheetId="3" hidden="1">0</definedName>
    <definedName name="solver_nwt" localSheetId="3" hidden="1">1</definedName>
    <definedName name="solver_obc" localSheetId="2" hidden="1">0</definedName>
    <definedName name="solver_obc" localSheetId="3" hidden="1">0</definedName>
    <definedName name="solver_obp" localSheetId="2" hidden="1">0</definedName>
    <definedName name="solver_obp" localSheetId="3" hidden="1">0</definedName>
    <definedName name="solver_opt" localSheetId="3" hidden="1">'Logistic (solver)'!$H$40</definedName>
    <definedName name="solver_opt_ob" localSheetId="2" hidden="1">1</definedName>
    <definedName name="solver_opt_ob" localSheetId="3" hidden="1">1</definedName>
    <definedName name="solver_pre" localSheetId="3" hidden="1">0.000001</definedName>
    <definedName name="solver_psi" localSheetId="2" hidden="1">0</definedName>
    <definedName name="solver_psi" localSheetId="3" hidden="1">0</definedName>
    <definedName name="solver_rbv" localSheetId="3" hidden="1">1</definedName>
    <definedName name="solver_rdp" localSheetId="2" hidden="1">0</definedName>
    <definedName name="solver_rdp" localSheetId="3" hidden="1">0</definedName>
    <definedName name="solver_reco1" localSheetId="2" hidden="1">0</definedName>
    <definedName name="solver_reco1" localSheetId="3" hidden="1">0</definedName>
    <definedName name="solver_reco2" localSheetId="2" hidden="1">0</definedName>
    <definedName name="solver_reco2" localSheetId="3" hidden="1">0</definedName>
    <definedName name="solver_reco3" localSheetId="2" hidden="1">0</definedName>
    <definedName name="solver_reco3" localSheetId="3" hidden="1">0</definedName>
    <definedName name="solver_reco4" localSheetId="2" hidden="1">0</definedName>
    <definedName name="solver_reco4" localSheetId="3" hidden="1">0</definedName>
    <definedName name="solver_rel1" localSheetId="2" hidden="1">1</definedName>
    <definedName name="solver_rel1" localSheetId="3" hidden="1">1</definedName>
    <definedName name="solver_rel2" localSheetId="2" hidden="1">3</definedName>
    <definedName name="solver_rel2" localSheetId="3" hidden="1">3</definedName>
    <definedName name="solver_rel3" localSheetId="2" hidden="1">1</definedName>
    <definedName name="solver_rel3" localSheetId="3" hidden="1">3</definedName>
    <definedName name="solver_rel4" localSheetId="2" hidden="1">3</definedName>
    <definedName name="solver_rel4" localSheetId="3" hidden="1">3</definedName>
    <definedName name="solver_rhs1" localSheetId="2" hidden="1">0.01</definedName>
    <definedName name="solver_rhs1" localSheetId="3" hidden="1">1</definedName>
    <definedName name="solver_rhs2" localSheetId="2" hidden="1">-0.01</definedName>
    <definedName name="solver_rhs2" localSheetId="3" hidden="1">-1</definedName>
    <definedName name="solver_rhs3" localSheetId="2" hidden="1">1</definedName>
    <definedName name="solver_rhs3" localSheetId="3" hidden="1">-1</definedName>
    <definedName name="solver_rhs4" localSheetId="2" hidden="1">-1</definedName>
    <definedName name="solver_rhs4" localSheetId="3" hidden="1">-1</definedName>
    <definedName name="solver_rlx" localSheetId="2" hidden="1">0</definedName>
    <definedName name="solver_rlx" localSheetId="3" hidden="1">2</definedName>
    <definedName name="solver_rsd" localSheetId="3" hidden="1">0</definedName>
    <definedName name="solver_rsmp" hidden="1">2</definedName>
    <definedName name="solver_rtr" localSheetId="2" hidden="1">0</definedName>
    <definedName name="solver_rtr" localSheetId="3" hidden="1">0</definedName>
    <definedName name="solver_rxc1" localSheetId="2" hidden="1">0</definedName>
    <definedName name="solver_rxc1" localSheetId="3" hidden="1">0</definedName>
    <definedName name="solver_rxc2" localSheetId="2" hidden="1">0</definedName>
    <definedName name="solver_rxc2" localSheetId="3" hidden="1">0</definedName>
    <definedName name="solver_rxc3" localSheetId="2" hidden="1">0</definedName>
    <definedName name="solver_rxc3" localSheetId="3" hidden="1">0</definedName>
    <definedName name="solver_rxc4" localSheetId="2" hidden="1">0</definedName>
    <definedName name="solver_rxc4" localSheetId="3" hidden="1">0</definedName>
    <definedName name="solver_rxv" localSheetId="2" hidden="1">1</definedName>
    <definedName name="solver_rxv" localSheetId="3" hidden="1">1</definedName>
    <definedName name="solver_rxv1" localSheetId="2" hidden="1">1</definedName>
    <definedName name="solver_rxv1" localSheetId="3" hidden="1">1</definedName>
    <definedName name="solver_scl" localSheetId="3" hidden="1">2</definedName>
    <definedName name="solver_seed" hidden="1">0</definedName>
    <definedName name="solver_sel" localSheetId="2" hidden="1">1</definedName>
    <definedName name="solver_sel" localSheetId="3" hidden="1">1</definedName>
    <definedName name="solver_sho" localSheetId="3" hidden="1">2</definedName>
    <definedName name="solver_slv" localSheetId="2" hidden="1">0</definedName>
    <definedName name="solver_slv" localSheetId="3" hidden="1">0</definedName>
    <definedName name="solver_slvu" localSheetId="2" hidden="1">0</definedName>
    <definedName name="solver_slvu" localSheetId="3" hidden="1">0</definedName>
    <definedName name="solver_spid" localSheetId="2" hidden="1">" "</definedName>
    <definedName name="solver_spid" localSheetId="3" hidden="1">" "</definedName>
    <definedName name="solver_srvr" localSheetId="2" hidden="1">" "</definedName>
    <definedName name="solver_srvr" localSheetId="3" hidden="1">" "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umod" localSheetId="2" hidden="1">1</definedName>
    <definedName name="solver_umod" localSheetId="3" hidden="1">1</definedName>
    <definedName name="solver_urs" localSheetId="2" hidden="1">0</definedName>
    <definedName name="solver_urs" localSheetId="3" hidden="1">0</definedName>
    <definedName name="solver_val" localSheetId="2" hidden="1">0</definedName>
    <definedName name="solver_val" localSheetId="3" hidden="1">0</definedName>
    <definedName name="solver_var" localSheetId="2" hidden="1">" "</definedName>
    <definedName name="solver_var" localSheetId="3" hidden="1">" "</definedName>
    <definedName name="solver_var1" localSheetId="2" hidden="1">" "</definedName>
    <definedName name="solver_var1" localSheetId="3" hidden="1">" "</definedName>
    <definedName name="solver_ver" localSheetId="2" hidden="1">3</definedName>
    <definedName name="solver_ver" localSheetId="3" hidden="1">3</definedName>
    <definedName name="solver_vir" localSheetId="2" hidden="1">1</definedName>
    <definedName name="solver_vir" localSheetId="3" hidden="1">1</definedName>
    <definedName name="solver_vir1" localSheetId="2" hidden="1">1</definedName>
    <definedName name="solver_vir1" localSheetId="3" hidden="1">1</definedName>
    <definedName name="solver_vol" localSheetId="2" hidden="1">0</definedName>
    <definedName name="solver_vol" localSheetId="3" hidden="1">0</definedName>
    <definedName name="solver_vst" localSheetId="2" hidden="1">0</definedName>
    <definedName name="solver_vst" localSheetId="3" hidden="1">0</definedName>
    <definedName name="solver_vst1" localSheetId="2" hidden="1">0</definedName>
    <definedName name="solver_vst1" localSheetId="3" hidden="1">0</definedName>
    <definedName name="ST_Choice">Linear!$C$2:$C$36</definedName>
    <definedName name="ST_Dummy">Linear!$D$2:$D$36</definedName>
    <definedName name="ST_GMAT">Linear!$B$2:$B$36</definedName>
    <definedName name="ST_ID">Linear!$A$2:$A$36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"U_x0001_VGD09E09C35F06132_x0001_"</definedName>
    <definedName name="STWBD_StatToolsLogistic_VariableListIndependent" hidden="1">1</definedName>
    <definedName name="STWBD_StatToolsLogistic_VariableListIndependent_1" hidden="1">"U_x0001_VG33E2F94330195A2_x0001_"</definedName>
    <definedName name="STWBD_StatToolsLogistic_VarSelectorDefaultDataSet" hidden="1">"DG2402595D"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"U_x0001_VGD09E09C35F06132_x0001_"</definedName>
    <definedName name="STWBD_StatToolsRegression_VariableListIndependent" hidden="1">1</definedName>
    <definedName name="STWBD_StatToolsRegression_VariableListIndependent_1" hidden="1">"U_x0001_VG33E2F94330195A2_x0001_"</definedName>
    <definedName name="STWBD_StatToolsRegression_VarSelectorDefaultDataSet" hidden="1">"DG2402595D"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1" i="6"/>
  <c r="H2" i="6"/>
  <c r="H1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4" i="5"/>
  <c r="F4" i="5"/>
  <c r="G4" i="5" s="1"/>
  <c r="H4" i="5" s="1"/>
  <c r="E5" i="5"/>
  <c r="E6" i="5"/>
  <c r="F6" i="5" s="1"/>
  <c r="E7" i="5"/>
  <c r="F7" i="5" s="1"/>
  <c r="E8" i="5"/>
  <c r="F8" i="5" s="1"/>
  <c r="E9" i="5"/>
  <c r="F9" i="5" s="1"/>
  <c r="F36" i="5"/>
  <c r="F28" i="5"/>
  <c r="F20" i="5"/>
  <c r="F12" i="5"/>
  <c r="E38" i="5"/>
  <c r="F38" i="5" s="1"/>
  <c r="D38" i="5"/>
  <c r="E37" i="5"/>
  <c r="F37" i="5" s="1"/>
  <c r="D37" i="5"/>
  <c r="E36" i="5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D12" i="5"/>
  <c r="E11" i="5"/>
  <c r="F11" i="5" s="1"/>
  <c r="D11" i="5"/>
  <c r="E10" i="5"/>
  <c r="F10" i="5" s="1"/>
  <c r="D10" i="5"/>
  <c r="D9" i="5"/>
  <c r="D8" i="5"/>
  <c r="D7" i="5"/>
  <c r="D6" i="5"/>
  <c r="F5" i="5"/>
  <c r="D5" i="5"/>
  <c r="D4" i="5"/>
  <c r="B9" i="4"/>
  <c r="E33" i="6" l="1"/>
  <c r="F33" i="6" s="1"/>
  <c r="G33" i="6" s="1"/>
  <c r="H33" i="6" s="1"/>
  <c r="E34" i="6"/>
  <c r="F34" i="6" s="1"/>
  <c r="G34" i="6" s="1"/>
  <c r="H34" i="6" s="1"/>
  <c r="E14" i="6"/>
  <c r="F14" i="6" s="1"/>
  <c r="G14" i="6" s="1"/>
  <c r="H14" i="6" s="1"/>
  <c r="E26" i="6"/>
  <c r="F26" i="6" s="1"/>
  <c r="G26" i="6" s="1"/>
  <c r="H26" i="6" s="1"/>
  <c r="E35" i="6"/>
  <c r="F35" i="6" s="1"/>
  <c r="G35" i="6" s="1"/>
  <c r="H35" i="6" s="1"/>
  <c r="E15" i="6"/>
  <c r="F15" i="6" s="1"/>
  <c r="G15" i="6" s="1"/>
  <c r="H15" i="6" s="1"/>
  <c r="E23" i="6"/>
  <c r="F23" i="6" s="1"/>
  <c r="G23" i="6" s="1"/>
  <c r="H23" i="6" s="1"/>
  <c r="E36" i="6"/>
  <c r="F36" i="6" s="1"/>
  <c r="G36" i="6" s="1"/>
  <c r="H36" i="6" s="1"/>
  <c r="E19" i="6"/>
  <c r="F19" i="6" s="1"/>
  <c r="G19" i="6" s="1"/>
  <c r="H19" i="6" s="1"/>
  <c r="E8" i="6"/>
  <c r="F8" i="6" s="1"/>
  <c r="G8" i="6" s="1"/>
  <c r="H8" i="6" s="1"/>
  <c r="E12" i="6"/>
  <c r="F12" i="6" s="1"/>
  <c r="G12" i="6" s="1"/>
  <c r="H12" i="6" s="1"/>
  <c r="E16" i="6"/>
  <c r="F16" i="6" s="1"/>
  <c r="G16" i="6" s="1"/>
  <c r="H16" i="6" s="1"/>
  <c r="E20" i="6"/>
  <c r="F20" i="6" s="1"/>
  <c r="G20" i="6" s="1"/>
  <c r="H20" i="6" s="1"/>
  <c r="E24" i="6"/>
  <c r="F24" i="6" s="1"/>
  <c r="G24" i="6" s="1"/>
  <c r="H24" i="6" s="1"/>
  <c r="E28" i="6"/>
  <c r="F28" i="6" s="1"/>
  <c r="G28" i="6" s="1"/>
  <c r="H28" i="6" s="1"/>
  <c r="E32" i="6"/>
  <c r="F32" i="6" s="1"/>
  <c r="G32" i="6" s="1"/>
  <c r="H32" i="6" s="1"/>
  <c r="E10" i="6"/>
  <c r="F10" i="6" s="1"/>
  <c r="G10" i="6" s="1"/>
  <c r="H10" i="6" s="1"/>
  <c r="E22" i="6"/>
  <c r="F22" i="6" s="1"/>
  <c r="G22" i="6" s="1"/>
  <c r="H22" i="6" s="1"/>
  <c r="E27" i="6"/>
  <c r="F27" i="6" s="1"/>
  <c r="G27" i="6" s="1"/>
  <c r="H27" i="6" s="1"/>
  <c r="E4" i="6"/>
  <c r="F4" i="6" s="1"/>
  <c r="G4" i="6" s="1"/>
  <c r="H4" i="6" s="1"/>
  <c r="E37" i="6"/>
  <c r="F37" i="6" s="1"/>
  <c r="G37" i="6" s="1"/>
  <c r="H37" i="6" s="1"/>
  <c r="E6" i="6"/>
  <c r="F6" i="6" s="1"/>
  <c r="G6" i="6" s="1"/>
  <c r="H6" i="6" s="1"/>
  <c r="E18" i="6"/>
  <c r="F18" i="6" s="1"/>
  <c r="G18" i="6" s="1"/>
  <c r="H18" i="6" s="1"/>
  <c r="E30" i="6"/>
  <c r="F30" i="6" s="1"/>
  <c r="G30" i="6" s="1"/>
  <c r="H30" i="6" s="1"/>
  <c r="E7" i="6"/>
  <c r="F7" i="6" s="1"/>
  <c r="G7" i="6" s="1"/>
  <c r="H7" i="6" s="1"/>
  <c r="E11" i="6"/>
  <c r="F11" i="6" s="1"/>
  <c r="G11" i="6" s="1"/>
  <c r="H11" i="6" s="1"/>
  <c r="E31" i="6"/>
  <c r="F31" i="6" s="1"/>
  <c r="G31" i="6" s="1"/>
  <c r="H31" i="6" s="1"/>
  <c r="E5" i="6"/>
  <c r="F5" i="6" s="1"/>
  <c r="G5" i="6" s="1"/>
  <c r="H5" i="6" s="1"/>
  <c r="E9" i="6"/>
  <c r="F9" i="6" s="1"/>
  <c r="G9" i="6" s="1"/>
  <c r="H9" i="6" s="1"/>
  <c r="E13" i="6"/>
  <c r="F13" i="6" s="1"/>
  <c r="G13" i="6" s="1"/>
  <c r="H13" i="6" s="1"/>
  <c r="E17" i="6"/>
  <c r="F17" i="6" s="1"/>
  <c r="G17" i="6" s="1"/>
  <c r="H17" i="6" s="1"/>
  <c r="E21" i="6"/>
  <c r="F21" i="6" s="1"/>
  <c r="G21" i="6" s="1"/>
  <c r="H21" i="6" s="1"/>
  <c r="E25" i="6"/>
  <c r="F25" i="6" s="1"/>
  <c r="G25" i="6" s="1"/>
  <c r="H25" i="6" s="1"/>
  <c r="E29" i="6"/>
  <c r="F29" i="6" s="1"/>
  <c r="G29" i="6" s="1"/>
  <c r="H29" i="6" s="1"/>
  <c r="E38" i="6"/>
  <c r="F38" i="6" s="1"/>
  <c r="G38" i="6" s="1"/>
  <c r="H38" i="6" s="1"/>
  <c r="G14" i="5"/>
  <c r="H14" i="5" s="1"/>
  <c r="G30" i="5"/>
  <c r="H30" i="5" s="1"/>
  <c r="G38" i="5"/>
  <c r="H38" i="5" s="1"/>
  <c r="G8" i="5"/>
  <c r="H8" i="5" s="1"/>
  <c r="G31" i="5"/>
  <c r="H31" i="5" s="1"/>
  <c r="G23" i="5"/>
  <c r="H23" i="5" s="1"/>
  <c r="G15" i="5"/>
  <c r="H15" i="5" s="1"/>
  <c r="G32" i="5"/>
  <c r="H32" i="5" s="1"/>
  <c r="G24" i="5"/>
  <c r="H24" i="5" s="1"/>
  <c r="G7" i="5"/>
  <c r="H7" i="5" s="1"/>
  <c r="G5" i="5"/>
  <c r="H5" i="5" s="1"/>
  <c r="G12" i="5"/>
  <c r="H12" i="5" s="1"/>
  <c r="G16" i="5"/>
  <c r="H16" i="5" s="1"/>
  <c r="G35" i="5"/>
  <c r="H35" i="5" s="1"/>
  <c r="G6" i="5"/>
  <c r="H6" i="5" s="1"/>
  <c r="G20" i="5"/>
  <c r="H20" i="5" s="1"/>
  <c r="G18" i="5"/>
  <c r="H18" i="5" s="1"/>
  <c r="G33" i="5"/>
  <c r="H33" i="5" s="1"/>
  <c r="G34" i="5"/>
  <c r="H34" i="5" s="1"/>
  <c r="G25" i="5"/>
  <c r="H25" i="5" s="1"/>
  <c r="G17" i="5"/>
  <c r="H17" i="5" s="1"/>
  <c r="J34" i="3"/>
  <c r="H40" i="6" l="1"/>
  <c r="G21" i="5"/>
  <c r="H21" i="5" s="1"/>
  <c r="G29" i="5"/>
  <c r="H29" i="5" s="1"/>
  <c r="G10" i="5"/>
  <c r="H10" i="5" s="1"/>
  <c r="G13" i="5"/>
  <c r="H13" i="5" s="1"/>
  <c r="G28" i="5"/>
  <c r="H28" i="5" s="1"/>
  <c r="G37" i="5"/>
  <c r="H37" i="5" s="1"/>
  <c r="G19" i="5"/>
  <c r="H19" i="5" s="1"/>
  <c r="G27" i="5"/>
  <c r="H27" i="5" s="1"/>
  <c r="G11" i="5"/>
  <c r="H11" i="5" s="1"/>
  <c r="G22" i="5"/>
  <c r="H22" i="5" s="1"/>
  <c r="G9" i="5"/>
  <c r="H9" i="5" s="1"/>
  <c r="G26" i="5"/>
  <c r="H26" i="5" s="1"/>
  <c r="G36" i="5"/>
  <c r="H36" i="5" s="1"/>
  <c r="B19" i="4"/>
  <c r="B16" i="4"/>
  <c r="B13" i="4"/>
  <c r="B7" i="4"/>
  <c r="B3" i="4"/>
  <c r="H40" i="5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B22" i="4" s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Ovchinnikov</author>
  </authors>
  <commentList>
    <comment ref="G20" authorId="0" shapeId="0" xr:uid="{00000000-0006-0000-0100-000001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Ovchinnikov</author>
  </authors>
  <commentList>
    <comment ref="S3" authorId="0" shapeId="0" xr:uid="{7C5E3C20-BE47-4E14-9C68-BA6D903E853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S4" authorId="0" shapeId="0" xr:uid="{3988A1ED-83B2-4D26-A25D-5B1471FA165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S5" authorId="0" shapeId="0" xr:uid="{CDD0D11D-ED85-44FC-ACE8-85B5C721312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S6" authorId="0" shapeId="0" xr:uid="{41705F1E-0655-4C18-820D-1DE4D6B0BF1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T8" authorId="0" shapeId="0" xr:uid="{DEDD42D9-EF8F-4969-8DE9-173E3F93B2F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Z8" authorId="0" shapeId="0" xr:uid="{A8EB0039-F376-447A-A6C8-C66CA61D832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U9" authorId="0" shapeId="0" xr:uid="{4E62C8AC-17C1-4BC3-BCBF-326DC78BB9B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V9" authorId="0" shapeId="0" xr:uid="{A6307187-3E90-4C1E-B060-0A67425D3BE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X9" authorId="0" shapeId="0" xr:uid="{3631A421-9C79-45CD-9AC5-9BBBFD5BEFD4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  <comment ref="S14" authorId="0" shapeId="0" xr:uid="{4F0C9EBB-3EC1-4729-BABE-C07133C213F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along the side, predicted along the top.</t>
        </r>
      </text>
    </comment>
    <comment ref="S20" authorId="0" shapeId="0" xr:uid="{D1536147-3DED-4DC0-9F90-6463A5E8A71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of all observations correctly classified.</t>
        </r>
      </text>
    </comment>
    <comment ref="S21" authorId="0" shapeId="0" xr:uid="{61EBE91C-0E3C-4DF0-A222-99FEDABE707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that would be correctly classified by classifying all observations in the largest category.</t>
        </r>
      </text>
    </comment>
    <comment ref="S22" authorId="0" shapeId="0" xr:uid="{942BE486-6B14-4A8C-B5EF-DEF3EC3671C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 of the "error gap" filled.</t>
        </r>
      </text>
    </comment>
  </commentList>
</comments>
</file>

<file path=xl/sharedStrings.xml><?xml version="1.0" encoding="utf-8"?>
<sst xmlns="http://schemas.openxmlformats.org/spreadsheetml/2006/main" count="279" uniqueCount="105">
  <si>
    <t>a=</t>
  </si>
  <si>
    <t>b=</t>
  </si>
  <si>
    <t>ID</t>
  </si>
  <si>
    <t>GMAT</t>
  </si>
  <si>
    <t>Choice</t>
  </si>
  <si>
    <t>Dummy</t>
  </si>
  <si>
    <t>uH</t>
  </si>
  <si>
    <t>Likelihood</t>
  </si>
  <si>
    <t>Log(Likelihood)</t>
  </si>
  <si>
    <t>D</t>
  </si>
  <si>
    <t>H</t>
  </si>
  <si>
    <t>Total Log-likelihood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</si>
  <si>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</si>
  <si>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</si>
  <si>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</si>
  <si>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</si>
  <si>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</si>
  <si>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</si>
  <si>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</si>
  <si>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</si>
  <si>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</si>
  <si>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</si>
  <si>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H-D data</t>
  </si>
  <si>
    <t>GUID</t>
  </si>
  <si>
    <t>DG2402595D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</si>
  <si>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</si>
  <si>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</si>
  <si>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</si>
  <si>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</si>
  <si>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</si>
  <si>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</si>
  <si>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</si>
  <si>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</si>
  <si>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</si>
  <si>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</si>
  <si>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VGB378E491DDEDE24</t>
  </si>
  <si>
    <t>var1</t>
  </si>
  <si>
    <t>ST_ID</t>
  </si>
  <si>
    <t>1 : Ranges</t>
  </si>
  <si>
    <t>1 : MultiRefs</t>
  </si>
  <si>
    <t>2 : Info</t>
  </si>
  <si>
    <t>VG33E2F94330195A2</t>
  </si>
  <si>
    <t>var2</t>
  </si>
  <si>
    <t>ST_GMAT</t>
  </si>
  <si>
    <t>2 : Ranges</t>
  </si>
  <si>
    <t>2 : MultiRefs</t>
  </si>
  <si>
    <t>3 : Info</t>
  </si>
  <si>
    <t>VGF405A3F4CD3E73</t>
  </si>
  <si>
    <t>var3</t>
  </si>
  <si>
    <t>ST_Choice</t>
  </si>
  <si>
    <t>3 : Ranges</t>
  </si>
  <si>
    <t>3 : MultiRefs</t>
  </si>
  <si>
    <t>4 : Info</t>
  </si>
  <si>
    <t>VGD09E09C35F06132</t>
  </si>
  <si>
    <t>var4</t>
  </si>
  <si>
    <t>ST_Dummy</t>
  </si>
  <si>
    <t>4 : Ranges</t>
  </si>
  <si>
    <t>4 : MultiRefs</t>
  </si>
  <si>
    <t>Multiple Regression for Dummy</t>
  </si>
  <si>
    <t>ANOVA Table</t>
  </si>
  <si>
    <t>Regression Table</t>
  </si>
  <si>
    <t>Multiple</t>
  </si>
  <si>
    <t>R</t>
  </si>
  <si>
    <t>R-Square</t>
  </si>
  <si>
    <t>Adjusted</t>
  </si>
  <si>
    <t xml:space="preserve">StErr of </t>
  </si>
  <si>
    <t>Estimate</t>
  </si>
  <si>
    <t>Summary</t>
  </si>
  <si>
    <t>Degrees of</t>
  </si>
  <si>
    <t>Freedom</t>
  </si>
  <si>
    <t xml:space="preserve">Sum of </t>
  </si>
  <si>
    <t>Squares</t>
  </si>
  <si>
    <t xml:space="preserve">Mean of </t>
  </si>
  <si>
    <t>F-Ratio</t>
  </si>
  <si>
    <t>p-Value</t>
  </si>
  <si>
    <t>Explained</t>
  </si>
  <si>
    <t>Unexplained</t>
  </si>
  <si>
    <t>Coefficient</t>
  </si>
  <si>
    <t>Standard</t>
  </si>
  <si>
    <t>Error</t>
  </si>
  <si>
    <t>t-Value</t>
  </si>
  <si>
    <t>Confidence Interval 95%</t>
  </si>
  <si>
    <t>Lower</t>
  </si>
  <si>
    <t>Upper</t>
  </si>
  <si>
    <t>Constant</t>
  </si>
  <si>
    <t xml:space="preserve"> = </t>
  </si>
  <si>
    <t>Forecast for GMAT of</t>
  </si>
  <si>
    <t>Summary Measures</t>
  </si>
  <si>
    <t>Logistic Regression for Dummy</t>
  </si>
  <si>
    <t>Regression Coefficients</t>
  </si>
  <si>
    <t>Classification Matrix</t>
  </si>
  <si>
    <t>Summary Classification</t>
  </si>
  <si>
    <t/>
  </si>
  <si>
    <t>Null Deviance</t>
  </si>
  <si>
    <t>Model Deviance</t>
  </si>
  <si>
    <t>Improvement</t>
  </si>
  <si>
    <t>Wald</t>
  </si>
  <si>
    <t>Value</t>
  </si>
  <si>
    <t>Limit</t>
  </si>
  <si>
    <t>Exp(Coef)</t>
  </si>
  <si>
    <t>Percent</t>
  </si>
  <si>
    <t>Correct</t>
  </si>
  <si>
    <t>Base</t>
  </si>
  <si>
    <t>uH=a*GMAT+b</t>
  </si>
  <si>
    <t>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</si>
</sst>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&lt;0.0001]&quot;&lt; 0.0001&quot;;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2" xfId="0" applyNumberFormat="1" applyFont="1" applyBorder="1" applyAlignment="1">
      <alignment horizontal="left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9302274715662"/>
          <c:y val="7.407407407407407E-2"/>
          <c:w val="0.78525845727617383"/>
          <c:h val="0.65763050452026828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Choice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09919072615924"/>
                  <c:y val="0.25413091055925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Linear!$B$2:$B$36</c:f>
              <c:numCache>
                <c:formatCode>General</c:formatCode>
                <c:ptCount val="35"/>
                <c:pt idx="0">
                  <c:v>655</c:v>
                </c:pt>
                <c:pt idx="1">
                  <c:v>660</c:v>
                </c:pt>
                <c:pt idx="2">
                  <c:v>660</c:v>
                </c:pt>
                <c:pt idx="3">
                  <c:v>662</c:v>
                </c:pt>
                <c:pt idx="4">
                  <c:v>662</c:v>
                </c:pt>
                <c:pt idx="5">
                  <c:v>674</c:v>
                </c:pt>
                <c:pt idx="6">
                  <c:v>676</c:v>
                </c:pt>
                <c:pt idx="7">
                  <c:v>680</c:v>
                </c:pt>
                <c:pt idx="8">
                  <c:v>680</c:v>
                </c:pt>
                <c:pt idx="9">
                  <c:v>682</c:v>
                </c:pt>
                <c:pt idx="10">
                  <c:v>683</c:v>
                </c:pt>
                <c:pt idx="11">
                  <c:v>687</c:v>
                </c:pt>
                <c:pt idx="12">
                  <c:v>687</c:v>
                </c:pt>
                <c:pt idx="13">
                  <c:v>689</c:v>
                </c:pt>
                <c:pt idx="14">
                  <c:v>692</c:v>
                </c:pt>
                <c:pt idx="15">
                  <c:v>696</c:v>
                </c:pt>
                <c:pt idx="16">
                  <c:v>700</c:v>
                </c:pt>
                <c:pt idx="17">
                  <c:v>701</c:v>
                </c:pt>
                <c:pt idx="18">
                  <c:v>703</c:v>
                </c:pt>
                <c:pt idx="19">
                  <c:v>708</c:v>
                </c:pt>
                <c:pt idx="20">
                  <c:v>708</c:v>
                </c:pt>
                <c:pt idx="21">
                  <c:v>710</c:v>
                </c:pt>
                <c:pt idx="22">
                  <c:v>719</c:v>
                </c:pt>
                <c:pt idx="23">
                  <c:v>719</c:v>
                </c:pt>
                <c:pt idx="24">
                  <c:v>725</c:v>
                </c:pt>
                <c:pt idx="25">
                  <c:v>727</c:v>
                </c:pt>
                <c:pt idx="26">
                  <c:v>728</c:v>
                </c:pt>
                <c:pt idx="27">
                  <c:v>728</c:v>
                </c:pt>
                <c:pt idx="28">
                  <c:v>731</c:v>
                </c:pt>
                <c:pt idx="29">
                  <c:v>731</c:v>
                </c:pt>
                <c:pt idx="30">
                  <c:v>737</c:v>
                </c:pt>
                <c:pt idx="31">
                  <c:v>738</c:v>
                </c:pt>
                <c:pt idx="32">
                  <c:v>741</c:v>
                </c:pt>
                <c:pt idx="33">
                  <c:v>747</c:v>
                </c:pt>
                <c:pt idx="34">
                  <c:v>747</c:v>
                </c:pt>
              </c:numCache>
            </c:numRef>
          </c:xVal>
          <c:yVal>
            <c:numRef>
              <c:f>Linear!$D$2:$D$36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8E5-A599-01DB4F10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14504"/>
        <c:axId val="583114896"/>
      </c:scatterChart>
      <c:valAx>
        <c:axId val="583114504"/>
        <c:scaling>
          <c:orientation val="minMax"/>
          <c:max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GMAT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4896"/>
        <c:crosses val="autoZero"/>
        <c:crossBetween val="midCat"/>
      </c:valAx>
      <c:valAx>
        <c:axId val="583114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Probability</a:t>
                </a:r>
                <a:r>
                  <a:rPr lang="en-US" sz="1600" b="1" baseline="0"/>
                  <a:t> of c</a:t>
                </a:r>
                <a:r>
                  <a:rPr lang="en-US" sz="1600" b="1"/>
                  <a:t>hoice</a:t>
                </a:r>
              </a:p>
            </c:rich>
          </c:tx>
          <c:layout>
            <c:manualLayout>
              <c:xMode val="edge"/>
              <c:yMode val="edge"/>
              <c:x val="2.2673519976669582E-2"/>
              <c:y val="0.11942273369674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9302274715662"/>
          <c:y val="7.407407407407407E-2"/>
          <c:w val="0.78525845727617383"/>
          <c:h val="0.65763050452026828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Choice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Linear!$B$2:$B$36</c:f>
              <c:numCache>
                <c:formatCode>General</c:formatCode>
                <c:ptCount val="35"/>
                <c:pt idx="0">
                  <c:v>655</c:v>
                </c:pt>
                <c:pt idx="1">
                  <c:v>660</c:v>
                </c:pt>
                <c:pt idx="2">
                  <c:v>660</c:v>
                </c:pt>
                <c:pt idx="3">
                  <c:v>662</c:v>
                </c:pt>
                <c:pt idx="4">
                  <c:v>662</c:v>
                </c:pt>
                <c:pt idx="5">
                  <c:v>674</c:v>
                </c:pt>
                <c:pt idx="6">
                  <c:v>676</c:v>
                </c:pt>
                <c:pt idx="7">
                  <c:v>680</c:v>
                </c:pt>
                <c:pt idx="8">
                  <c:v>680</c:v>
                </c:pt>
                <c:pt idx="9">
                  <c:v>682</c:v>
                </c:pt>
                <c:pt idx="10">
                  <c:v>683</c:v>
                </c:pt>
                <c:pt idx="11">
                  <c:v>687</c:v>
                </c:pt>
                <c:pt idx="12">
                  <c:v>687</c:v>
                </c:pt>
                <c:pt idx="13">
                  <c:v>689</c:v>
                </c:pt>
                <c:pt idx="14">
                  <c:v>692</c:v>
                </c:pt>
                <c:pt idx="15">
                  <c:v>696</c:v>
                </c:pt>
                <c:pt idx="16">
                  <c:v>700</c:v>
                </c:pt>
                <c:pt idx="17">
                  <c:v>701</c:v>
                </c:pt>
                <c:pt idx="18">
                  <c:v>703</c:v>
                </c:pt>
                <c:pt idx="19">
                  <c:v>708</c:v>
                </c:pt>
                <c:pt idx="20">
                  <c:v>708</c:v>
                </c:pt>
                <c:pt idx="21">
                  <c:v>710</c:v>
                </c:pt>
                <c:pt idx="22">
                  <c:v>719</c:v>
                </c:pt>
                <c:pt idx="23">
                  <c:v>719</c:v>
                </c:pt>
                <c:pt idx="24">
                  <c:v>725</c:v>
                </c:pt>
                <c:pt idx="25">
                  <c:v>727</c:v>
                </c:pt>
                <c:pt idx="26">
                  <c:v>728</c:v>
                </c:pt>
                <c:pt idx="27">
                  <c:v>728</c:v>
                </c:pt>
                <c:pt idx="28">
                  <c:v>731</c:v>
                </c:pt>
                <c:pt idx="29">
                  <c:v>731</c:v>
                </c:pt>
                <c:pt idx="30">
                  <c:v>737</c:v>
                </c:pt>
                <c:pt idx="31">
                  <c:v>738</c:v>
                </c:pt>
                <c:pt idx="32">
                  <c:v>741</c:v>
                </c:pt>
                <c:pt idx="33">
                  <c:v>747</c:v>
                </c:pt>
                <c:pt idx="34">
                  <c:v>747</c:v>
                </c:pt>
              </c:numCache>
            </c:numRef>
          </c:xVal>
          <c:yVal>
            <c:numRef>
              <c:f>Linear!$D$2:$D$36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B-4B86-87AA-E17F7371612E}"/>
            </c:ext>
          </c:extLst>
        </c:ser>
        <c:ser>
          <c:idx val="1"/>
          <c:order val="1"/>
          <c:tx>
            <c:strRef>
              <c:f>Logistic!$F$3</c:f>
              <c:strCache>
                <c:ptCount val="1"/>
                <c:pt idx="0">
                  <c:v>S(x)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Logistic!$B$4:$B$38</c:f>
              <c:numCache>
                <c:formatCode>General</c:formatCode>
                <c:ptCount val="35"/>
                <c:pt idx="0">
                  <c:v>655</c:v>
                </c:pt>
                <c:pt idx="1">
                  <c:v>660</c:v>
                </c:pt>
                <c:pt idx="2">
                  <c:v>660</c:v>
                </c:pt>
                <c:pt idx="3">
                  <c:v>662</c:v>
                </c:pt>
                <c:pt idx="4">
                  <c:v>662</c:v>
                </c:pt>
                <c:pt idx="5">
                  <c:v>674</c:v>
                </c:pt>
                <c:pt idx="6">
                  <c:v>676</c:v>
                </c:pt>
                <c:pt idx="7">
                  <c:v>680</c:v>
                </c:pt>
                <c:pt idx="8">
                  <c:v>680</c:v>
                </c:pt>
                <c:pt idx="9">
                  <c:v>682</c:v>
                </c:pt>
                <c:pt idx="10">
                  <c:v>683</c:v>
                </c:pt>
                <c:pt idx="11">
                  <c:v>687</c:v>
                </c:pt>
                <c:pt idx="12">
                  <c:v>687</c:v>
                </c:pt>
                <c:pt idx="13">
                  <c:v>689</c:v>
                </c:pt>
                <c:pt idx="14">
                  <c:v>692</c:v>
                </c:pt>
                <c:pt idx="15">
                  <c:v>696</c:v>
                </c:pt>
                <c:pt idx="16">
                  <c:v>700</c:v>
                </c:pt>
                <c:pt idx="17">
                  <c:v>701</c:v>
                </c:pt>
                <c:pt idx="18">
                  <c:v>703</c:v>
                </c:pt>
                <c:pt idx="19">
                  <c:v>708</c:v>
                </c:pt>
                <c:pt idx="20">
                  <c:v>708</c:v>
                </c:pt>
                <c:pt idx="21">
                  <c:v>710</c:v>
                </c:pt>
                <c:pt idx="22">
                  <c:v>719</c:v>
                </c:pt>
                <c:pt idx="23">
                  <c:v>719</c:v>
                </c:pt>
                <c:pt idx="24">
                  <c:v>725</c:v>
                </c:pt>
                <c:pt idx="25">
                  <c:v>727</c:v>
                </c:pt>
                <c:pt idx="26">
                  <c:v>728</c:v>
                </c:pt>
                <c:pt idx="27">
                  <c:v>728</c:v>
                </c:pt>
                <c:pt idx="28">
                  <c:v>731</c:v>
                </c:pt>
                <c:pt idx="29">
                  <c:v>731</c:v>
                </c:pt>
                <c:pt idx="30">
                  <c:v>737</c:v>
                </c:pt>
                <c:pt idx="31">
                  <c:v>738</c:v>
                </c:pt>
                <c:pt idx="32">
                  <c:v>741</c:v>
                </c:pt>
                <c:pt idx="33">
                  <c:v>747</c:v>
                </c:pt>
                <c:pt idx="34">
                  <c:v>747</c:v>
                </c:pt>
              </c:numCache>
            </c:numRef>
          </c:xVal>
          <c:yVal>
            <c:numRef>
              <c:f>Logistic!$F$4:$F$38</c:f>
              <c:numCache>
                <c:formatCode>0.0000</c:formatCode>
                <c:ptCount val="35"/>
                <c:pt idx="0">
                  <c:v>2.3721418042704504E-2</c:v>
                </c:pt>
                <c:pt idx="1">
                  <c:v>3.3062196841291094E-2</c:v>
                </c:pt>
                <c:pt idx="2">
                  <c:v>3.3062196841291094E-2</c:v>
                </c:pt>
                <c:pt idx="3">
                  <c:v>3.7720790303915501E-2</c:v>
                </c:pt>
                <c:pt idx="4">
                  <c:v>3.7720790303915501E-2</c:v>
                </c:pt>
                <c:pt idx="5">
                  <c:v>8.1720954666313947E-2</c:v>
                </c:pt>
                <c:pt idx="6">
                  <c:v>9.2579311532674652E-2</c:v>
                </c:pt>
                <c:pt idx="7">
                  <c:v>0.11823622345595541</c:v>
                </c:pt>
                <c:pt idx="8">
                  <c:v>0.11823622345595541</c:v>
                </c:pt>
                <c:pt idx="9">
                  <c:v>0.13324240541188567</c:v>
                </c:pt>
                <c:pt idx="10">
                  <c:v>0.14133279324069492</c:v>
                </c:pt>
                <c:pt idx="11">
                  <c:v>0.17785278855151651</c:v>
                </c:pt>
                <c:pt idx="12">
                  <c:v>0.17785278855151651</c:v>
                </c:pt>
                <c:pt idx="13">
                  <c:v>0.19872012024760638</c:v>
                </c:pt>
                <c:pt idx="14">
                  <c:v>0.23337747982880974</c:v>
                </c:pt>
                <c:pt idx="15">
                  <c:v>0.2857661705696054</c:v>
                </c:pt>
                <c:pt idx="16">
                  <c:v>0.34462838859755479</c:v>
                </c:pt>
                <c:pt idx="17">
                  <c:v>0.3602197443786504</c:v>
                </c:pt>
                <c:pt idx="18">
                  <c:v>0.39227481591432017</c:v>
                </c:pt>
                <c:pt idx="19">
                  <c:v>0.47598495844358263</c:v>
                </c:pt>
                <c:pt idx="20">
                  <c:v>0.47598495844358263</c:v>
                </c:pt>
                <c:pt idx="21">
                  <c:v>0.51012767970351836</c:v>
                </c:pt>
                <c:pt idx="22">
                  <c:v>0.65823598922566462</c:v>
                </c:pt>
                <c:pt idx="23">
                  <c:v>0.65823598922566462</c:v>
                </c:pt>
                <c:pt idx="24">
                  <c:v>0.74372003917028207</c:v>
                </c:pt>
                <c:pt idx="25">
                  <c:v>0.76888831110063349</c:v>
                </c:pt>
                <c:pt idx="26">
                  <c:v>0.78080604881793558</c:v>
                </c:pt>
                <c:pt idx="27">
                  <c:v>0.78080604881793558</c:v>
                </c:pt>
                <c:pt idx="28">
                  <c:v>0.81386850364542784</c:v>
                </c:pt>
                <c:pt idx="29">
                  <c:v>0.81386850364542784</c:v>
                </c:pt>
                <c:pt idx="30">
                  <c:v>0.86821832153198308</c:v>
                </c:pt>
                <c:pt idx="31">
                  <c:v>0.8758410256400766</c:v>
                </c:pt>
                <c:pt idx="32">
                  <c:v>0.89646944234304848</c:v>
                </c:pt>
                <c:pt idx="33">
                  <c:v>0.9288097847242186</c:v>
                </c:pt>
                <c:pt idx="34">
                  <c:v>0.9288097847242186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B-4B86-87AA-E17F73716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16072"/>
        <c:axId val="583116464"/>
      </c:scatterChart>
      <c:valAx>
        <c:axId val="583116072"/>
        <c:scaling>
          <c:orientation val="minMax"/>
          <c:max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GMAT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6464"/>
        <c:crosses val="autoZero"/>
        <c:crossBetween val="midCat"/>
      </c:valAx>
      <c:valAx>
        <c:axId val="583116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Probability</a:t>
                </a:r>
                <a:r>
                  <a:rPr lang="en-US" sz="1600" b="1" baseline="0"/>
                  <a:t> of c</a:t>
                </a:r>
                <a:r>
                  <a:rPr lang="en-US" sz="1600" b="1"/>
                  <a:t>hoice</a:t>
                </a:r>
              </a:p>
            </c:rich>
          </c:tx>
          <c:layout>
            <c:manualLayout>
              <c:xMode val="edge"/>
              <c:yMode val="edge"/>
              <c:x val="2.2673519976669582E-2"/>
              <c:y val="0.11942273369674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9302274715662"/>
          <c:y val="7.407407407407407E-2"/>
          <c:w val="0.78525845727617383"/>
          <c:h val="0.65763050452026828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Choice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Linear!$B$2:$B$36</c:f>
              <c:numCache>
                <c:formatCode>General</c:formatCode>
                <c:ptCount val="35"/>
                <c:pt idx="0">
                  <c:v>655</c:v>
                </c:pt>
                <c:pt idx="1">
                  <c:v>660</c:v>
                </c:pt>
                <c:pt idx="2">
                  <c:v>660</c:v>
                </c:pt>
                <c:pt idx="3">
                  <c:v>662</c:v>
                </c:pt>
                <c:pt idx="4">
                  <c:v>662</c:v>
                </c:pt>
                <c:pt idx="5">
                  <c:v>674</c:v>
                </c:pt>
                <c:pt idx="6">
                  <c:v>676</c:v>
                </c:pt>
                <c:pt idx="7">
                  <c:v>680</c:v>
                </c:pt>
                <c:pt idx="8">
                  <c:v>680</c:v>
                </c:pt>
                <c:pt idx="9">
                  <c:v>682</c:v>
                </c:pt>
                <c:pt idx="10">
                  <c:v>683</c:v>
                </c:pt>
                <c:pt idx="11">
                  <c:v>687</c:v>
                </c:pt>
                <c:pt idx="12">
                  <c:v>687</c:v>
                </c:pt>
                <c:pt idx="13">
                  <c:v>689</c:v>
                </c:pt>
                <c:pt idx="14">
                  <c:v>692</c:v>
                </c:pt>
                <c:pt idx="15">
                  <c:v>696</c:v>
                </c:pt>
                <c:pt idx="16">
                  <c:v>700</c:v>
                </c:pt>
                <c:pt idx="17">
                  <c:v>701</c:v>
                </c:pt>
                <c:pt idx="18">
                  <c:v>703</c:v>
                </c:pt>
                <c:pt idx="19">
                  <c:v>708</c:v>
                </c:pt>
                <c:pt idx="20">
                  <c:v>708</c:v>
                </c:pt>
                <c:pt idx="21">
                  <c:v>710</c:v>
                </c:pt>
                <c:pt idx="22">
                  <c:v>719</c:v>
                </c:pt>
                <c:pt idx="23">
                  <c:v>719</c:v>
                </c:pt>
                <c:pt idx="24">
                  <c:v>725</c:v>
                </c:pt>
                <c:pt idx="25">
                  <c:v>727</c:v>
                </c:pt>
                <c:pt idx="26">
                  <c:v>728</c:v>
                </c:pt>
                <c:pt idx="27">
                  <c:v>728</c:v>
                </c:pt>
                <c:pt idx="28">
                  <c:v>731</c:v>
                </c:pt>
                <c:pt idx="29">
                  <c:v>731</c:v>
                </c:pt>
                <c:pt idx="30">
                  <c:v>737</c:v>
                </c:pt>
                <c:pt idx="31">
                  <c:v>738</c:v>
                </c:pt>
                <c:pt idx="32">
                  <c:v>741</c:v>
                </c:pt>
                <c:pt idx="33">
                  <c:v>747</c:v>
                </c:pt>
                <c:pt idx="34">
                  <c:v>747</c:v>
                </c:pt>
              </c:numCache>
            </c:numRef>
          </c:xVal>
          <c:yVal>
            <c:numRef>
              <c:f>Linear!$D$2:$D$36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9-46C8-8C43-C4FA7991F746}"/>
            </c:ext>
          </c:extLst>
        </c:ser>
        <c:ser>
          <c:idx val="1"/>
          <c:order val="1"/>
          <c:tx>
            <c:strRef>
              <c:f>'Logistic (solver)'!$F$3</c:f>
              <c:strCache>
                <c:ptCount val="1"/>
                <c:pt idx="0">
                  <c:v>S(x)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'Logistic (solver)'!$B$4:$B$38</c:f>
              <c:numCache>
                <c:formatCode>General</c:formatCode>
                <c:ptCount val="35"/>
                <c:pt idx="0">
                  <c:v>655</c:v>
                </c:pt>
                <c:pt idx="1">
                  <c:v>660</c:v>
                </c:pt>
                <c:pt idx="2">
                  <c:v>660</c:v>
                </c:pt>
                <c:pt idx="3">
                  <c:v>662</c:v>
                </c:pt>
                <c:pt idx="4">
                  <c:v>662</c:v>
                </c:pt>
                <c:pt idx="5">
                  <c:v>674</c:v>
                </c:pt>
                <c:pt idx="6">
                  <c:v>676</c:v>
                </c:pt>
                <c:pt idx="7">
                  <c:v>680</c:v>
                </c:pt>
                <c:pt idx="8">
                  <c:v>680</c:v>
                </c:pt>
                <c:pt idx="9">
                  <c:v>682</c:v>
                </c:pt>
                <c:pt idx="10">
                  <c:v>683</c:v>
                </c:pt>
                <c:pt idx="11">
                  <c:v>687</c:v>
                </c:pt>
                <c:pt idx="12">
                  <c:v>687</c:v>
                </c:pt>
                <c:pt idx="13">
                  <c:v>689</c:v>
                </c:pt>
                <c:pt idx="14">
                  <c:v>692</c:v>
                </c:pt>
                <c:pt idx="15">
                  <c:v>696</c:v>
                </c:pt>
                <c:pt idx="16">
                  <c:v>700</c:v>
                </c:pt>
                <c:pt idx="17">
                  <c:v>701</c:v>
                </c:pt>
                <c:pt idx="18">
                  <c:v>703</c:v>
                </c:pt>
                <c:pt idx="19">
                  <c:v>708</c:v>
                </c:pt>
                <c:pt idx="20">
                  <c:v>708</c:v>
                </c:pt>
                <c:pt idx="21">
                  <c:v>710</c:v>
                </c:pt>
                <c:pt idx="22">
                  <c:v>719</c:v>
                </c:pt>
                <c:pt idx="23">
                  <c:v>719</c:v>
                </c:pt>
                <c:pt idx="24">
                  <c:v>725</c:v>
                </c:pt>
                <c:pt idx="25">
                  <c:v>727</c:v>
                </c:pt>
                <c:pt idx="26">
                  <c:v>728</c:v>
                </c:pt>
                <c:pt idx="27">
                  <c:v>728</c:v>
                </c:pt>
                <c:pt idx="28">
                  <c:v>731</c:v>
                </c:pt>
                <c:pt idx="29">
                  <c:v>731</c:v>
                </c:pt>
                <c:pt idx="30">
                  <c:v>737</c:v>
                </c:pt>
                <c:pt idx="31">
                  <c:v>738</c:v>
                </c:pt>
                <c:pt idx="32">
                  <c:v>741</c:v>
                </c:pt>
                <c:pt idx="33">
                  <c:v>747</c:v>
                </c:pt>
                <c:pt idx="34">
                  <c:v>747</c:v>
                </c:pt>
              </c:numCache>
            </c:numRef>
          </c:xVal>
          <c:yVal>
            <c:numRef>
              <c:f>'Logistic (solver)'!$F$4:$F$38</c:f>
              <c:numCache>
                <c:formatCode>0.0000</c:formatCode>
                <c:ptCount val="35"/>
                <c:pt idx="0">
                  <c:v>2.3720191234137929E-2</c:v>
                </c:pt>
                <c:pt idx="1">
                  <c:v>3.3060663174655648E-2</c:v>
                </c:pt>
                <c:pt idx="2">
                  <c:v>3.3060663174655648E-2</c:v>
                </c:pt>
                <c:pt idx="3">
                  <c:v>3.7719121571605493E-2</c:v>
                </c:pt>
                <c:pt idx="4">
                  <c:v>3.7719121571605493E-2</c:v>
                </c:pt>
                <c:pt idx="5">
                  <c:v>8.1718405332680891E-2</c:v>
                </c:pt>
                <c:pt idx="6">
                  <c:v>9.2576625654416003E-2</c:v>
                </c:pt>
                <c:pt idx="7">
                  <c:v>0.11823330729597681</c:v>
                </c:pt>
                <c:pt idx="8">
                  <c:v>0.11823330729597681</c:v>
                </c:pt>
                <c:pt idx="9">
                  <c:v>0.13323940607707369</c:v>
                </c:pt>
                <c:pt idx="10">
                  <c:v>0.14132976285842594</c:v>
                </c:pt>
                <c:pt idx="11">
                  <c:v>0.17784972228113941</c:v>
                </c:pt>
                <c:pt idx="12">
                  <c:v>0.17784972228113941</c:v>
                </c:pt>
                <c:pt idx="13">
                  <c:v>0.19871709967792614</c:v>
                </c:pt>
                <c:pt idx="14">
                  <c:v>0.23337462271055776</c:v>
                </c:pt>
                <c:pt idx="15">
                  <c:v>0.28576372769715663</c:v>
                </c:pt>
                <c:pt idx="16">
                  <c:v>0.34462658891189313</c:v>
                </c:pt>
                <c:pt idx="17">
                  <c:v>0.36021813852222012</c:v>
                </c:pt>
                <c:pt idx="18">
                  <c:v>0.39227363164015627</c:v>
                </c:pt>
                <c:pt idx="19">
                  <c:v>0.47598496669885887</c:v>
                </c:pt>
                <c:pt idx="20">
                  <c:v>0.47598496669885887</c:v>
                </c:pt>
                <c:pt idx="21">
                  <c:v>0.51012818784843883</c:v>
                </c:pt>
                <c:pt idx="22">
                  <c:v>0.65823847163371185</c:v>
                </c:pt>
                <c:pt idx="23">
                  <c:v>0.65823847163371185</c:v>
                </c:pt>
                <c:pt idx="24">
                  <c:v>0.74372328618723493</c:v>
                </c:pt>
                <c:pt idx="25">
                  <c:v>0.76889169378150779</c:v>
                </c:pt>
                <c:pt idx="26">
                  <c:v>0.78080947796420597</c:v>
                </c:pt>
                <c:pt idx="27">
                  <c:v>0.78080947796420597</c:v>
                </c:pt>
                <c:pt idx="28">
                  <c:v>0.81387199337638505</c:v>
                </c:pt>
                <c:pt idx="29">
                  <c:v>0.81387199337638505</c:v>
                </c:pt>
                <c:pt idx="30">
                  <c:v>0.86822164385121536</c:v>
                </c:pt>
                <c:pt idx="31">
                  <c:v>0.87584429202435454</c:v>
                </c:pt>
                <c:pt idx="32">
                  <c:v>0.89647250865484673</c:v>
                </c:pt>
                <c:pt idx="33">
                  <c:v>0.92881236604218798</c:v>
                </c:pt>
                <c:pt idx="34">
                  <c:v>0.92881236604218798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9-46C8-8C43-C4FA7991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16072"/>
        <c:axId val="583116464"/>
      </c:scatterChart>
      <c:valAx>
        <c:axId val="583116072"/>
        <c:scaling>
          <c:orientation val="minMax"/>
          <c:max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GMAT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6464"/>
        <c:crosses val="autoZero"/>
        <c:crossBetween val="midCat"/>
      </c:valAx>
      <c:valAx>
        <c:axId val="583116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Probability</a:t>
                </a:r>
                <a:r>
                  <a:rPr lang="en-US" sz="1600" b="1" baseline="0"/>
                  <a:t> of c</a:t>
                </a:r>
                <a:r>
                  <a:rPr lang="en-US" sz="1600" b="1"/>
                  <a:t>hoice</a:t>
                </a:r>
              </a:p>
            </c:rich>
          </c:tx>
          <c:layout>
            <c:manualLayout>
              <c:xMode val="edge"/>
              <c:yMode val="edge"/>
              <c:x val="2.2673519976669582E-2"/>
              <c:y val="0.11942273369674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19049</xdr:rowOff>
    </xdr:from>
    <xdr:to>
      <xdr:col>14</xdr:col>
      <xdr:colOff>38100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63617</xdr:colOff>
      <xdr:row>9</xdr:row>
      <xdr:rowOff>138161</xdr:rowOff>
    </xdr:from>
    <xdr:to>
      <xdr:col>17</xdr:col>
      <xdr:colOff>482717</xdr:colOff>
      <xdr:row>25</xdr:row>
      <xdr:rowOff>185786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FD283-831B-46F2-9AF7-5D3F3190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36634</xdr:colOff>
      <xdr:row>1</xdr:row>
      <xdr:rowOff>80596</xdr:rowOff>
    </xdr:from>
    <xdr:to>
      <xdr:col>12</xdr:col>
      <xdr:colOff>552298</xdr:colOff>
      <xdr:row>6</xdr:row>
      <xdr:rowOff>99333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8D5230A-77A0-4882-B1AA-1108E8F6C681}"/>
            </a:ext>
          </a:extLst>
        </xdr:cNvPr>
        <xdr:cNvGrpSpPr/>
      </xdr:nvGrpSpPr>
      <xdr:grpSpPr>
        <a:xfrm>
          <a:off x="6306569" y="271096"/>
          <a:ext cx="1931990" cy="971237"/>
          <a:chOff x="3459441" y="5410091"/>
          <a:chExt cx="1922433" cy="971237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1DF0040-FC20-0004-6D5D-9C55C93F3A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459441" y="5733256"/>
            <a:ext cx="1922433" cy="648072"/>
          </a:xfrm>
          <a:prstGeom prst="rect">
            <a:avLst/>
          </a:prstGeom>
        </xdr:spPr>
      </xdr:pic>
      <xdr:sp macro="" textlink="">
        <xdr:nvSpPr>
          <xdr:cNvPr id="5" name="TextBox 27">
            <a:extLst>
              <a:ext uri="{FF2B5EF4-FFF2-40B4-BE49-F238E27FC236}">
                <a16:creationId xmlns:a16="http://schemas.microsoft.com/office/drawing/2014/main" id="{74E245C2-BC9E-3BC5-C908-526336EED1CA}"/>
              </a:ext>
            </a:extLst>
          </xdr:cNvPr>
          <xdr:cNvSpPr txBox="1"/>
        </xdr:nvSpPr>
        <xdr:spPr>
          <a:xfrm>
            <a:off x="3569302" y="5410091"/>
            <a:ext cx="1702710" cy="3231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 sz="1500" b="1">
                <a:latin typeface="Roboto" panose="02000000000000000000" pitchFamily="2" charset="0"/>
                <a:ea typeface="Roboto" panose="02000000000000000000" pitchFamily="2" charset="0"/>
              </a:rPr>
              <a:t>Sigmoid Function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63617</xdr:colOff>
      <xdr:row>9</xdr:row>
      <xdr:rowOff>138161</xdr:rowOff>
    </xdr:from>
    <xdr:to>
      <xdr:col>17</xdr:col>
      <xdr:colOff>482717</xdr:colOff>
      <xdr:row>25</xdr:row>
      <xdr:rowOff>185786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59487-1747-4326-A0C7-D0E20C0E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36634</xdr:colOff>
      <xdr:row>1</xdr:row>
      <xdr:rowOff>80596</xdr:rowOff>
    </xdr:from>
    <xdr:to>
      <xdr:col>12</xdr:col>
      <xdr:colOff>552298</xdr:colOff>
      <xdr:row>6</xdr:row>
      <xdr:rowOff>99333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34C9A30-E997-421D-AA25-B651812EEA6C}"/>
            </a:ext>
          </a:extLst>
        </xdr:cNvPr>
        <xdr:cNvGrpSpPr/>
      </xdr:nvGrpSpPr>
      <xdr:grpSpPr>
        <a:xfrm>
          <a:off x="6390369" y="271096"/>
          <a:ext cx="1916400" cy="971237"/>
          <a:chOff x="3459441" y="5410091"/>
          <a:chExt cx="1922433" cy="971237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ADC130A-E04D-8E4A-426F-01EAF0AA8E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459441" y="5733256"/>
            <a:ext cx="1922433" cy="648072"/>
          </a:xfrm>
          <a:prstGeom prst="rect">
            <a:avLst/>
          </a:prstGeom>
        </xdr:spPr>
      </xdr:pic>
      <xdr:sp macro="" textlink="">
        <xdr:nvSpPr>
          <xdr:cNvPr id="5" name="TextBox 27">
            <a:extLst>
              <a:ext uri="{FF2B5EF4-FFF2-40B4-BE49-F238E27FC236}">
                <a16:creationId xmlns:a16="http://schemas.microsoft.com/office/drawing/2014/main" id="{D59DC641-9BEF-BBFE-A4F5-A1F8FD75EBDF}"/>
              </a:ext>
            </a:extLst>
          </xdr:cNvPr>
          <xdr:cNvSpPr txBox="1"/>
        </xdr:nvSpPr>
        <xdr:spPr>
          <a:xfrm>
            <a:off x="3569302" y="5410091"/>
            <a:ext cx="1702710" cy="3231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 sz="1500" b="1">
                <a:latin typeface="Roboto" panose="02000000000000000000" pitchFamily="2" charset="0"/>
                <a:ea typeface="Roboto" panose="02000000000000000000" pitchFamily="2" charset="0"/>
              </a:rPr>
              <a:t>Sigmoid Function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/>
  </sheetViews>
  <sheetFormatPr defaultRowHeight="15" x14ac:dyDescent="0.25"/>
  <sheetData>
    <row r="1" spans="1:3" x14ac:dyDescent="0.25">
      <c r="A1" s="3" t="s">
        <v>2</v>
      </c>
      <c r="B1" s="3" t="s">
        <v>3</v>
      </c>
      <c r="C1" s="3" t="s">
        <v>4</v>
      </c>
    </row>
    <row r="2" spans="1:3" x14ac:dyDescent="0.25">
      <c r="A2" s="3">
        <v>1</v>
      </c>
      <c r="B2" s="3">
        <v>655</v>
      </c>
      <c r="C2" s="3" t="s">
        <v>9</v>
      </c>
    </row>
    <row r="3" spans="1:3" x14ac:dyDescent="0.25">
      <c r="A3" s="3">
        <v>2</v>
      </c>
      <c r="B3" s="3">
        <v>660</v>
      </c>
      <c r="C3" s="3" t="s">
        <v>9</v>
      </c>
    </row>
    <row r="4" spans="1:3" x14ac:dyDescent="0.25">
      <c r="A4" s="3">
        <v>3</v>
      </c>
      <c r="B4" s="3">
        <v>660</v>
      </c>
      <c r="C4" s="3" t="s">
        <v>9</v>
      </c>
    </row>
    <row r="5" spans="1:3" x14ac:dyDescent="0.25">
      <c r="A5" s="3">
        <v>4</v>
      </c>
      <c r="B5" s="3">
        <v>662</v>
      </c>
      <c r="C5" s="3" t="s">
        <v>9</v>
      </c>
    </row>
    <row r="6" spans="1:3" x14ac:dyDescent="0.25">
      <c r="A6" s="3">
        <v>5</v>
      </c>
      <c r="B6" s="3">
        <v>662</v>
      </c>
      <c r="C6" s="3" t="s">
        <v>9</v>
      </c>
    </row>
    <row r="7" spans="1:3" x14ac:dyDescent="0.25">
      <c r="A7" s="3">
        <v>6</v>
      </c>
      <c r="B7" s="3">
        <v>674</v>
      </c>
      <c r="C7" s="3" t="s">
        <v>9</v>
      </c>
    </row>
    <row r="8" spans="1:3" x14ac:dyDescent="0.25">
      <c r="A8" s="3">
        <v>7</v>
      </c>
      <c r="B8" s="3">
        <v>676</v>
      </c>
      <c r="C8" s="3" t="s">
        <v>9</v>
      </c>
    </row>
    <row r="9" spans="1:3" x14ac:dyDescent="0.25">
      <c r="A9" s="3">
        <v>8</v>
      </c>
      <c r="B9" s="3">
        <v>680</v>
      </c>
      <c r="C9" s="3" t="s">
        <v>9</v>
      </c>
    </row>
    <row r="10" spans="1:3" x14ac:dyDescent="0.25">
      <c r="A10" s="3">
        <v>9</v>
      </c>
      <c r="B10" s="3">
        <v>680</v>
      </c>
      <c r="C10" s="3" t="s">
        <v>9</v>
      </c>
    </row>
    <row r="11" spans="1:3" x14ac:dyDescent="0.25">
      <c r="A11" s="3">
        <v>10</v>
      </c>
      <c r="B11" s="3">
        <v>682</v>
      </c>
      <c r="C11" s="3" t="s">
        <v>9</v>
      </c>
    </row>
    <row r="12" spans="1:3" x14ac:dyDescent="0.25">
      <c r="A12" s="3">
        <v>11</v>
      </c>
      <c r="B12" s="3">
        <v>683</v>
      </c>
      <c r="C12" s="3" t="s">
        <v>9</v>
      </c>
    </row>
    <row r="13" spans="1:3" x14ac:dyDescent="0.25">
      <c r="A13" s="3">
        <v>12</v>
      </c>
      <c r="B13" s="3">
        <v>687</v>
      </c>
      <c r="C13" s="3" t="s">
        <v>10</v>
      </c>
    </row>
    <row r="14" spans="1:3" x14ac:dyDescent="0.25">
      <c r="A14" s="3">
        <v>13</v>
      </c>
      <c r="B14" s="3">
        <v>687</v>
      </c>
      <c r="C14" s="3" t="s">
        <v>9</v>
      </c>
    </row>
    <row r="15" spans="1:3" x14ac:dyDescent="0.25">
      <c r="A15" s="3">
        <v>14</v>
      </c>
      <c r="B15" s="3">
        <v>689</v>
      </c>
      <c r="C15" s="3" t="s">
        <v>9</v>
      </c>
    </row>
    <row r="16" spans="1:3" x14ac:dyDescent="0.25">
      <c r="A16" s="3">
        <v>15</v>
      </c>
      <c r="B16" s="3">
        <v>692</v>
      </c>
      <c r="C16" s="3" t="s">
        <v>9</v>
      </c>
    </row>
    <row r="17" spans="1:3" x14ac:dyDescent="0.25">
      <c r="A17" s="3">
        <v>16</v>
      </c>
      <c r="B17" s="3">
        <v>696</v>
      </c>
      <c r="C17" s="3" t="s">
        <v>10</v>
      </c>
    </row>
    <row r="18" spans="1:3" x14ac:dyDescent="0.25">
      <c r="A18" s="3">
        <v>17</v>
      </c>
      <c r="B18" s="3">
        <v>700</v>
      </c>
      <c r="C18" s="3" t="s">
        <v>10</v>
      </c>
    </row>
    <row r="19" spans="1:3" x14ac:dyDescent="0.25">
      <c r="A19" s="3">
        <v>18</v>
      </c>
      <c r="B19" s="3">
        <v>701</v>
      </c>
      <c r="C19" s="3" t="s">
        <v>9</v>
      </c>
    </row>
    <row r="20" spans="1:3" x14ac:dyDescent="0.25">
      <c r="A20" s="3">
        <v>19</v>
      </c>
      <c r="B20" s="3">
        <v>703</v>
      </c>
      <c r="C20" s="3" t="s">
        <v>9</v>
      </c>
    </row>
    <row r="21" spans="1:3" x14ac:dyDescent="0.25">
      <c r="A21" s="3">
        <v>20</v>
      </c>
      <c r="B21" s="3">
        <v>708</v>
      </c>
      <c r="C21" s="3" t="s">
        <v>10</v>
      </c>
    </row>
    <row r="22" spans="1:3" x14ac:dyDescent="0.25">
      <c r="A22" s="3">
        <v>21</v>
      </c>
      <c r="B22" s="3">
        <v>708</v>
      </c>
      <c r="C22" s="3" t="s">
        <v>9</v>
      </c>
    </row>
    <row r="23" spans="1:3" x14ac:dyDescent="0.25">
      <c r="A23" s="3">
        <v>22</v>
      </c>
      <c r="B23" s="3">
        <v>710</v>
      </c>
      <c r="C23" s="3" t="s">
        <v>10</v>
      </c>
    </row>
    <row r="24" spans="1:3" x14ac:dyDescent="0.25">
      <c r="A24" s="3">
        <v>23</v>
      </c>
      <c r="B24" s="3">
        <v>719</v>
      </c>
      <c r="C24" s="3" t="s">
        <v>9</v>
      </c>
    </row>
    <row r="25" spans="1:3" x14ac:dyDescent="0.25">
      <c r="A25" s="3">
        <v>24</v>
      </c>
      <c r="B25" s="3">
        <v>719</v>
      </c>
      <c r="C25" s="3" t="s">
        <v>10</v>
      </c>
    </row>
    <row r="26" spans="1:3" x14ac:dyDescent="0.25">
      <c r="A26" s="3">
        <v>25</v>
      </c>
      <c r="B26" s="3">
        <v>725</v>
      </c>
      <c r="C26" s="3" t="s">
        <v>10</v>
      </c>
    </row>
    <row r="27" spans="1:3" x14ac:dyDescent="0.25">
      <c r="A27" s="3">
        <v>26</v>
      </c>
      <c r="B27" s="3">
        <v>727</v>
      </c>
      <c r="C27" s="3" t="s">
        <v>9</v>
      </c>
    </row>
    <row r="28" spans="1:3" x14ac:dyDescent="0.25">
      <c r="A28" s="3">
        <v>27</v>
      </c>
      <c r="B28" s="3">
        <v>728</v>
      </c>
      <c r="C28" s="3" t="s">
        <v>10</v>
      </c>
    </row>
    <row r="29" spans="1:3" x14ac:dyDescent="0.25">
      <c r="A29" s="3">
        <v>28</v>
      </c>
      <c r="B29" s="3">
        <v>728</v>
      </c>
      <c r="C29" s="3" t="s">
        <v>10</v>
      </c>
    </row>
    <row r="30" spans="1:3" x14ac:dyDescent="0.25">
      <c r="A30" s="3">
        <v>29</v>
      </c>
      <c r="B30" s="3">
        <v>731</v>
      </c>
      <c r="C30" s="3" t="s">
        <v>10</v>
      </c>
    </row>
    <row r="31" spans="1:3" x14ac:dyDescent="0.25">
      <c r="A31" s="3">
        <v>30</v>
      </c>
      <c r="B31" s="3">
        <v>731</v>
      </c>
      <c r="C31" s="3" t="s">
        <v>10</v>
      </c>
    </row>
    <row r="32" spans="1:3" x14ac:dyDescent="0.25">
      <c r="A32" s="3">
        <v>31</v>
      </c>
      <c r="B32" s="3">
        <v>737</v>
      </c>
      <c r="C32" s="3" t="s">
        <v>10</v>
      </c>
    </row>
    <row r="33" spans="1:3" x14ac:dyDescent="0.25">
      <c r="A33" s="3">
        <v>32</v>
      </c>
      <c r="B33" s="3">
        <v>738</v>
      </c>
      <c r="C33" s="3" t="s">
        <v>10</v>
      </c>
    </row>
    <row r="34" spans="1:3" x14ac:dyDescent="0.25">
      <c r="A34" s="3">
        <v>33</v>
      </c>
      <c r="B34" s="3">
        <v>741</v>
      </c>
      <c r="C34" s="3" t="s">
        <v>9</v>
      </c>
    </row>
    <row r="35" spans="1:3" x14ac:dyDescent="0.25">
      <c r="A35" s="3">
        <v>34</v>
      </c>
      <c r="B35" s="3">
        <v>747</v>
      </c>
      <c r="C35" s="3" t="s">
        <v>10</v>
      </c>
    </row>
    <row r="36" spans="1:3" x14ac:dyDescent="0.25">
      <c r="A36" s="3">
        <v>35</v>
      </c>
      <c r="B36" s="3">
        <v>747</v>
      </c>
      <c r="C36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workbookViewId="0">
      <selection activeCell="F19" sqref="F19"/>
    </sheetView>
  </sheetViews>
  <sheetFormatPr defaultRowHeight="15" x14ac:dyDescent="0.25"/>
  <cols>
    <col min="17" max="17" width="22.5703125" bestFit="1" customWidth="1"/>
    <col min="18" max="24" width="12.7109375" customWidth="1"/>
  </cols>
  <sheetData>
    <row r="1" spans="1:4" ht="15" customHeight="1" x14ac:dyDescent="0.25">
      <c r="A1" s="3" t="s">
        <v>2</v>
      </c>
      <c r="B1" s="3" t="s">
        <v>3</v>
      </c>
      <c r="C1" s="3" t="s">
        <v>4</v>
      </c>
      <c r="D1" s="3" t="s">
        <v>5</v>
      </c>
    </row>
    <row r="2" spans="1:4" ht="15" customHeight="1" x14ac:dyDescent="0.25">
      <c r="A2" s="3">
        <v>1</v>
      </c>
      <c r="B2" s="3">
        <v>655</v>
      </c>
      <c r="C2" s="3" t="s">
        <v>9</v>
      </c>
      <c r="D2" s="3">
        <f>+IF(C2="D",0,1)</f>
        <v>0</v>
      </c>
    </row>
    <row r="3" spans="1:4" ht="15" customHeight="1" x14ac:dyDescent="0.25">
      <c r="A3" s="3">
        <v>2</v>
      </c>
      <c r="B3" s="3">
        <v>660</v>
      </c>
      <c r="C3" s="3" t="s">
        <v>9</v>
      </c>
      <c r="D3" s="3">
        <f t="shared" ref="D3:D36" si="0">+IF(C3="D",0,1)</f>
        <v>0</v>
      </c>
    </row>
    <row r="4" spans="1:4" ht="15" customHeight="1" x14ac:dyDescent="0.25">
      <c r="A4" s="3">
        <v>3</v>
      </c>
      <c r="B4" s="3">
        <v>660</v>
      </c>
      <c r="C4" s="3" t="s">
        <v>9</v>
      </c>
      <c r="D4" s="3">
        <f t="shared" si="0"/>
        <v>0</v>
      </c>
    </row>
    <row r="5" spans="1:4" ht="15" customHeight="1" x14ac:dyDescent="0.25">
      <c r="A5" s="3">
        <v>4</v>
      </c>
      <c r="B5" s="3">
        <v>662</v>
      </c>
      <c r="C5" s="3" t="s">
        <v>9</v>
      </c>
      <c r="D5" s="3">
        <f t="shared" si="0"/>
        <v>0</v>
      </c>
    </row>
    <row r="6" spans="1:4" ht="15" customHeight="1" x14ac:dyDescent="0.25">
      <c r="A6" s="3">
        <v>5</v>
      </c>
      <c r="B6" s="3">
        <v>662</v>
      </c>
      <c r="C6" s="3" t="s">
        <v>9</v>
      </c>
      <c r="D6" s="3">
        <f t="shared" si="0"/>
        <v>0</v>
      </c>
    </row>
    <row r="7" spans="1:4" ht="15" customHeight="1" x14ac:dyDescent="0.25">
      <c r="A7" s="3">
        <v>6</v>
      </c>
      <c r="B7" s="3">
        <v>674</v>
      </c>
      <c r="C7" s="3" t="s">
        <v>9</v>
      </c>
      <c r="D7" s="3">
        <f t="shared" si="0"/>
        <v>0</v>
      </c>
    </row>
    <row r="8" spans="1:4" ht="15" customHeight="1" x14ac:dyDescent="0.25">
      <c r="A8" s="3">
        <v>7</v>
      </c>
      <c r="B8" s="3">
        <v>676</v>
      </c>
      <c r="C8" s="3" t="s">
        <v>9</v>
      </c>
      <c r="D8" s="3">
        <f t="shared" si="0"/>
        <v>0</v>
      </c>
    </row>
    <row r="9" spans="1:4" ht="15" customHeight="1" x14ac:dyDescent="0.25">
      <c r="A9" s="3">
        <v>8</v>
      </c>
      <c r="B9" s="3">
        <v>680</v>
      </c>
      <c r="C9" s="3" t="s">
        <v>9</v>
      </c>
      <c r="D9" s="3">
        <f t="shared" si="0"/>
        <v>0</v>
      </c>
    </row>
    <row r="10" spans="1:4" ht="15" customHeight="1" x14ac:dyDescent="0.25">
      <c r="A10" s="3">
        <v>9</v>
      </c>
      <c r="B10" s="3">
        <v>680</v>
      </c>
      <c r="C10" s="3" t="s">
        <v>9</v>
      </c>
      <c r="D10" s="3">
        <f t="shared" si="0"/>
        <v>0</v>
      </c>
    </row>
    <row r="11" spans="1:4" ht="15" customHeight="1" x14ac:dyDescent="0.25">
      <c r="A11" s="3">
        <v>10</v>
      </c>
      <c r="B11" s="3">
        <v>682</v>
      </c>
      <c r="C11" s="3" t="s">
        <v>9</v>
      </c>
      <c r="D11" s="3">
        <f t="shared" si="0"/>
        <v>0</v>
      </c>
    </row>
    <row r="12" spans="1:4" ht="15" customHeight="1" x14ac:dyDescent="0.25">
      <c r="A12" s="3">
        <v>11</v>
      </c>
      <c r="B12" s="3">
        <v>683</v>
      </c>
      <c r="C12" s="3" t="s">
        <v>9</v>
      </c>
      <c r="D12" s="3">
        <f t="shared" si="0"/>
        <v>0</v>
      </c>
    </row>
    <row r="13" spans="1:4" ht="15" customHeight="1" x14ac:dyDescent="0.25">
      <c r="A13" s="3">
        <v>12</v>
      </c>
      <c r="B13" s="3">
        <v>687</v>
      </c>
      <c r="C13" s="3" t="s">
        <v>10</v>
      </c>
      <c r="D13" s="3">
        <f t="shared" si="0"/>
        <v>1</v>
      </c>
    </row>
    <row r="14" spans="1:4" x14ac:dyDescent="0.25">
      <c r="A14" s="3">
        <v>13</v>
      </c>
      <c r="B14" s="3">
        <v>687</v>
      </c>
      <c r="C14" s="3" t="s">
        <v>9</v>
      </c>
      <c r="D14" s="3">
        <f t="shared" si="0"/>
        <v>0</v>
      </c>
    </row>
    <row r="15" spans="1:4" x14ac:dyDescent="0.25">
      <c r="A15" s="3">
        <v>14</v>
      </c>
      <c r="B15" s="3">
        <v>689</v>
      </c>
      <c r="C15" s="3" t="s">
        <v>9</v>
      </c>
      <c r="D15" s="3">
        <f t="shared" si="0"/>
        <v>0</v>
      </c>
    </row>
    <row r="16" spans="1:4" x14ac:dyDescent="0.25">
      <c r="A16" s="3">
        <v>15</v>
      </c>
      <c r="B16" s="3">
        <v>692</v>
      </c>
      <c r="C16" s="3" t="s">
        <v>9</v>
      </c>
      <c r="D16" s="3">
        <f t="shared" si="0"/>
        <v>0</v>
      </c>
    </row>
    <row r="17" spans="1:12" x14ac:dyDescent="0.25">
      <c r="A17" s="3">
        <v>16</v>
      </c>
      <c r="B17" s="3">
        <v>696</v>
      </c>
      <c r="C17" s="3" t="s">
        <v>10</v>
      </c>
      <c r="D17" s="3">
        <f t="shared" si="0"/>
        <v>1</v>
      </c>
    </row>
    <row r="18" spans="1:12" x14ac:dyDescent="0.25">
      <c r="A18" s="3">
        <v>17</v>
      </c>
      <c r="B18" s="3">
        <v>700</v>
      </c>
      <c r="C18" s="3" t="s">
        <v>10</v>
      </c>
      <c r="D18" s="3">
        <f t="shared" si="0"/>
        <v>1</v>
      </c>
    </row>
    <row r="19" spans="1:12" x14ac:dyDescent="0.25">
      <c r="A19" s="3">
        <v>18</v>
      </c>
      <c r="B19" s="3">
        <v>701</v>
      </c>
      <c r="C19" s="3" t="s">
        <v>9</v>
      </c>
      <c r="D19" s="3">
        <f t="shared" si="0"/>
        <v>0</v>
      </c>
      <c r="F19" s="13" t="s">
        <v>58</v>
      </c>
      <c r="G19" s="10" t="s">
        <v>61</v>
      </c>
      <c r="H19" s="20" t="s">
        <v>63</v>
      </c>
      <c r="I19" s="10" t="s">
        <v>64</v>
      </c>
      <c r="J19" s="10" t="s">
        <v>65</v>
      </c>
    </row>
    <row r="20" spans="1:12" ht="15.75" thickBot="1" x14ac:dyDescent="0.3">
      <c r="A20" s="3">
        <v>19</v>
      </c>
      <c r="B20" s="3">
        <v>703</v>
      </c>
      <c r="C20" s="3" t="s">
        <v>9</v>
      </c>
      <c r="D20" s="3">
        <f t="shared" si="0"/>
        <v>0</v>
      </c>
      <c r="F20" s="14" t="s">
        <v>67</v>
      </c>
      <c r="G20" s="11" t="s">
        <v>62</v>
      </c>
      <c r="H20" s="21"/>
      <c r="I20" s="11" t="s">
        <v>63</v>
      </c>
      <c r="J20" s="11" t="s">
        <v>66</v>
      </c>
    </row>
    <row r="21" spans="1:12" ht="15.75" thickTop="1" x14ac:dyDescent="0.25">
      <c r="A21" s="3">
        <v>20</v>
      </c>
      <c r="B21" s="3">
        <v>708</v>
      </c>
      <c r="C21" s="3" t="s">
        <v>10</v>
      </c>
      <c r="D21" s="3">
        <f t="shared" si="0"/>
        <v>1</v>
      </c>
      <c r="F21" s="12"/>
      <c r="G21" s="6">
        <v>0.63846792762999227</v>
      </c>
      <c r="H21" s="6">
        <v>0.407641294612137</v>
      </c>
      <c r="I21" s="6">
        <v>0.38969103081250478</v>
      </c>
      <c r="J21" s="1">
        <v>0.39224916060693821</v>
      </c>
    </row>
    <row r="22" spans="1:12" x14ac:dyDescent="0.25">
      <c r="A22" s="3">
        <v>21</v>
      </c>
      <c r="B22" s="3">
        <v>708</v>
      </c>
      <c r="C22" s="3" t="s">
        <v>9</v>
      </c>
      <c r="D22" s="3">
        <f t="shared" si="0"/>
        <v>0</v>
      </c>
    </row>
    <row r="23" spans="1:12" x14ac:dyDescent="0.25">
      <c r="A23" s="3">
        <v>22</v>
      </c>
      <c r="B23" s="3">
        <v>710</v>
      </c>
      <c r="C23" s="3" t="s">
        <v>10</v>
      </c>
      <c r="D23" s="3">
        <f t="shared" si="0"/>
        <v>1</v>
      </c>
      <c r="F23" s="13"/>
      <c r="G23" s="10" t="s">
        <v>68</v>
      </c>
      <c r="H23" s="10" t="s">
        <v>70</v>
      </c>
      <c r="I23" s="10" t="s">
        <v>72</v>
      </c>
      <c r="J23" s="20" t="s">
        <v>73</v>
      </c>
      <c r="K23" s="20" t="s">
        <v>74</v>
      </c>
    </row>
    <row r="24" spans="1:12" ht="15.75" thickBot="1" x14ac:dyDescent="0.3">
      <c r="A24" s="3">
        <v>23</v>
      </c>
      <c r="B24" s="3">
        <v>719</v>
      </c>
      <c r="C24" s="3" t="s">
        <v>9</v>
      </c>
      <c r="D24" s="3">
        <f t="shared" si="0"/>
        <v>0</v>
      </c>
      <c r="F24" s="14" t="s">
        <v>59</v>
      </c>
      <c r="G24" s="11" t="s">
        <v>69</v>
      </c>
      <c r="H24" s="11" t="s">
        <v>71</v>
      </c>
      <c r="I24" s="11" t="s">
        <v>71</v>
      </c>
      <c r="J24" s="21"/>
      <c r="K24" s="21"/>
    </row>
    <row r="25" spans="1:12" ht="15.75" thickTop="1" x14ac:dyDescent="0.25">
      <c r="A25" s="3">
        <v>24</v>
      </c>
      <c r="B25" s="3">
        <v>719</v>
      </c>
      <c r="C25" s="3" t="s">
        <v>10</v>
      </c>
      <c r="D25" s="3">
        <f t="shared" si="0"/>
        <v>1</v>
      </c>
      <c r="F25" s="12" t="s">
        <v>75</v>
      </c>
      <c r="G25" s="1">
        <v>1</v>
      </c>
      <c r="H25" s="1">
        <v>3.4940682395326039</v>
      </c>
      <c r="I25" s="1">
        <v>3.4940682395326039</v>
      </c>
      <c r="J25" s="6">
        <v>22.709487680091321</v>
      </c>
      <c r="K25" s="15">
        <v>3.6759178551953697E-5</v>
      </c>
    </row>
    <row r="26" spans="1:12" x14ac:dyDescent="0.25">
      <c r="A26" s="3">
        <v>25</v>
      </c>
      <c r="B26" s="3">
        <v>725</v>
      </c>
      <c r="C26" s="3" t="s">
        <v>10</v>
      </c>
      <c r="D26" s="3">
        <f t="shared" si="0"/>
        <v>1</v>
      </c>
      <c r="F26" s="12" t="s">
        <v>76</v>
      </c>
      <c r="G26" s="1">
        <v>33</v>
      </c>
      <c r="H26" s="1">
        <v>5.0773603318959708</v>
      </c>
      <c r="I26" s="1">
        <v>0.15385940399684761</v>
      </c>
      <c r="J26" s="1"/>
      <c r="K26" s="1"/>
    </row>
    <row r="27" spans="1:12" x14ac:dyDescent="0.25">
      <c r="A27" s="3">
        <v>26</v>
      </c>
      <c r="B27" s="3">
        <v>727</v>
      </c>
      <c r="C27" s="3" t="s">
        <v>9</v>
      </c>
      <c r="D27" s="3">
        <f t="shared" si="0"/>
        <v>0</v>
      </c>
    </row>
    <row r="28" spans="1:12" x14ac:dyDescent="0.25">
      <c r="A28" s="3">
        <v>27</v>
      </c>
      <c r="B28" s="3">
        <v>728</v>
      </c>
      <c r="C28" s="3" t="s">
        <v>10</v>
      </c>
      <c r="D28" s="3">
        <f t="shared" si="0"/>
        <v>1</v>
      </c>
      <c r="F28" s="13"/>
      <c r="G28" s="20" t="s">
        <v>77</v>
      </c>
      <c r="H28" s="10" t="s">
        <v>78</v>
      </c>
      <c r="I28" s="20" t="s">
        <v>80</v>
      </c>
      <c r="J28" s="20" t="s">
        <v>74</v>
      </c>
      <c r="K28" s="22" t="s">
        <v>81</v>
      </c>
      <c r="L28" s="22"/>
    </row>
    <row r="29" spans="1:12" ht="15.75" thickBot="1" x14ac:dyDescent="0.3">
      <c r="A29" s="3">
        <v>28</v>
      </c>
      <c r="B29" s="3">
        <v>728</v>
      </c>
      <c r="C29" s="3" t="s">
        <v>10</v>
      </c>
      <c r="D29" s="3">
        <f t="shared" si="0"/>
        <v>1</v>
      </c>
      <c r="F29" s="14" t="s">
        <v>60</v>
      </c>
      <c r="G29" s="21"/>
      <c r="H29" s="11" t="s">
        <v>79</v>
      </c>
      <c r="I29" s="21"/>
      <c r="J29" s="21"/>
      <c r="K29" s="11" t="s">
        <v>82</v>
      </c>
      <c r="L29" s="11" t="s">
        <v>83</v>
      </c>
    </row>
    <row r="30" spans="1:12" ht="15.75" thickTop="1" x14ac:dyDescent="0.25">
      <c r="A30" s="3">
        <v>29</v>
      </c>
      <c r="B30" s="3">
        <v>731</v>
      </c>
      <c r="C30" s="3" t="s">
        <v>10</v>
      </c>
      <c r="D30" s="3">
        <f t="shared" si="0"/>
        <v>1</v>
      </c>
      <c r="F30" s="12" t="s">
        <v>84</v>
      </c>
      <c r="G30" s="19">
        <v>-7.7291234740448544</v>
      </c>
      <c r="H30" s="1">
        <v>1.7131259548843056</v>
      </c>
      <c r="I30" s="6">
        <v>-4.5117076488207397</v>
      </c>
      <c r="J30" s="15">
        <v>7.7157496841052763E-5</v>
      </c>
      <c r="K30" s="1">
        <v>-11.214504435714479</v>
      </c>
      <c r="L30" s="1">
        <v>-4.2437425123752304</v>
      </c>
    </row>
    <row r="31" spans="1:12" x14ac:dyDescent="0.25">
      <c r="A31" s="3">
        <v>30</v>
      </c>
      <c r="B31" s="3">
        <v>731</v>
      </c>
      <c r="C31" s="3" t="s">
        <v>10</v>
      </c>
      <c r="D31" s="3">
        <f t="shared" si="0"/>
        <v>1</v>
      </c>
      <c r="F31" s="12" t="s">
        <v>3</v>
      </c>
      <c r="G31" s="19">
        <v>1.161922930010878E-2</v>
      </c>
      <c r="H31" s="1">
        <v>2.4382242930349688E-3</v>
      </c>
      <c r="I31" s="6">
        <v>4.7654472696791137</v>
      </c>
      <c r="J31" s="15">
        <v>3.6759178551944604E-5</v>
      </c>
      <c r="K31" s="1">
        <v>6.6586246773165389E-3</v>
      </c>
      <c r="L31" s="1">
        <v>1.6579833922901022E-2</v>
      </c>
    </row>
    <row r="32" spans="1:12" x14ac:dyDescent="0.25">
      <c r="A32" s="3">
        <v>31</v>
      </c>
      <c r="B32" s="3">
        <v>737</v>
      </c>
      <c r="C32" s="3" t="s">
        <v>10</v>
      </c>
      <c r="D32" s="3">
        <f t="shared" si="0"/>
        <v>1</v>
      </c>
    </row>
    <row r="33" spans="1:10" x14ac:dyDescent="0.25">
      <c r="A33" s="3">
        <v>32</v>
      </c>
      <c r="B33" s="3">
        <v>738</v>
      </c>
      <c r="C33" s="3" t="s">
        <v>10</v>
      </c>
      <c r="D33" s="3">
        <f t="shared" si="0"/>
        <v>1</v>
      </c>
    </row>
    <row r="34" spans="1:10" x14ac:dyDescent="0.25">
      <c r="A34" s="3">
        <v>33</v>
      </c>
      <c r="B34" s="3">
        <v>741</v>
      </c>
      <c r="C34" s="3" t="s">
        <v>9</v>
      </c>
      <c r="D34" s="3">
        <f t="shared" si="0"/>
        <v>0</v>
      </c>
      <c r="G34" s="2" t="s">
        <v>86</v>
      </c>
      <c r="H34">
        <v>700</v>
      </c>
      <c r="I34" t="s">
        <v>85</v>
      </c>
      <c r="J34">
        <f>G30+H34*G31</f>
        <v>0.40433703603129167</v>
      </c>
    </row>
    <row r="35" spans="1:10" x14ac:dyDescent="0.25">
      <c r="A35" s="3">
        <v>34</v>
      </c>
      <c r="B35" s="3">
        <v>747</v>
      </c>
      <c r="C35" s="3" t="s">
        <v>10</v>
      </c>
      <c r="D35" s="3">
        <f t="shared" si="0"/>
        <v>1</v>
      </c>
    </row>
    <row r="36" spans="1:10" x14ac:dyDescent="0.25">
      <c r="A36" s="3">
        <v>35</v>
      </c>
      <c r="B36" s="3">
        <v>747</v>
      </c>
      <c r="C36" s="3" t="s">
        <v>10</v>
      </c>
      <c r="D36" s="3">
        <f t="shared" si="0"/>
        <v>1</v>
      </c>
    </row>
  </sheetData>
  <mergeCells count="7">
    <mergeCell ref="H19:H20"/>
    <mergeCell ref="J23:J24"/>
    <mergeCell ref="K23:K24"/>
    <mergeCell ref="G28:G29"/>
    <mergeCell ref="I28:I29"/>
    <mergeCell ref="J28:J29"/>
    <mergeCell ref="K28:L2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8179-A837-4365-A5FF-57CB4C39DBF1}">
  <dimension ref="A1:Z40"/>
  <sheetViews>
    <sheetView zoomScale="115" zoomScaleNormal="115" workbookViewId="0"/>
  </sheetViews>
  <sheetFormatPr defaultRowHeight="15" x14ac:dyDescent="0.25"/>
  <cols>
    <col min="1" max="1" width="3.42578125" style="1" bestFit="1" customWidth="1"/>
    <col min="2" max="2" width="6.28515625" style="1" bestFit="1" customWidth="1"/>
    <col min="3" max="3" width="7" style="1" bestFit="1" customWidth="1"/>
    <col min="4" max="4" width="7.85546875" style="1" bestFit="1" customWidth="1"/>
    <col min="5" max="5" width="7.7109375" style="1" bestFit="1" customWidth="1"/>
    <col min="6" max="6" width="16.140625" style="1" customWidth="1"/>
    <col min="7" max="7" width="12.140625" style="1" customWidth="1"/>
    <col min="8" max="8" width="15" style="1" customWidth="1"/>
    <col min="10" max="10" width="9.140625" customWidth="1"/>
    <col min="11" max="11" width="12" customWidth="1"/>
    <col min="12" max="18" width="9.140625" customWidth="1"/>
    <col min="19" max="19" width="22" bestFit="1" customWidth="1"/>
    <col min="20" max="26" width="12.7109375" customWidth="1"/>
  </cols>
  <sheetData>
    <row r="1" spans="1:26" ht="15" customHeight="1" x14ac:dyDescent="0.25">
      <c r="B1" s="23" t="s">
        <v>103</v>
      </c>
      <c r="C1" s="23"/>
      <c r="F1" s="2" t="s">
        <v>0</v>
      </c>
      <c r="G1" s="19">
        <v>6.8325197882149774E-2</v>
      </c>
      <c r="S1" s="13" t="s">
        <v>88</v>
      </c>
      <c r="T1" s="10"/>
    </row>
    <row r="2" spans="1:26" ht="15" customHeight="1" thickBot="1" x14ac:dyDescent="0.3">
      <c r="F2" s="2" t="s">
        <v>1</v>
      </c>
      <c r="G2" s="19">
        <v>-48.470374235907741</v>
      </c>
      <c r="S2" s="14" t="s">
        <v>87</v>
      </c>
      <c r="T2" s="11" t="s">
        <v>92</v>
      </c>
    </row>
    <row r="3" spans="1:26" ht="15" customHeight="1" thickTop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104</v>
      </c>
      <c r="G3" s="3" t="s">
        <v>7</v>
      </c>
      <c r="H3" s="3" t="s">
        <v>8</v>
      </c>
      <c r="S3" s="12" t="s">
        <v>93</v>
      </c>
      <c r="T3" s="1">
        <v>47.803567329033029</v>
      </c>
    </row>
    <row r="4" spans="1:26" ht="15" customHeight="1" x14ac:dyDescent="0.25">
      <c r="A4" s="3">
        <v>1</v>
      </c>
      <c r="B4" s="3">
        <v>655</v>
      </c>
      <c r="C4" s="3" t="s">
        <v>9</v>
      </c>
      <c r="D4" s="3">
        <f>+IF(C4="D",0,1)</f>
        <v>0</v>
      </c>
      <c r="E4" s="4">
        <f t="shared" ref="E4:E38" si="0">$G$2+$G$1*B4</f>
        <v>-3.7173696230996356</v>
      </c>
      <c r="F4" s="5">
        <f t="shared" ref="F4:F38" si="1">(1/(1+EXP(-E4)))</f>
        <v>2.3721418042704504E-2</v>
      </c>
      <c r="G4" s="5">
        <f t="shared" ref="G4:G38" si="2">IF(D4=1,F4,1-F4)</f>
        <v>0.97627858195729544</v>
      </c>
      <c r="H4" s="5">
        <f>LN(G4)</f>
        <v>-2.4007300963808612E-2</v>
      </c>
      <c r="S4" s="12" t="s">
        <v>94</v>
      </c>
      <c r="T4" s="1">
        <v>30.961545433229603</v>
      </c>
    </row>
    <row r="5" spans="1:26" ht="15" customHeight="1" x14ac:dyDescent="0.25">
      <c r="A5" s="3">
        <v>2</v>
      </c>
      <c r="B5" s="3">
        <v>660</v>
      </c>
      <c r="C5" s="3" t="s">
        <v>9</v>
      </c>
      <c r="D5" s="3">
        <f t="shared" ref="D5:D38" si="3">+IF(C5="D",0,1)</f>
        <v>0</v>
      </c>
      <c r="E5" s="4">
        <f t="shared" si="0"/>
        <v>-3.3757436336888915</v>
      </c>
      <c r="F5" s="5">
        <f t="shared" si="1"/>
        <v>3.3062196841291094E-2</v>
      </c>
      <c r="G5" s="5">
        <f t="shared" si="2"/>
        <v>0.96693780315870892</v>
      </c>
      <c r="H5" s="5">
        <f t="shared" ref="H5:H38" si="4">LN(G5)</f>
        <v>-3.3621104978282246E-2</v>
      </c>
      <c r="S5" s="12" t="s">
        <v>95</v>
      </c>
      <c r="T5" s="1">
        <v>16.842021895803427</v>
      </c>
    </row>
    <row r="6" spans="1:26" ht="15" customHeight="1" x14ac:dyDescent="0.25">
      <c r="A6" s="3">
        <v>3</v>
      </c>
      <c r="B6" s="3">
        <v>660</v>
      </c>
      <c r="C6" s="3" t="s">
        <v>9</v>
      </c>
      <c r="D6" s="3">
        <f t="shared" si="3"/>
        <v>0</v>
      </c>
      <c r="E6" s="4">
        <f t="shared" si="0"/>
        <v>-3.3757436336888915</v>
      </c>
      <c r="F6" s="5">
        <f t="shared" si="1"/>
        <v>3.3062196841291094E-2</v>
      </c>
      <c r="G6" s="5">
        <f t="shared" si="2"/>
        <v>0.96693780315870892</v>
      </c>
      <c r="H6" s="5">
        <f t="shared" si="4"/>
        <v>-3.3621104978282246E-2</v>
      </c>
      <c r="S6" s="12" t="s">
        <v>74</v>
      </c>
      <c r="T6" s="15">
        <v>4.0623740325796761E-5</v>
      </c>
    </row>
    <row r="7" spans="1:26" ht="15" customHeight="1" x14ac:dyDescent="0.25">
      <c r="A7" s="3">
        <v>4</v>
      </c>
      <c r="B7" s="3">
        <v>662</v>
      </c>
      <c r="C7" s="3" t="s">
        <v>9</v>
      </c>
      <c r="D7" s="3">
        <f t="shared" si="3"/>
        <v>0</v>
      </c>
      <c r="E7" s="4">
        <f t="shared" si="0"/>
        <v>-3.2390932379245925</v>
      </c>
      <c r="F7" s="5">
        <f t="shared" si="1"/>
        <v>3.7720790303915501E-2</v>
      </c>
      <c r="G7" s="5">
        <f t="shared" si="2"/>
        <v>0.96227920969608449</v>
      </c>
      <c r="H7" s="5">
        <f t="shared" si="4"/>
        <v>-3.8450631658235583E-2</v>
      </c>
    </row>
    <row r="8" spans="1:26" ht="15" customHeight="1" x14ac:dyDescent="0.25">
      <c r="A8" s="3">
        <v>5</v>
      </c>
      <c r="B8" s="3">
        <v>662</v>
      </c>
      <c r="C8" s="3" t="s">
        <v>9</v>
      </c>
      <c r="D8" s="3">
        <f t="shared" si="3"/>
        <v>0</v>
      </c>
      <c r="E8" s="4">
        <f t="shared" si="0"/>
        <v>-3.2390932379245925</v>
      </c>
      <c r="F8" s="5">
        <f t="shared" si="1"/>
        <v>3.7720790303915501E-2</v>
      </c>
      <c r="G8" s="5">
        <f t="shared" si="2"/>
        <v>0.96227920969608449</v>
      </c>
      <c r="H8" s="5">
        <f t="shared" si="4"/>
        <v>-3.8450631658235583E-2</v>
      </c>
      <c r="S8" s="13"/>
      <c r="T8" s="20" t="s">
        <v>77</v>
      </c>
      <c r="U8" s="10" t="s">
        <v>78</v>
      </c>
      <c r="V8" s="10" t="s">
        <v>96</v>
      </c>
      <c r="W8" s="20" t="s">
        <v>74</v>
      </c>
      <c r="X8" s="10" t="s">
        <v>82</v>
      </c>
      <c r="Y8" s="10" t="s">
        <v>83</v>
      </c>
      <c r="Z8" s="20" t="s">
        <v>99</v>
      </c>
    </row>
    <row r="9" spans="1:26" ht="15" customHeight="1" thickBot="1" x14ac:dyDescent="0.3">
      <c r="A9" s="3">
        <v>6</v>
      </c>
      <c r="B9" s="3">
        <v>674</v>
      </c>
      <c r="C9" s="3" t="s">
        <v>9</v>
      </c>
      <c r="D9" s="3">
        <f t="shared" si="3"/>
        <v>0</v>
      </c>
      <c r="E9" s="4">
        <f t="shared" si="0"/>
        <v>-2.4191908633387911</v>
      </c>
      <c r="F9" s="5">
        <f t="shared" si="1"/>
        <v>8.1720954666313947E-2</v>
      </c>
      <c r="G9" s="5">
        <f t="shared" si="2"/>
        <v>0.91827904533368609</v>
      </c>
      <c r="H9" s="5">
        <f t="shared" si="4"/>
        <v>-8.5253963599728561E-2</v>
      </c>
      <c r="S9" s="14" t="s">
        <v>89</v>
      </c>
      <c r="T9" s="21"/>
      <c r="U9" s="11" t="s">
        <v>79</v>
      </c>
      <c r="V9" s="11" t="s">
        <v>97</v>
      </c>
      <c r="W9" s="21"/>
      <c r="X9" s="11" t="s">
        <v>98</v>
      </c>
      <c r="Y9" s="11" t="s">
        <v>98</v>
      </c>
      <c r="Z9" s="21"/>
    </row>
    <row r="10" spans="1:26" ht="15" customHeight="1" thickTop="1" x14ac:dyDescent="0.25">
      <c r="A10" s="3">
        <v>7</v>
      </c>
      <c r="B10" s="3">
        <v>676</v>
      </c>
      <c r="C10" s="3" t="s">
        <v>9</v>
      </c>
      <c r="D10" s="3">
        <f t="shared" si="3"/>
        <v>0</v>
      </c>
      <c r="E10" s="4">
        <f t="shared" si="0"/>
        <v>-2.282540467574492</v>
      </c>
      <c r="F10" s="5">
        <f t="shared" si="1"/>
        <v>9.2579311532674652E-2</v>
      </c>
      <c r="G10" s="5">
        <f t="shared" si="2"/>
        <v>0.90742068846732538</v>
      </c>
      <c r="H10" s="5">
        <f t="shared" si="4"/>
        <v>-9.7149112290643255E-2</v>
      </c>
      <c r="S10" s="12" t="s">
        <v>84</v>
      </c>
      <c r="T10" s="19">
        <v>-48.470374235907741</v>
      </c>
      <c r="U10" s="1">
        <v>15.385261947813229</v>
      </c>
      <c r="V10" s="1">
        <v>-3.1504419229467224</v>
      </c>
      <c r="W10" s="15">
        <v>1.6302366500924315E-3</v>
      </c>
      <c r="X10" s="1">
        <v>-78.625487653621661</v>
      </c>
      <c r="Y10" s="1">
        <v>-18.315260818193813</v>
      </c>
      <c r="Z10" s="1">
        <v>8.9039750331123376E-22</v>
      </c>
    </row>
    <row r="11" spans="1:26" ht="15" customHeight="1" x14ac:dyDescent="0.25">
      <c r="A11" s="3">
        <v>8</v>
      </c>
      <c r="B11" s="3">
        <v>680</v>
      </c>
      <c r="C11" s="3" t="s">
        <v>9</v>
      </c>
      <c r="D11" s="3">
        <f t="shared" si="3"/>
        <v>0</v>
      </c>
      <c r="E11" s="4">
        <f t="shared" si="0"/>
        <v>-2.0092396760458939</v>
      </c>
      <c r="F11" s="5">
        <f t="shared" si="1"/>
        <v>0.11823622345595541</v>
      </c>
      <c r="G11" s="5">
        <f t="shared" si="2"/>
        <v>0.88176377654404459</v>
      </c>
      <c r="H11" s="5">
        <f t="shared" si="4"/>
        <v>-0.1258310858949831</v>
      </c>
      <c r="S11" s="12" t="s">
        <v>3</v>
      </c>
      <c r="T11" s="19">
        <v>6.8325197882149774E-2</v>
      </c>
      <c r="U11" s="1">
        <v>2.1740920586048273E-2</v>
      </c>
      <c r="V11" s="1">
        <v>3.1427003107676992</v>
      </c>
      <c r="W11" s="15">
        <v>1.6739713228515196E-3</v>
      </c>
      <c r="X11" s="1">
        <v>2.5712993533495161E-2</v>
      </c>
      <c r="Y11" s="1">
        <v>0.11093740223080439</v>
      </c>
      <c r="Z11" s="1">
        <v>1.0707134456138796</v>
      </c>
    </row>
    <row r="12" spans="1:26" ht="15" customHeight="1" x14ac:dyDescent="0.25">
      <c r="A12" s="3">
        <v>9</v>
      </c>
      <c r="B12" s="3">
        <v>680</v>
      </c>
      <c r="C12" s="3" t="s">
        <v>9</v>
      </c>
      <c r="D12" s="3">
        <f t="shared" si="3"/>
        <v>0</v>
      </c>
      <c r="E12" s="4">
        <f t="shared" si="0"/>
        <v>-2.0092396760458939</v>
      </c>
      <c r="F12" s="5">
        <f t="shared" si="1"/>
        <v>0.11823622345595541</v>
      </c>
      <c r="G12" s="5">
        <f t="shared" si="2"/>
        <v>0.88176377654404459</v>
      </c>
      <c r="H12" s="5">
        <f t="shared" si="4"/>
        <v>-0.1258310858949831</v>
      </c>
    </row>
    <row r="13" spans="1:26" ht="15" customHeight="1" x14ac:dyDescent="0.25">
      <c r="A13" s="3">
        <v>10</v>
      </c>
      <c r="B13" s="3">
        <v>682</v>
      </c>
      <c r="C13" s="3" t="s">
        <v>9</v>
      </c>
      <c r="D13" s="3">
        <f t="shared" si="3"/>
        <v>0</v>
      </c>
      <c r="E13" s="4">
        <f t="shared" si="0"/>
        <v>-1.8725892802815949</v>
      </c>
      <c r="F13" s="5">
        <f t="shared" si="1"/>
        <v>0.13324240541188567</v>
      </c>
      <c r="G13" s="5">
        <f t="shared" si="2"/>
        <v>0.8667575945881143</v>
      </c>
      <c r="H13" s="5">
        <f t="shared" si="4"/>
        <v>-0.14299593231161969</v>
      </c>
      <c r="S13" s="13"/>
      <c r="T13" s="16">
        <v>1</v>
      </c>
      <c r="U13" s="16">
        <v>0</v>
      </c>
      <c r="V13" s="10" t="s">
        <v>100</v>
      </c>
    </row>
    <row r="14" spans="1:26" ht="15" customHeight="1" thickBot="1" x14ac:dyDescent="0.3">
      <c r="A14" s="3">
        <v>11</v>
      </c>
      <c r="B14" s="3">
        <v>683</v>
      </c>
      <c r="C14" s="3" t="s">
        <v>9</v>
      </c>
      <c r="D14" s="3">
        <f t="shared" si="3"/>
        <v>0</v>
      </c>
      <c r="E14" s="4">
        <f t="shared" si="0"/>
        <v>-1.8042640823994418</v>
      </c>
      <c r="F14" s="5">
        <f t="shared" si="1"/>
        <v>0.14133279324069492</v>
      </c>
      <c r="G14" s="5">
        <f t="shared" si="2"/>
        <v>0.85866720675930508</v>
      </c>
      <c r="H14" s="5">
        <f t="shared" si="4"/>
        <v>-0.1523738514363264</v>
      </c>
      <c r="S14" s="14" t="s">
        <v>90</v>
      </c>
      <c r="T14" s="11"/>
      <c r="U14" s="11"/>
      <c r="V14" s="11" t="s">
        <v>101</v>
      </c>
    </row>
    <row r="15" spans="1:26" ht="15" customHeight="1" thickTop="1" x14ac:dyDescent="0.25">
      <c r="A15" s="3">
        <v>12</v>
      </c>
      <c r="B15" s="3">
        <v>687</v>
      </c>
      <c r="C15" s="3" t="s">
        <v>10</v>
      </c>
      <c r="D15" s="3">
        <f t="shared" si="3"/>
        <v>1</v>
      </c>
      <c r="E15" s="4">
        <f t="shared" si="0"/>
        <v>-1.5309632908708437</v>
      </c>
      <c r="F15" s="5">
        <f t="shared" si="1"/>
        <v>0.17785278855151651</v>
      </c>
      <c r="G15" s="5">
        <f t="shared" si="2"/>
        <v>0.17785278855151651</v>
      </c>
      <c r="H15" s="5">
        <f t="shared" si="4"/>
        <v>-1.7267991014779986</v>
      </c>
      <c r="S15" s="17">
        <v>1</v>
      </c>
      <c r="T15" s="1">
        <v>11</v>
      </c>
      <c r="U15" s="1">
        <v>4</v>
      </c>
      <c r="V15" s="18">
        <v>0.73333333333333328</v>
      </c>
    </row>
    <row r="16" spans="1:26" ht="15" customHeight="1" x14ac:dyDescent="0.25">
      <c r="A16" s="3">
        <v>13</v>
      </c>
      <c r="B16" s="3">
        <v>687</v>
      </c>
      <c r="C16" s="3" t="s">
        <v>9</v>
      </c>
      <c r="D16" s="3">
        <f t="shared" si="3"/>
        <v>0</v>
      </c>
      <c r="E16" s="4">
        <f t="shared" si="0"/>
        <v>-1.5309632908708437</v>
      </c>
      <c r="F16" s="5">
        <f t="shared" si="1"/>
        <v>0.17785278855151651</v>
      </c>
      <c r="G16" s="5">
        <f t="shared" si="2"/>
        <v>0.82214721144848346</v>
      </c>
      <c r="H16" s="5">
        <f t="shared" si="4"/>
        <v>-0.1958358106071548</v>
      </c>
      <c r="S16" s="17">
        <v>0</v>
      </c>
      <c r="T16" s="1">
        <v>3</v>
      </c>
      <c r="U16" s="1">
        <v>17</v>
      </c>
      <c r="V16" s="18">
        <v>0.85</v>
      </c>
    </row>
    <row r="17" spans="1:20" ht="15" customHeight="1" x14ac:dyDescent="0.25">
      <c r="A17" s="3">
        <v>14</v>
      </c>
      <c r="B17" s="3">
        <v>689</v>
      </c>
      <c r="C17" s="3" t="s">
        <v>9</v>
      </c>
      <c r="D17" s="3">
        <f t="shared" si="3"/>
        <v>0</v>
      </c>
      <c r="E17" s="4">
        <f t="shared" si="0"/>
        <v>-1.3943128951065447</v>
      </c>
      <c r="F17" s="5">
        <f t="shared" si="1"/>
        <v>0.19872012024760638</v>
      </c>
      <c r="G17" s="5">
        <f t="shared" si="2"/>
        <v>0.80127987975239368</v>
      </c>
      <c r="H17" s="5">
        <f t="shared" si="4"/>
        <v>-0.22154498001992085</v>
      </c>
    </row>
    <row r="18" spans="1:20" ht="15" customHeight="1" x14ac:dyDescent="0.25">
      <c r="A18" s="3">
        <v>15</v>
      </c>
      <c r="B18" s="3">
        <v>692</v>
      </c>
      <c r="C18" s="3" t="s">
        <v>9</v>
      </c>
      <c r="D18" s="3">
        <f t="shared" si="3"/>
        <v>0</v>
      </c>
      <c r="E18" s="4">
        <f t="shared" si="0"/>
        <v>-1.1893373014600996</v>
      </c>
      <c r="F18" s="5">
        <f t="shared" si="1"/>
        <v>0.23337747982880974</v>
      </c>
      <c r="G18" s="5">
        <f t="shared" si="2"/>
        <v>0.76662252017119026</v>
      </c>
      <c r="H18" s="5">
        <f t="shared" si="4"/>
        <v>-0.2657607497763389</v>
      </c>
      <c r="S18" s="13"/>
      <c r="T18" s="20" t="s">
        <v>100</v>
      </c>
    </row>
    <row r="19" spans="1:20" ht="15" customHeight="1" thickBot="1" x14ac:dyDescent="0.3">
      <c r="A19" s="3">
        <v>16</v>
      </c>
      <c r="B19" s="3">
        <v>696</v>
      </c>
      <c r="C19" s="3" t="s">
        <v>10</v>
      </c>
      <c r="D19" s="3">
        <f t="shared" si="3"/>
        <v>1</v>
      </c>
      <c r="E19" s="4">
        <f t="shared" si="0"/>
        <v>-0.91603650993150154</v>
      </c>
      <c r="F19" s="5">
        <f t="shared" si="1"/>
        <v>0.2857661705696054</v>
      </c>
      <c r="G19" s="5">
        <f t="shared" si="2"/>
        <v>0.2857661705696054</v>
      </c>
      <c r="H19" s="5">
        <f t="shared" si="4"/>
        <v>-1.2525813879884873</v>
      </c>
      <c r="S19" s="14" t="s">
        <v>91</v>
      </c>
      <c r="T19" s="21"/>
    </row>
    <row r="20" spans="1:20" ht="15" customHeight="1" thickTop="1" x14ac:dyDescent="0.25">
      <c r="A20" s="3">
        <v>17</v>
      </c>
      <c r="B20" s="3">
        <v>700</v>
      </c>
      <c r="C20" s="3" t="s">
        <v>10</v>
      </c>
      <c r="D20" s="3">
        <f t="shared" si="3"/>
        <v>1</v>
      </c>
      <c r="E20" s="4">
        <f t="shared" si="0"/>
        <v>-0.64273571840289634</v>
      </c>
      <c r="F20" s="5">
        <f t="shared" si="1"/>
        <v>0.34462838859755479</v>
      </c>
      <c r="G20" s="5">
        <f t="shared" si="2"/>
        <v>0.34462838859755479</v>
      </c>
      <c r="H20" s="5">
        <f t="shared" si="4"/>
        <v>-1.0652885769768912</v>
      </c>
      <c r="S20" s="12" t="s">
        <v>101</v>
      </c>
      <c r="T20" s="18">
        <v>0.8</v>
      </c>
    </row>
    <row r="21" spans="1:20" ht="15" customHeight="1" x14ac:dyDescent="0.25">
      <c r="A21" s="3">
        <v>18</v>
      </c>
      <c r="B21" s="3">
        <v>701</v>
      </c>
      <c r="C21" s="3" t="s">
        <v>9</v>
      </c>
      <c r="D21" s="3">
        <f t="shared" si="3"/>
        <v>0</v>
      </c>
      <c r="E21" s="4">
        <f t="shared" si="0"/>
        <v>-0.57441052052075037</v>
      </c>
      <c r="F21" s="5">
        <f t="shared" si="1"/>
        <v>0.3602197443786504</v>
      </c>
      <c r="G21" s="5">
        <f t="shared" si="2"/>
        <v>0.63978025562134966</v>
      </c>
      <c r="H21" s="5">
        <f t="shared" si="4"/>
        <v>-0.44663051217837102</v>
      </c>
      <c r="S21" s="12" t="s">
        <v>102</v>
      </c>
      <c r="T21" s="18">
        <v>0.5714285714285714</v>
      </c>
    </row>
    <row r="22" spans="1:20" ht="15" customHeight="1" x14ac:dyDescent="0.25">
      <c r="A22" s="3">
        <v>19</v>
      </c>
      <c r="B22" s="3">
        <v>703</v>
      </c>
      <c r="C22" s="3" t="s">
        <v>9</v>
      </c>
      <c r="D22" s="3">
        <f t="shared" si="3"/>
        <v>0</v>
      </c>
      <c r="E22" s="4">
        <f t="shared" si="0"/>
        <v>-0.43776012475645132</v>
      </c>
      <c r="F22" s="5">
        <f t="shared" si="1"/>
        <v>0.39227481591432017</v>
      </c>
      <c r="G22" s="5">
        <f t="shared" si="2"/>
        <v>0.60772518408567988</v>
      </c>
      <c r="H22" s="5">
        <f t="shared" si="4"/>
        <v>-0.49803249905777769</v>
      </c>
      <c r="S22" s="12" t="s">
        <v>95</v>
      </c>
      <c r="T22" s="18">
        <v>0.53333333333333344</v>
      </c>
    </row>
    <row r="23" spans="1:20" x14ac:dyDescent="0.25">
      <c r="A23" s="3">
        <v>20</v>
      </c>
      <c r="B23" s="3">
        <v>708</v>
      </c>
      <c r="C23" s="3" t="s">
        <v>10</v>
      </c>
      <c r="D23" s="3">
        <f t="shared" si="3"/>
        <v>1</v>
      </c>
      <c r="E23" s="4">
        <f t="shared" si="0"/>
        <v>-9.6134135345700145E-2</v>
      </c>
      <c r="F23" s="5">
        <f t="shared" si="1"/>
        <v>0.47598495844358263</v>
      </c>
      <c r="G23" s="5">
        <f t="shared" si="2"/>
        <v>0.47598495844358263</v>
      </c>
      <c r="H23" s="5">
        <f t="shared" si="4"/>
        <v>-0.7423690251584445</v>
      </c>
    </row>
    <row r="24" spans="1:20" x14ac:dyDescent="0.25">
      <c r="A24" s="3">
        <v>21</v>
      </c>
      <c r="B24" s="3">
        <v>708</v>
      </c>
      <c r="C24" s="3" t="s">
        <v>9</v>
      </c>
      <c r="D24" s="3">
        <f t="shared" si="3"/>
        <v>0</v>
      </c>
      <c r="E24" s="4">
        <f t="shared" si="0"/>
        <v>-9.6134135345700145E-2</v>
      </c>
      <c r="F24" s="5">
        <f t="shared" si="1"/>
        <v>0.47598495844358263</v>
      </c>
      <c r="G24" s="5">
        <f t="shared" si="2"/>
        <v>0.52401504155641732</v>
      </c>
      <c r="H24" s="5">
        <f t="shared" si="4"/>
        <v>-0.64623488981274457</v>
      </c>
    </row>
    <row r="25" spans="1:20" x14ac:dyDescent="0.25">
      <c r="A25" s="3">
        <v>22</v>
      </c>
      <c r="B25" s="3">
        <v>710</v>
      </c>
      <c r="C25" s="3" t="s">
        <v>10</v>
      </c>
      <c r="D25" s="3">
        <f t="shared" si="3"/>
        <v>1</v>
      </c>
      <c r="E25" s="4">
        <f t="shared" si="0"/>
        <v>4.0516260418598904E-2</v>
      </c>
      <c r="F25" s="5">
        <f t="shared" si="1"/>
        <v>0.51012767970351836</v>
      </c>
      <c r="G25" s="5">
        <f t="shared" si="2"/>
        <v>0.51012767970351836</v>
      </c>
      <c r="H25" s="5">
        <f t="shared" si="4"/>
        <v>-0.67309423223684828</v>
      </c>
    </row>
    <row r="26" spans="1:20" x14ac:dyDescent="0.25">
      <c r="A26" s="3">
        <v>23</v>
      </c>
      <c r="B26" s="3">
        <v>719</v>
      </c>
      <c r="C26" s="3" t="s">
        <v>9</v>
      </c>
      <c r="D26" s="3">
        <f t="shared" si="3"/>
        <v>0</v>
      </c>
      <c r="E26" s="4">
        <f t="shared" si="0"/>
        <v>0.65544304135794818</v>
      </c>
      <c r="F26" s="5">
        <f t="shared" si="1"/>
        <v>0.65823598922566462</v>
      </c>
      <c r="G26" s="5">
        <f t="shared" si="2"/>
        <v>0.34176401077433538</v>
      </c>
      <c r="H26" s="5">
        <f t="shared" si="4"/>
        <v>-1.0736348070733455</v>
      </c>
    </row>
    <row r="27" spans="1:20" x14ac:dyDescent="0.25">
      <c r="A27" s="3">
        <v>24</v>
      </c>
      <c r="B27" s="3">
        <v>719</v>
      </c>
      <c r="C27" s="3" t="s">
        <v>10</v>
      </c>
      <c r="D27" s="3">
        <f t="shared" si="3"/>
        <v>1</v>
      </c>
      <c r="E27" s="4">
        <f t="shared" si="0"/>
        <v>0.65544304135794818</v>
      </c>
      <c r="F27" s="5">
        <f t="shared" si="1"/>
        <v>0.65823598922566462</v>
      </c>
      <c r="G27" s="5">
        <f t="shared" si="2"/>
        <v>0.65823598922566462</v>
      </c>
      <c r="H27" s="5">
        <f t="shared" si="4"/>
        <v>-0.41819176571539751</v>
      </c>
    </row>
    <row r="28" spans="1:20" x14ac:dyDescent="0.25">
      <c r="A28" s="3">
        <v>25</v>
      </c>
      <c r="B28" s="3">
        <v>725</v>
      </c>
      <c r="C28" s="3" t="s">
        <v>10</v>
      </c>
      <c r="D28" s="3">
        <f t="shared" si="3"/>
        <v>1</v>
      </c>
      <c r="E28" s="4">
        <f t="shared" si="0"/>
        <v>1.0653942286508453</v>
      </c>
      <c r="F28" s="5">
        <f t="shared" si="1"/>
        <v>0.74372003917028207</v>
      </c>
      <c r="G28" s="5">
        <f t="shared" si="2"/>
        <v>0.74372003917028207</v>
      </c>
      <c r="H28" s="5">
        <f t="shared" si="4"/>
        <v>-0.29609060640222656</v>
      </c>
    </row>
    <row r="29" spans="1:20" x14ac:dyDescent="0.25">
      <c r="A29" s="3">
        <v>26</v>
      </c>
      <c r="B29" s="3">
        <v>727</v>
      </c>
      <c r="C29" s="3" t="s">
        <v>9</v>
      </c>
      <c r="D29" s="3">
        <f t="shared" si="3"/>
        <v>0</v>
      </c>
      <c r="E29" s="4">
        <f t="shared" si="0"/>
        <v>1.2020446244151444</v>
      </c>
      <c r="F29" s="5">
        <f t="shared" si="1"/>
        <v>0.76888831110063349</v>
      </c>
      <c r="G29" s="5">
        <f t="shared" si="2"/>
        <v>0.23111168889936651</v>
      </c>
      <c r="H29" s="5">
        <f t="shared" si="4"/>
        <v>-1.464854183580782</v>
      </c>
    </row>
    <row r="30" spans="1:20" x14ac:dyDescent="0.25">
      <c r="A30" s="3">
        <v>27</v>
      </c>
      <c r="B30" s="3">
        <v>728</v>
      </c>
      <c r="C30" s="3" t="s">
        <v>10</v>
      </c>
      <c r="D30" s="3">
        <f t="shared" si="3"/>
        <v>1</v>
      </c>
      <c r="E30" s="4">
        <f t="shared" si="0"/>
        <v>1.2703698222972974</v>
      </c>
      <c r="F30" s="5">
        <f t="shared" si="1"/>
        <v>0.78080604881793558</v>
      </c>
      <c r="G30" s="5">
        <f t="shared" si="2"/>
        <v>0.78080604881793558</v>
      </c>
      <c r="H30" s="5">
        <f t="shared" si="4"/>
        <v>-0.2474284969640615</v>
      </c>
    </row>
    <row r="31" spans="1:20" x14ac:dyDescent="0.25">
      <c r="A31" s="3">
        <v>28</v>
      </c>
      <c r="B31" s="3">
        <v>728</v>
      </c>
      <c r="C31" s="3" t="s">
        <v>10</v>
      </c>
      <c r="D31" s="3">
        <f t="shared" si="3"/>
        <v>1</v>
      </c>
      <c r="E31" s="4">
        <f t="shared" si="0"/>
        <v>1.2703698222972974</v>
      </c>
      <c r="F31" s="5">
        <f t="shared" si="1"/>
        <v>0.78080604881793558</v>
      </c>
      <c r="G31" s="5">
        <f t="shared" si="2"/>
        <v>0.78080604881793558</v>
      </c>
      <c r="H31" s="5">
        <f t="shared" si="4"/>
        <v>-0.2474284969640615</v>
      </c>
    </row>
    <row r="32" spans="1:20" x14ac:dyDescent="0.25">
      <c r="A32" s="3">
        <v>29</v>
      </c>
      <c r="B32" s="3">
        <v>731</v>
      </c>
      <c r="C32" s="3" t="s">
        <v>10</v>
      </c>
      <c r="D32" s="3">
        <f t="shared" si="3"/>
        <v>1</v>
      </c>
      <c r="E32" s="4">
        <f t="shared" si="0"/>
        <v>1.4753454159437425</v>
      </c>
      <c r="F32" s="5">
        <f t="shared" si="1"/>
        <v>0.81386850364542784</v>
      </c>
      <c r="G32" s="5">
        <f t="shared" si="2"/>
        <v>0.81386850364542784</v>
      </c>
      <c r="H32" s="5">
        <f t="shared" si="4"/>
        <v>-0.20595646946227789</v>
      </c>
    </row>
    <row r="33" spans="1:8" x14ac:dyDescent="0.25">
      <c r="A33" s="3">
        <v>30</v>
      </c>
      <c r="B33" s="3">
        <v>731</v>
      </c>
      <c r="C33" s="3" t="s">
        <v>10</v>
      </c>
      <c r="D33" s="3">
        <f t="shared" si="3"/>
        <v>1</v>
      </c>
      <c r="E33" s="4">
        <f t="shared" si="0"/>
        <v>1.4753454159437425</v>
      </c>
      <c r="F33" s="5">
        <f t="shared" si="1"/>
        <v>0.81386850364542784</v>
      </c>
      <c r="G33" s="5">
        <f t="shared" si="2"/>
        <v>0.81386850364542784</v>
      </c>
      <c r="H33" s="5">
        <f t="shared" si="4"/>
        <v>-0.20595646946227789</v>
      </c>
    </row>
    <row r="34" spans="1:8" x14ac:dyDescent="0.25">
      <c r="A34" s="3">
        <v>31</v>
      </c>
      <c r="B34" s="3">
        <v>737</v>
      </c>
      <c r="C34" s="3" t="s">
        <v>10</v>
      </c>
      <c r="D34" s="3">
        <f t="shared" si="3"/>
        <v>1</v>
      </c>
      <c r="E34" s="4">
        <f t="shared" si="0"/>
        <v>1.8852966032366396</v>
      </c>
      <c r="F34" s="5">
        <f t="shared" si="1"/>
        <v>0.86821832153198308</v>
      </c>
      <c r="G34" s="5">
        <f t="shared" si="2"/>
        <v>0.86821832153198308</v>
      </c>
      <c r="H34" s="5">
        <f t="shared" si="4"/>
        <v>-0.14131207344598373</v>
      </c>
    </row>
    <row r="35" spans="1:8" x14ac:dyDescent="0.25">
      <c r="A35" s="3">
        <v>32</v>
      </c>
      <c r="B35" s="3">
        <v>738</v>
      </c>
      <c r="C35" s="3" t="s">
        <v>10</v>
      </c>
      <c r="D35" s="3">
        <f t="shared" si="3"/>
        <v>1</v>
      </c>
      <c r="E35" s="4">
        <f t="shared" si="0"/>
        <v>1.9536218011187927</v>
      </c>
      <c r="F35" s="5">
        <f t="shared" si="1"/>
        <v>0.8758410256400766</v>
      </c>
      <c r="G35" s="5">
        <f t="shared" si="2"/>
        <v>0.8758410256400766</v>
      </c>
      <c r="H35" s="5">
        <f t="shared" si="4"/>
        <v>-0.13257068209461537</v>
      </c>
    </row>
    <row r="36" spans="1:8" x14ac:dyDescent="0.25">
      <c r="A36" s="3">
        <v>33</v>
      </c>
      <c r="B36" s="3">
        <v>741</v>
      </c>
      <c r="C36" s="3" t="s">
        <v>9</v>
      </c>
      <c r="D36" s="3">
        <f t="shared" si="3"/>
        <v>0</v>
      </c>
      <c r="E36" s="4">
        <f t="shared" si="0"/>
        <v>2.1585973947652448</v>
      </c>
      <c r="F36" s="5">
        <f t="shared" si="1"/>
        <v>0.89646944234304848</v>
      </c>
      <c r="G36" s="5">
        <f t="shared" si="2"/>
        <v>0.10353055765695152</v>
      </c>
      <c r="H36" s="5">
        <f t="shared" si="4"/>
        <v>-2.2678884667900361</v>
      </c>
    </row>
    <row r="37" spans="1:8" x14ac:dyDescent="0.25">
      <c r="A37" s="3">
        <v>34</v>
      </c>
      <c r="B37" s="3">
        <v>747</v>
      </c>
      <c r="C37" s="3" t="s">
        <v>10</v>
      </c>
      <c r="D37" s="3">
        <f t="shared" si="3"/>
        <v>1</v>
      </c>
      <c r="E37" s="4">
        <f t="shared" si="0"/>
        <v>2.568548582058142</v>
      </c>
      <c r="F37" s="5">
        <f t="shared" si="1"/>
        <v>0.9288097847242186</v>
      </c>
      <c r="G37" s="5">
        <f t="shared" si="2"/>
        <v>0.9288097847242186</v>
      </c>
      <c r="H37" s="5">
        <f t="shared" si="4"/>
        <v>-7.3851313851815675E-2</v>
      </c>
    </row>
    <row r="38" spans="1:8" x14ac:dyDescent="0.25">
      <c r="A38" s="3">
        <v>35</v>
      </c>
      <c r="B38" s="3">
        <v>747</v>
      </c>
      <c r="C38" s="3" t="s">
        <v>10</v>
      </c>
      <c r="D38" s="3">
        <f t="shared" si="3"/>
        <v>1</v>
      </c>
      <c r="E38" s="4">
        <f t="shared" si="0"/>
        <v>2.568548582058142</v>
      </c>
      <c r="F38" s="5">
        <f t="shared" si="1"/>
        <v>0.9288097847242186</v>
      </c>
      <c r="G38" s="5">
        <f t="shared" si="2"/>
        <v>0.9288097847242186</v>
      </c>
      <c r="H38" s="5">
        <f t="shared" si="4"/>
        <v>-7.3851313851815675E-2</v>
      </c>
    </row>
    <row r="39" spans="1:8" x14ac:dyDescent="0.25">
      <c r="E39" s="6"/>
      <c r="F39" s="6"/>
      <c r="G39" s="6"/>
      <c r="H39" s="6"/>
    </row>
    <row r="40" spans="1:8" x14ac:dyDescent="0.25">
      <c r="E40" s="6"/>
      <c r="F40" s="6"/>
      <c r="G40" s="7" t="s">
        <v>11</v>
      </c>
      <c r="H40" s="6">
        <f>SUM(H4:H38)</f>
        <v>-15.480772716614798</v>
      </c>
    </row>
  </sheetData>
  <mergeCells count="5">
    <mergeCell ref="B1:C1"/>
    <mergeCell ref="T8:T9"/>
    <mergeCell ref="W8:W9"/>
    <mergeCell ref="Z8:Z9"/>
    <mergeCell ref="T18:T1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9DCF-C2D4-48BD-9D6A-E6721391F2C0}">
  <dimension ref="A1:I40"/>
  <sheetViews>
    <sheetView zoomScale="85" zoomScaleNormal="85" workbookViewId="0">
      <selection activeCell="H10" sqref="H10"/>
    </sheetView>
  </sheetViews>
  <sheetFormatPr defaultRowHeight="15" x14ac:dyDescent="0.25"/>
  <cols>
    <col min="1" max="1" width="3.42578125" style="1" bestFit="1" customWidth="1"/>
    <col min="2" max="2" width="6.28515625" style="1" bestFit="1" customWidth="1"/>
    <col min="3" max="3" width="7" style="1" bestFit="1" customWidth="1"/>
    <col min="4" max="4" width="7.85546875" style="1" bestFit="1" customWidth="1"/>
    <col min="5" max="5" width="9.42578125" style="1" bestFit="1" customWidth="1"/>
    <col min="6" max="6" width="16.140625" style="1" customWidth="1"/>
    <col min="7" max="7" width="12.140625" style="1" customWidth="1"/>
    <col min="8" max="8" width="15" style="1" customWidth="1"/>
    <col min="10" max="10" width="9.140625" customWidth="1"/>
    <col min="11" max="11" width="12" customWidth="1"/>
    <col min="12" max="18" width="9.140625" customWidth="1"/>
  </cols>
  <sheetData>
    <row r="1" spans="1:9" ht="15" customHeight="1" x14ac:dyDescent="0.25">
      <c r="B1" s="23" t="s">
        <v>103</v>
      </c>
      <c r="C1" s="23"/>
      <c r="F1" s="2" t="s">
        <v>0</v>
      </c>
      <c r="G1" s="19">
        <v>6.8326198040417188E-2</v>
      </c>
      <c r="H1" s="24">
        <f>Logistic!T11</f>
        <v>6.8325197882149774E-2</v>
      </c>
      <c r="I1" s="24" t="b">
        <f>H1=G1</f>
        <v>0</v>
      </c>
    </row>
    <row r="2" spans="1:9" ht="15" customHeight="1" x14ac:dyDescent="0.25">
      <c r="F2" s="2" t="s">
        <v>1</v>
      </c>
      <c r="G2" s="19">
        <v>-48.471082314863615</v>
      </c>
      <c r="H2" s="24">
        <f>Logistic!T10</f>
        <v>-48.470374235907741</v>
      </c>
      <c r="I2" s="24" t="b">
        <f>H2=G2</f>
        <v>0</v>
      </c>
    </row>
    <row r="3" spans="1:9" ht="1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104</v>
      </c>
      <c r="G3" s="3" t="s">
        <v>7</v>
      </c>
      <c r="H3" s="3" t="s">
        <v>8</v>
      </c>
    </row>
    <row r="4" spans="1:9" ht="15" customHeight="1" x14ac:dyDescent="0.25">
      <c r="A4" s="3">
        <v>1</v>
      </c>
      <c r="B4" s="3">
        <v>655</v>
      </c>
      <c r="C4" s="3" t="s">
        <v>9</v>
      </c>
      <c r="D4" s="3">
        <f>+IF(C4="D",0,1)</f>
        <v>0</v>
      </c>
      <c r="E4" s="4">
        <f t="shared" ref="E4:E38" si="0">$G$2+$G$1*B4</f>
        <v>-3.7174225983903568</v>
      </c>
      <c r="F4" s="5">
        <f t="shared" ref="F4:F38" si="1">(1/(1+EXP(-E4)))</f>
        <v>2.3720191234137929E-2</v>
      </c>
      <c r="G4" s="5">
        <f t="shared" ref="G4:G38" si="2">IF(D4=1,F4,1-F4)</f>
        <v>0.97627980876586207</v>
      </c>
      <c r="H4" s="5">
        <f>LN(G4)</f>
        <v>-2.4006044347286974E-2</v>
      </c>
    </row>
    <row r="5" spans="1:9" ht="15" customHeight="1" x14ac:dyDescent="0.25">
      <c r="A5" s="3">
        <v>2</v>
      </c>
      <c r="B5" s="3">
        <v>660</v>
      </c>
      <c r="C5" s="3" t="s">
        <v>9</v>
      </c>
      <c r="D5" s="3">
        <f t="shared" ref="D5:D38" si="3">+IF(C5="D",0,1)</f>
        <v>0</v>
      </c>
      <c r="E5" s="4">
        <f t="shared" si="0"/>
        <v>-3.3757916081882726</v>
      </c>
      <c r="F5" s="5">
        <f t="shared" si="1"/>
        <v>3.3060663174655648E-2</v>
      </c>
      <c r="G5" s="5">
        <f t="shared" si="2"/>
        <v>0.96693933682534439</v>
      </c>
      <c r="H5" s="5">
        <f>LN(G5)</f>
        <v>-3.3619518872729043E-2</v>
      </c>
    </row>
    <row r="6" spans="1:9" ht="15" customHeight="1" x14ac:dyDescent="0.25">
      <c r="A6" s="3">
        <v>3</v>
      </c>
      <c r="B6" s="3">
        <v>660</v>
      </c>
      <c r="C6" s="3" t="s">
        <v>9</v>
      </c>
      <c r="D6" s="3">
        <f t="shared" si="3"/>
        <v>0</v>
      </c>
      <c r="E6" s="4">
        <f t="shared" si="0"/>
        <v>-3.3757916081882726</v>
      </c>
      <c r="F6" s="5">
        <f t="shared" si="1"/>
        <v>3.3060663174655648E-2</v>
      </c>
      <c r="G6" s="5">
        <f t="shared" si="2"/>
        <v>0.96693933682534439</v>
      </c>
      <c r="H6" s="5">
        <f>LN(G6)</f>
        <v>-3.3619518872729043E-2</v>
      </c>
    </row>
    <row r="7" spans="1:9" ht="15" customHeight="1" x14ac:dyDescent="0.25">
      <c r="A7" s="3">
        <v>4</v>
      </c>
      <c r="B7" s="3">
        <v>662</v>
      </c>
      <c r="C7" s="3" t="s">
        <v>9</v>
      </c>
      <c r="D7" s="3">
        <f t="shared" si="3"/>
        <v>0</v>
      </c>
      <c r="E7" s="4">
        <f t="shared" si="0"/>
        <v>-3.2391392121074389</v>
      </c>
      <c r="F7" s="5">
        <f t="shared" si="1"/>
        <v>3.7719121571605493E-2</v>
      </c>
      <c r="G7" s="5">
        <f t="shared" si="2"/>
        <v>0.96228087842839449</v>
      </c>
      <c r="H7" s="5">
        <f>LN(G7)</f>
        <v>-3.8448897514084618E-2</v>
      </c>
    </row>
    <row r="8" spans="1:9" ht="15" customHeight="1" x14ac:dyDescent="0.25">
      <c r="A8" s="3">
        <v>5</v>
      </c>
      <c r="B8" s="3">
        <v>662</v>
      </c>
      <c r="C8" s="3" t="s">
        <v>9</v>
      </c>
      <c r="D8" s="3">
        <f t="shared" si="3"/>
        <v>0</v>
      </c>
      <c r="E8" s="4">
        <f t="shared" si="0"/>
        <v>-3.2391392121074389</v>
      </c>
      <c r="F8" s="5">
        <f t="shared" si="1"/>
        <v>3.7719121571605493E-2</v>
      </c>
      <c r="G8" s="5">
        <f t="shared" si="2"/>
        <v>0.96228087842839449</v>
      </c>
      <c r="H8" s="5">
        <f>LN(G8)</f>
        <v>-3.8448897514084618E-2</v>
      </c>
    </row>
    <row r="9" spans="1:9" ht="15" customHeight="1" x14ac:dyDescent="0.25">
      <c r="A9" s="3">
        <v>6</v>
      </c>
      <c r="B9" s="3">
        <v>674</v>
      </c>
      <c r="C9" s="3" t="s">
        <v>9</v>
      </c>
      <c r="D9" s="3">
        <f t="shared" si="3"/>
        <v>0</v>
      </c>
      <c r="E9" s="4">
        <f t="shared" si="0"/>
        <v>-2.4192248356224297</v>
      </c>
      <c r="F9" s="5">
        <f t="shared" si="1"/>
        <v>8.1718405332680891E-2</v>
      </c>
      <c r="G9" s="5">
        <f t="shared" si="2"/>
        <v>0.91828159466731907</v>
      </c>
      <c r="H9" s="5">
        <f t="shared" ref="H5:H38" si="4">LN(G9)</f>
        <v>-8.5251187395581032E-2</v>
      </c>
    </row>
    <row r="10" spans="1:9" ht="15" customHeight="1" x14ac:dyDescent="0.25">
      <c r="A10" s="3">
        <v>7</v>
      </c>
      <c r="B10" s="3">
        <v>676</v>
      </c>
      <c r="C10" s="3" t="s">
        <v>9</v>
      </c>
      <c r="D10" s="3">
        <f t="shared" si="3"/>
        <v>0</v>
      </c>
      <c r="E10" s="4">
        <f t="shared" si="0"/>
        <v>-2.2825724395415961</v>
      </c>
      <c r="F10" s="5">
        <f t="shared" si="1"/>
        <v>9.2576625654416003E-2</v>
      </c>
      <c r="G10" s="5">
        <f t="shared" si="2"/>
        <v>0.90742337434558396</v>
      </c>
      <c r="H10" s="5">
        <f t="shared" si="4"/>
        <v>-9.714615239087708E-2</v>
      </c>
    </row>
    <row r="11" spans="1:9" ht="15" customHeight="1" x14ac:dyDescent="0.25">
      <c r="A11" s="3">
        <v>8</v>
      </c>
      <c r="B11" s="3">
        <v>680</v>
      </c>
      <c r="C11" s="3" t="s">
        <v>9</v>
      </c>
      <c r="D11" s="3">
        <f t="shared" si="3"/>
        <v>0</v>
      </c>
      <c r="E11" s="4">
        <f t="shared" si="0"/>
        <v>-2.0092676473799287</v>
      </c>
      <c r="F11" s="5">
        <f t="shared" si="1"/>
        <v>0.11823330729597681</v>
      </c>
      <c r="G11" s="5">
        <f t="shared" si="2"/>
        <v>0.88176669270402319</v>
      </c>
      <c r="H11" s="5">
        <f t="shared" si="4"/>
        <v>-0.12582777871086639</v>
      </c>
    </row>
    <row r="12" spans="1:9" ht="15" customHeight="1" x14ac:dyDescent="0.25">
      <c r="A12" s="3">
        <v>9</v>
      </c>
      <c r="B12" s="3">
        <v>680</v>
      </c>
      <c r="C12" s="3" t="s">
        <v>9</v>
      </c>
      <c r="D12" s="3">
        <f t="shared" si="3"/>
        <v>0</v>
      </c>
      <c r="E12" s="4">
        <f t="shared" si="0"/>
        <v>-2.0092676473799287</v>
      </c>
      <c r="F12" s="5">
        <f t="shared" si="1"/>
        <v>0.11823330729597681</v>
      </c>
      <c r="G12" s="5">
        <f t="shared" si="2"/>
        <v>0.88176669270402319</v>
      </c>
      <c r="H12" s="5">
        <f t="shared" si="4"/>
        <v>-0.12582777871086639</v>
      </c>
    </row>
    <row r="13" spans="1:9" ht="15" customHeight="1" x14ac:dyDescent="0.25">
      <c r="A13" s="3">
        <v>10</v>
      </c>
      <c r="B13" s="3">
        <v>682</v>
      </c>
      <c r="C13" s="3" t="s">
        <v>9</v>
      </c>
      <c r="D13" s="3">
        <f t="shared" si="3"/>
        <v>0</v>
      </c>
      <c r="E13" s="4">
        <f t="shared" si="0"/>
        <v>-1.872615251299095</v>
      </c>
      <c r="F13" s="5">
        <f t="shared" si="1"/>
        <v>0.13323940607707369</v>
      </c>
      <c r="G13" s="5">
        <f t="shared" si="2"/>
        <v>0.86676059392292637</v>
      </c>
      <c r="H13" s="5">
        <f t="shared" si="4"/>
        <v>-0.14299247190972492</v>
      </c>
    </row>
    <row r="14" spans="1:9" ht="15" customHeight="1" x14ac:dyDescent="0.25">
      <c r="A14" s="3">
        <v>11</v>
      </c>
      <c r="B14" s="3">
        <v>683</v>
      </c>
      <c r="C14" s="3" t="s">
        <v>9</v>
      </c>
      <c r="D14" s="3">
        <f t="shared" si="3"/>
        <v>0</v>
      </c>
      <c r="E14" s="4">
        <f t="shared" si="0"/>
        <v>-1.8042890532586782</v>
      </c>
      <c r="F14" s="5">
        <f t="shared" si="1"/>
        <v>0.14132976285842594</v>
      </c>
      <c r="G14" s="5">
        <f t="shared" si="2"/>
        <v>0.85867023714157409</v>
      </c>
      <c r="H14" s="5">
        <f t="shared" si="4"/>
        <v>-0.15237032227287658</v>
      </c>
    </row>
    <row r="15" spans="1:9" ht="15" customHeight="1" x14ac:dyDescent="0.25">
      <c r="A15" s="3">
        <v>12</v>
      </c>
      <c r="B15" s="3">
        <v>687</v>
      </c>
      <c r="C15" s="3" t="s">
        <v>10</v>
      </c>
      <c r="D15" s="3">
        <f t="shared" si="3"/>
        <v>1</v>
      </c>
      <c r="E15" s="4">
        <f t="shared" si="0"/>
        <v>-1.5309842610970037</v>
      </c>
      <c r="F15" s="5">
        <f t="shared" si="1"/>
        <v>0.17784972228113941</v>
      </c>
      <c r="G15" s="5">
        <f t="shared" si="2"/>
        <v>0.17784972228113941</v>
      </c>
      <c r="H15" s="5">
        <f t="shared" si="4"/>
        <v>-1.7268163421231095</v>
      </c>
    </row>
    <row r="16" spans="1:9" ht="15" customHeight="1" x14ac:dyDescent="0.25">
      <c r="A16" s="3">
        <v>13</v>
      </c>
      <c r="B16" s="3">
        <v>687</v>
      </c>
      <c r="C16" s="3" t="s">
        <v>9</v>
      </c>
      <c r="D16" s="3">
        <f t="shared" si="3"/>
        <v>0</v>
      </c>
      <c r="E16" s="4">
        <f t="shared" si="0"/>
        <v>-1.5309842610970037</v>
      </c>
      <c r="F16" s="5">
        <f t="shared" si="1"/>
        <v>0.17784972228113941</v>
      </c>
      <c r="G16" s="5">
        <f t="shared" si="2"/>
        <v>0.82215027771886062</v>
      </c>
      <c r="H16" s="5">
        <f t="shared" si="4"/>
        <v>-0.19583208102610591</v>
      </c>
    </row>
    <row r="17" spans="1:8" ht="15" customHeight="1" x14ac:dyDescent="0.25">
      <c r="A17" s="3">
        <v>14</v>
      </c>
      <c r="B17" s="3">
        <v>689</v>
      </c>
      <c r="C17" s="3" t="s">
        <v>9</v>
      </c>
      <c r="D17" s="3">
        <f t="shared" si="3"/>
        <v>0</v>
      </c>
      <c r="E17" s="4">
        <f t="shared" si="0"/>
        <v>-1.39433186501617</v>
      </c>
      <c r="F17" s="5">
        <f t="shared" si="1"/>
        <v>0.19871709967792614</v>
      </c>
      <c r="G17" s="5">
        <f t="shared" si="2"/>
        <v>0.80128290032207383</v>
      </c>
      <c r="H17" s="5">
        <f t="shared" si="4"/>
        <v>-0.22154121034584917</v>
      </c>
    </row>
    <row r="18" spans="1:8" ht="15" customHeight="1" x14ac:dyDescent="0.25">
      <c r="A18" s="3">
        <v>15</v>
      </c>
      <c r="B18" s="3">
        <v>692</v>
      </c>
      <c r="C18" s="3" t="s">
        <v>9</v>
      </c>
      <c r="D18" s="3">
        <f t="shared" si="3"/>
        <v>0</v>
      </c>
      <c r="E18" s="4">
        <f t="shared" si="0"/>
        <v>-1.1893532708949195</v>
      </c>
      <c r="F18" s="5">
        <f t="shared" si="1"/>
        <v>0.23337462271055776</v>
      </c>
      <c r="G18" s="5">
        <f t="shared" si="2"/>
        <v>0.76662537728944224</v>
      </c>
      <c r="H18" s="5">
        <f t="shared" si="4"/>
        <v>-0.26575702289269965</v>
      </c>
    </row>
    <row r="19" spans="1:8" ht="15" customHeight="1" x14ac:dyDescent="0.25">
      <c r="A19" s="3">
        <v>16</v>
      </c>
      <c r="B19" s="3">
        <v>696</v>
      </c>
      <c r="C19" s="3" t="s">
        <v>10</v>
      </c>
      <c r="D19" s="3">
        <f t="shared" si="3"/>
        <v>1</v>
      </c>
      <c r="E19" s="4">
        <f t="shared" si="0"/>
        <v>-0.91604847873325213</v>
      </c>
      <c r="F19" s="5">
        <f t="shared" si="1"/>
        <v>0.28576372769715663</v>
      </c>
      <c r="G19" s="5">
        <f t="shared" si="2"/>
        <v>0.28576372769715663</v>
      </c>
      <c r="H19" s="5">
        <f t="shared" si="4"/>
        <v>-1.2525899365262145</v>
      </c>
    </row>
    <row r="20" spans="1:8" ht="15" customHeight="1" x14ac:dyDescent="0.25">
      <c r="A20" s="3">
        <v>17</v>
      </c>
      <c r="B20" s="3">
        <v>700</v>
      </c>
      <c r="C20" s="3" t="s">
        <v>10</v>
      </c>
      <c r="D20" s="3">
        <f t="shared" si="3"/>
        <v>1</v>
      </c>
      <c r="E20" s="4">
        <f t="shared" si="0"/>
        <v>-0.64274368657158476</v>
      </c>
      <c r="F20" s="5">
        <f t="shared" si="1"/>
        <v>0.34462658891189313</v>
      </c>
      <c r="G20" s="5">
        <f t="shared" si="2"/>
        <v>0.34462658891189313</v>
      </c>
      <c r="H20" s="5">
        <f t="shared" si="4"/>
        <v>-1.0652937990956148</v>
      </c>
    </row>
    <row r="21" spans="1:8" ht="15" customHeight="1" x14ac:dyDescent="0.25">
      <c r="A21" s="3">
        <v>18</v>
      </c>
      <c r="B21" s="3">
        <v>701</v>
      </c>
      <c r="C21" s="3" t="s">
        <v>9</v>
      </c>
      <c r="D21" s="3">
        <f t="shared" si="3"/>
        <v>0</v>
      </c>
      <c r="E21" s="4">
        <f t="shared" si="0"/>
        <v>-0.57441748853116792</v>
      </c>
      <c r="F21" s="5">
        <f t="shared" si="1"/>
        <v>0.36021813852222012</v>
      </c>
      <c r="G21" s="5">
        <f t="shared" si="2"/>
        <v>0.63978186147777993</v>
      </c>
      <c r="H21" s="5">
        <f t="shared" si="4"/>
        <v>-0.44662800216903453</v>
      </c>
    </row>
    <row r="22" spans="1:8" ht="15" customHeight="1" x14ac:dyDescent="0.25">
      <c r="A22" s="3">
        <v>19</v>
      </c>
      <c r="B22" s="3">
        <v>703</v>
      </c>
      <c r="C22" s="3" t="s">
        <v>9</v>
      </c>
      <c r="D22" s="3">
        <f t="shared" si="3"/>
        <v>0</v>
      </c>
      <c r="E22" s="4">
        <f t="shared" si="0"/>
        <v>-0.43776509245033424</v>
      </c>
      <c r="F22" s="5">
        <f t="shared" si="1"/>
        <v>0.39227363164015627</v>
      </c>
      <c r="G22" s="5">
        <f t="shared" si="2"/>
        <v>0.60772636835984373</v>
      </c>
      <c r="H22" s="5">
        <f t="shared" si="4"/>
        <v>-0.49803055035951577</v>
      </c>
    </row>
    <row r="23" spans="1:8" x14ac:dyDescent="0.25">
      <c r="A23" s="3">
        <v>20</v>
      </c>
      <c r="B23" s="3">
        <v>708</v>
      </c>
      <c r="C23" s="3" t="s">
        <v>10</v>
      </c>
      <c r="D23" s="3">
        <f t="shared" si="3"/>
        <v>1</v>
      </c>
      <c r="E23" s="4">
        <f t="shared" si="0"/>
        <v>-9.6134102248242925E-2</v>
      </c>
      <c r="F23" s="5">
        <f t="shared" si="1"/>
        <v>0.47598496669885887</v>
      </c>
      <c r="G23" s="5">
        <f t="shared" si="2"/>
        <v>0.47598496669885887</v>
      </c>
      <c r="H23" s="5">
        <f t="shared" si="4"/>
        <v>-0.74236900781487936</v>
      </c>
    </row>
    <row r="24" spans="1:8" x14ac:dyDescent="0.25">
      <c r="A24" s="3">
        <v>21</v>
      </c>
      <c r="B24" s="3">
        <v>708</v>
      </c>
      <c r="C24" s="3" t="s">
        <v>9</v>
      </c>
      <c r="D24" s="3">
        <f t="shared" si="3"/>
        <v>0</v>
      </c>
      <c r="E24" s="4">
        <f t="shared" si="0"/>
        <v>-9.6134102248242925E-2</v>
      </c>
      <c r="F24" s="5">
        <f t="shared" si="1"/>
        <v>0.47598496669885887</v>
      </c>
      <c r="G24" s="5">
        <f t="shared" si="2"/>
        <v>0.52401503330114108</v>
      </c>
      <c r="H24" s="5">
        <f t="shared" si="4"/>
        <v>-0.64623490556663643</v>
      </c>
    </row>
    <row r="25" spans="1:8" x14ac:dyDescent="0.25">
      <c r="A25" s="3">
        <v>22</v>
      </c>
      <c r="B25" s="3">
        <v>710</v>
      </c>
      <c r="C25" s="3" t="s">
        <v>10</v>
      </c>
      <c r="D25" s="3">
        <f t="shared" si="3"/>
        <v>1</v>
      </c>
      <c r="E25" s="4">
        <f t="shared" si="0"/>
        <v>4.0518293832590757E-2</v>
      </c>
      <c r="F25" s="5">
        <f t="shared" si="1"/>
        <v>0.51012818784843883</v>
      </c>
      <c r="G25" s="5">
        <f t="shared" si="2"/>
        <v>0.51012818784843883</v>
      </c>
      <c r="H25" s="5">
        <f t="shared" si="4"/>
        <v>-0.67309323612413452</v>
      </c>
    </row>
    <row r="26" spans="1:8" x14ac:dyDescent="0.25">
      <c r="A26" s="3">
        <v>23</v>
      </c>
      <c r="B26" s="3">
        <v>719</v>
      </c>
      <c r="C26" s="3" t="s">
        <v>9</v>
      </c>
      <c r="D26" s="3">
        <f t="shared" si="3"/>
        <v>0</v>
      </c>
      <c r="E26" s="4">
        <f t="shared" si="0"/>
        <v>0.65545407619634233</v>
      </c>
      <c r="F26" s="5">
        <f t="shared" si="1"/>
        <v>0.65823847163371185</v>
      </c>
      <c r="G26" s="5">
        <f t="shared" si="2"/>
        <v>0.34176152836628815</v>
      </c>
      <c r="H26" s="5">
        <f t="shared" si="4"/>
        <v>-1.0736420706148084</v>
      </c>
    </row>
    <row r="27" spans="1:8" x14ac:dyDescent="0.25">
      <c r="A27" s="3">
        <v>24</v>
      </c>
      <c r="B27" s="3">
        <v>719</v>
      </c>
      <c r="C27" s="3" t="s">
        <v>10</v>
      </c>
      <c r="D27" s="3">
        <f t="shared" si="3"/>
        <v>1</v>
      </c>
      <c r="E27" s="4">
        <f t="shared" si="0"/>
        <v>0.65545407619634233</v>
      </c>
      <c r="F27" s="5">
        <f t="shared" si="1"/>
        <v>0.65823847163371185</v>
      </c>
      <c r="G27" s="5">
        <f t="shared" si="2"/>
        <v>0.65823847163371185</v>
      </c>
      <c r="H27" s="5">
        <f t="shared" si="4"/>
        <v>-0.4181879944184661</v>
      </c>
    </row>
    <row r="28" spans="1:8" x14ac:dyDescent="0.25">
      <c r="A28" s="3">
        <v>25</v>
      </c>
      <c r="B28" s="3">
        <v>725</v>
      </c>
      <c r="C28" s="3" t="s">
        <v>10</v>
      </c>
      <c r="D28" s="3">
        <f t="shared" si="3"/>
        <v>1</v>
      </c>
      <c r="E28" s="4">
        <f t="shared" si="0"/>
        <v>1.0654112644388434</v>
      </c>
      <c r="F28" s="5">
        <f t="shared" si="1"/>
        <v>0.74372328618723493</v>
      </c>
      <c r="G28" s="5">
        <f t="shared" si="2"/>
        <v>0.74372328618723493</v>
      </c>
      <c r="H28" s="5">
        <f t="shared" si="4"/>
        <v>-0.29608624049880355</v>
      </c>
    </row>
    <row r="29" spans="1:8" x14ac:dyDescent="0.25">
      <c r="A29" s="3">
        <v>26</v>
      </c>
      <c r="B29" s="3">
        <v>727</v>
      </c>
      <c r="C29" s="3" t="s">
        <v>9</v>
      </c>
      <c r="D29" s="3">
        <f t="shared" si="3"/>
        <v>0</v>
      </c>
      <c r="E29" s="4">
        <f t="shared" si="0"/>
        <v>1.2020636605196771</v>
      </c>
      <c r="F29" s="5">
        <f t="shared" si="1"/>
        <v>0.76889169378150779</v>
      </c>
      <c r="G29" s="5">
        <f t="shared" si="2"/>
        <v>0.23110830621849221</v>
      </c>
      <c r="H29" s="5">
        <f t="shared" si="4"/>
        <v>-1.4648688202512423</v>
      </c>
    </row>
    <row r="30" spans="1:8" x14ac:dyDescent="0.25">
      <c r="A30" s="3">
        <v>27</v>
      </c>
      <c r="B30" s="3">
        <v>728</v>
      </c>
      <c r="C30" s="3" t="s">
        <v>10</v>
      </c>
      <c r="D30" s="3">
        <f t="shared" si="3"/>
        <v>1</v>
      </c>
      <c r="E30" s="4">
        <f t="shared" si="0"/>
        <v>1.270389858560101</v>
      </c>
      <c r="F30" s="5">
        <f t="shared" si="1"/>
        <v>0.78080947796420597</v>
      </c>
      <c r="G30" s="5">
        <f t="shared" si="2"/>
        <v>0.78080947796420597</v>
      </c>
      <c r="H30" s="5">
        <f t="shared" si="4"/>
        <v>-0.24742410517080435</v>
      </c>
    </row>
    <row r="31" spans="1:8" x14ac:dyDescent="0.25">
      <c r="A31" s="3">
        <v>28</v>
      </c>
      <c r="B31" s="3">
        <v>728</v>
      </c>
      <c r="C31" s="3" t="s">
        <v>10</v>
      </c>
      <c r="D31" s="3">
        <f t="shared" si="3"/>
        <v>1</v>
      </c>
      <c r="E31" s="4">
        <f t="shared" si="0"/>
        <v>1.270389858560101</v>
      </c>
      <c r="F31" s="5">
        <f t="shared" si="1"/>
        <v>0.78080947796420597</v>
      </c>
      <c r="G31" s="5">
        <f t="shared" si="2"/>
        <v>0.78080947796420597</v>
      </c>
      <c r="H31" s="5">
        <f t="shared" si="4"/>
        <v>-0.24742410517080435</v>
      </c>
    </row>
    <row r="32" spans="1:8" x14ac:dyDescent="0.25">
      <c r="A32" s="3">
        <v>29</v>
      </c>
      <c r="B32" s="3">
        <v>731</v>
      </c>
      <c r="C32" s="3" t="s">
        <v>10</v>
      </c>
      <c r="D32" s="3">
        <f t="shared" si="3"/>
        <v>1</v>
      </c>
      <c r="E32" s="4">
        <f t="shared" si="0"/>
        <v>1.4753684526813515</v>
      </c>
      <c r="F32" s="5">
        <f t="shared" si="1"/>
        <v>0.81387199337638505</v>
      </c>
      <c r="G32" s="5">
        <f t="shared" si="2"/>
        <v>0.81387199337638505</v>
      </c>
      <c r="H32" s="5">
        <f t="shared" si="4"/>
        <v>-0.20595218164003151</v>
      </c>
    </row>
    <row r="33" spans="1:8" x14ac:dyDescent="0.25">
      <c r="A33" s="3">
        <v>30</v>
      </c>
      <c r="B33" s="3">
        <v>731</v>
      </c>
      <c r="C33" s="3" t="s">
        <v>10</v>
      </c>
      <c r="D33" s="3">
        <f t="shared" si="3"/>
        <v>1</v>
      </c>
      <c r="E33" s="4">
        <f t="shared" si="0"/>
        <v>1.4753684526813515</v>
      </c>
      <c r="F33" s="5">
        <f t="shared" si="1"/>
        <v>0.81387199337638505</v>
      </c>
      <c r="G33" s="5">
        <f t="shared" si="2"/>
        <v>0.81387199337638505</v>
      </c>
      <c r="H33" s="5">
        <f t="shared" si="4"/>
        <v>-0.20595218164003151</v>
      </c>
    </row>
    <row r="34" spans="1:8" x14ac:dyDescent="0.25">
      <c r="A34" s="3">
        <v>31</v>
      </c>
      <c r="B34" s="3">
        <v>737</v>
      </c>
      <c r="C34" s="3" t="s">
        <v>10</v>
      </c>
      <c r="D34" s="3">
        <f t="shared" si="3"/>
        <v>1</v>
      </c>
      <c r="E34" s="4">
        <f t="shared" si="0"/>
        <v>1.8853256409238526</v>
      </c>
      <c r="F34" s="5">
        <f t="shared" si="1"/>
        <v>0.86822164385121536</v>
      </c>
      <c r="G34" s="5">
        <f t="shared" si="2"/>
        <v>0.86822164385121536</v>
      </c>
      <c r="H34" s="5">
        <f t="shared" si="4"/>
        <v>-0.14130824685906046</v>
      </c>
    </row>
    <row r="35" spans="1:8" x14ac:dyDescent="0.25">
      <c r="A35" s="3">
        <v>32</v>
      </c>
      <c r="B35" s="3">
        <v>738</v>
      </c>
      <c r="C35" s="3" t="s">
        <v>10</v>
      </c>
      <c r="D35" s="3">
        <f t="shared" si="3"/>
        <v>1</v>
      </c>
      <c r="E35" s="4">
        <f t="shared" si="0"/>
        <v>1.9536518389642694</v>
      </c>
      <c r="F35" s="5">
        <f t="shared" si="1"/>
        <v>0.87584429202435454</v>
      </c>
      <c r="G35" s="5">
        <f t="shared" si="2"/>
        <v>0.87584429202435454</v>
      </c>
      <c r="H35" s="5">
        <f t="shared" si="4"/>
        <v>-0.13256695267558674</v>
      </c>
    </row>
    <row r="36" spans="1:8" x14ac:dyDescent="0.25">
      <c r="A36" s="3">
        <v>33</v>
      </c>
      <c r="B36" s="3">
        <v>741</v>
      </c>
      <c r="C36" s="3" t="s">
        <v>9</v>
      </c>
      <c r="D36" s="3">
        <f t="shared" si="3"/>
        <v>0</v>
      </c>
      <c r="E36" s="4">
        <f t="shared" si="0"/>
        <v>2.1586304330855199</v>
      </c>
      <c r="F36" s="5">
        <f t="shared" si="1"/>
        <v>0.89647250865484673</v>
      </c>
      <c r="G36" s="5">
        <f t="shared" si="2"/>
        <v>0.10352749134515327</v>
      </c>
      <c r="H36" s="5">
        <f t="shared" si="4"/>
        <v>-2.2679180846852423</v>
      </c>
    </row>
    <row r="37" spans="1:8" x14ac:dyDescent="0.25">
      <c r="A37" s="3">
        <v>34</v>
      </c>
      <c r="B37" s="3">
        <v>747</v>
      </c>
      <c r="C37" s="3" t="s">
        <v>10</v>
      </c>
      <c r="D37" s="3">
        <f t="shared" si="3"/>
        <v>1</v>
      </c>
      <c r="E37" s="4">
        <f t="shared" si="0"/>
        <v>2.568587621328021</v>
      </c>
      <c r="F37" s="5">
        <f t="shared" si="1"/>
        <v>0.92881236604218798</v>
      </c>
      <c r="G37" s="5">
        <f t="shared" si="2"/>
        <v>0.92881236604218798</v>
      </c>
      <c r="H37" s="5">
        <f t="shared" si="4"/>
        <v>-7.3848534688175413E-2</v>
      </c>
    </row>
    <row r="38" spans="1:8" x14ac:dyDescent="0.25">
      <c r="A38" s="3">
        <v>35</v>
      </c>
      <c r="B38" s="3">
        <v>747</v>
      </c>
      <c r="C38" s="3" t="s">
        <v>10</v>
      </c>
      <c r="D38" s="3">
        <f t="shared" si="3"/>
        <v>1</v>
      </c>
      <c r="E38" s="4">
        <f t="shared" si="0"/>
        <v>2.568587621328021</v>
      </c>
      <c r="F38" s="5">
        <f t="shared" si="1"/>
        <v>0.92881236604218798</v>
      </c>
      <c r="G38" s="5">
        <f t="shared" si="2"/>
        <v>0.92881236604218798</v>
      </c>
      <c r="H38" s="5">
        <f t="shared" si="4"/>
        <v>-7.3848534688175413E-2</v>
      </c>
    </row>
    <row r="39" spans="1:8" x14ac:dyDescent="0.25">
      <c r="E39" s="6"/>
      <c r="F39" s="6"/>
      <c r="G39" s="6"/>
      <c r="H39" s="6"/>
    </row>
    <row r="40" spans="1:8" x14ac:dyDescent="0.25">
      <c r="E40" s="6"/>
      <c r="F40" s="6"/>
      <c r="G40" s="7" t="s">
        <v>11</v>
      </c>
      <c r="H40" s="6">
        <f>SUM(H4:H38)</f>
        <v>-15.480772715556729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/>
  </sheetViews>
  <sheetFormatPr defaultColWidth="30.7109375" defaultRowHeight="15" x14ac:dyDescent="0.25"/>
  <cols>
    <col min="1" max="1" width="30.7109375" style="9"/>
    <col min="2" max="16384" width="30.7109375" style="8"/>
  </cols>
  <sheetData>
    <row r="1" spans="1:20" x14ac:dyDescent="0.25">
      <c r="A1" s="9" t="s">
        <v>21</v>
      </c>
      <c r="B1" s="8" t="s">
        <v>22</v>
      </c>
      <c r="C1" s="8" t="s">
        <v>12</v>
      </c>
      <c r="D1" s="8">
        <v>6</v>
      </c>
      <c r="E1" s="8" t="s">
        <v>13</v>
      </c>
      <c r="F1" s="8">
        <v>3</v>
      </c>
      <c r="G1" s="8" t="s">
        <v>14</v>
      </c>
      <c r="H1" s="8">
        <v>1</v>
      </c>
      <c r="I1" s="8" t="s">
        <v>15</v>
      </c>
      <c r="J1" s="8">
        <v>1</v>
      </c>
      <c r="K1" s="8" t="s">
        <v>16</v>
      </c>
      <c r="L1" s="8">
        <v>0</v>
      </c>
      <c r="M1" s="8" t="s">
        <v>17</v>
      </c>
      <c r="N1" s="8">
        <v>0</v>
      </c>
      <c r="O1" s="8" t="s">
        <v>18</v>
      </c>
      <c r="P1" s="8">
        <v>1</v>
      </c>
      <c r="Q1" s="8" t="s">
        <v>19</v>
      </c>
      <c r="R1" s="8">
        <v>0</v>
      </c>
      <c r="S1" s="8" t="s">
        <v>20</v>
      </c>
      <c r="T1" s="8">
        <v>0</v>
      </c>
    </row>
    <row r="2" spans="1:20" x14ac:dyDescent="0.25">
      <c r="A2" s="9" t="s">
        <v>23</v>
      </c>
      <c r="B2" s="8" t="s">
        <v>24</v>
      </c>
    </row>
    <row r="3" spans="1:20" x14ac:dyDescent="0.25">
      <c r="A3" s="9" t="s">
        <v>25</v>
      </c>
      <c r="B3" s="8" t="b">
        <f>IF(B10&gt;256,"TripUpST110AndEarlier",FALSE)</f>
        <v>0</v>
      </c>
    </row>
    <row r="4" spans="1:20" x14ac:dyDescent="0.25">
      <c r="A4" s="9" t="s">
        <v>26</v>
      </c>
      <c r="B4" s="8" t="s">
        <v>27</v>
      </c>
    </row>
    <row r="5" spans="1:20" x14ac:dyDescent="0.25">
      <c r="A5" s="9" t="s">
        <v>28</v>
      </c>
      <c r="B5" s="8" t="b">
        <v>1</v>
      </c>
    </row>
    <row r="6" spans="1:20" x14ac:dyDescent="0.25">
      <c r="A6" s="9" t="s">
        <v>29</v>
      </c>
      <c r="B6" s="8" t="b">
        <v>1</v>
      </c>
    </row>
    <row r="7" spans="1:20" x14ac:dyDescent="0.25">
      <c r="A7" s="9" t="s">
        <v>30</v>
      </c>
      <c r="B7" s="8">
        <f>Linear!$A$1:$D$36</f>
        <v>674</v>
      </c>
    </row>
    <row r="8" spans="1:20" x14ac:dyDescent="0.25">
      <c r="A8" s="9" t="s">
        <v>31</v>
      </c>
      <c r="B8" s="8">
        <v>1</v>
      </c>
    </row>
    <row r="9" spans="1:20" x14ac:dyDescent="0.25">
      <c r="A9" s="9" t="s">
        <v>32</v>
      </c>
      <c r="B9" s="8">
        <f>1</f>
        <v>1</v>
      </c>
    </row>
    <row r="10" spans="1:20" x14ac:dyDescent="0.25">
      <c r="A10" s="9" t="s">
        <v>33</v>
      </c>
      <c r="B10" s="8">
        <v>4</v>
      </c>
    </row>
    <row r="12" spans="1:20" x14ac:dyDescent="0.25">
      <c r="A12" s="9" t="s">
        <v>34</v>
      </c>
      <c r="B12" s="8" t="s">
        <v>35</v>
      </c>
      <c r="C12" s="8" t="s">
        <v>36</v>
      </c>
      <c r="D12" s="8" t="s">
        <v>37</v>
      </c>
      <c r="E12" s="8" t="b">
        <v>1</v>
      </c>
      <c r="F12" s="8">
        <v>0</v>
      </c>
      <c r="G12" s="8">
        <v>4</v>
      </c>
    </row>
    <row r="13" spans="1:20" x14ac:dyDescent="0.25">
      <c r="A13" s="9" t="s">
        <v>38</v>
      </c>
      <c r="B13" s="8">
        <f>Linear!$A$1:$A$36</f>
        <v>12</v>
      </c>
    </row>
    <row r="14" spans="1:20" x14ac:dyDescent="0.25">
      <c r="A14" s="9" t="s">
        <v>39</v>
      </c>
    </row>
    <row r="15" spans="1:20" x14ac:dyDescent="0.25">
      <c r="A15" s="9" t="s">
        <v>40</v>
      </c>
      <c r="B15" s="8" t="s">
        <v>41</v>
      </c>
      <c r="C15" s="8" t="s">
        <v>42</v>
      </c>
      <c r="D15" s="8" t="s">
        <v>43</v>
      </c>
      <c r="E15" s="8" t="b">
        <v>1</v>
      </c>
      <c r="F15" s="8">
        <v>0</v>
      </c>
      <c r="G15" s="8">
        <v>4</v>
      </c>
    </row>
    <row r="16" spans="1:20" x14ac:dyDescent="0.25">
      <c r="A16" s="9" t="s">
        <v>44</v>
      </c>
      <c r="B16" s="8">
        <f>Linear!$B$1:$B$36</f>
        <v>692</v>
      </c>
    </row>
    <row r="17" spans="1:7" x14ac:dyDescent="0.25">
      <c r="A17" s="9" t="s">
        <v>45</v>
      </c>
    </row>
    <row r="18" spans="1:7" x14ac:dyDescent="0.25">
      <c r="A18" s="9" t="s">
        <v>46</v>
      </c>
      <c r="B18" s="8" t="s">
        <v>47</v>
      </c>
      <c r="C18" s="8" t="s">
        <v>48</v>
      </c>
      <c r="D18" s="8" t="s">
        <v>49</v>
      </c>
      <c r="E18" s="8" t="b">
        <v>1</v>
      </c>
      <c r="F18" s="8">
        <v>0</v>
      </c>
      <c r="G18" s="8">
        <v>4</v>
      </c>
    </row>
    <row r="19" spans="1:7" x14ac:dyDescent="0.25">
      <c r="A19" s="9" t="s">
        <v>50</v>
      </c>
      <c r="B19" s="8" t="str">
        <f>Linear!$C$1:$C$36</f>
        <v>D</v>
      </c>
    </row>
    <row r="20" spans="1:7" x14ac:dyDescent="0.25">
      <c r="A20" s="9" t="s">
        <v>51</v>
      </c>
    </row>
    <row r="21" spans="1:7" x14ac:dyDescent="0.25">
      <c r="A21" s="9" t="s">
        <v>52</v>
      </c>
      <c r="B21" s="8" t="s">
        <v>53</v>
      </c>
      <c r="C21" s="8" t="s">
        <v>54</v>
      </c>
      <c r="D21" s="8" t="s">
        <v>55</v>
      </c>
      <c r="E21" s="8" t="b">
        <v>1</v>
      </c>
      <c r="F21" s="8">
        <v>0</v>
      </c>
      <c r="G21" s="8">
        <v>4</v>
      </c>
    </row>
    <row r="22" spans="1:7" x14ac:dyDescent="0.25">
      <c r="A22" s="9" t="s">
        <v>56</v>
      </c>
      <c r="B22" s="8">
        <f>Linear!$D$1:$D$36</f>
        <v>0</v>
      </c>
    </row>
    <row r="23" spans="1:7" x14ac:dyDescent="0.25">
      <c r="A23" s="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</vt:lpstr>
      <vt:lpstr>Linear</vt:lpstr>
      <vt:lpstr>Logistic</vt:lpstr>
      <vt:lpstr>Logistic (solver)</vt:lpstr>
      <vt:lpstr>_STDS_DG2402595D</vt:lpstr>
      <vt:lpstr>ST_Choice</vt:lpstr>
      <vt:lpstr>ST_Dummy</vt:lpstr>
      <vt:lpstr>ST_GMAT</vt:lpstr>
      <vt:lpstr>ST_ID</vt:lpstr>
    </vt:vector>
  </TitlesOfParts>
  <Company>Darden Graduate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Ovchinnikov, Anton</dc:creator>
  <cp:lastModifiedBy>Moez Ali</cp:lastModifiedBy>
  <dcterms:created xsi:type="dcterms:W3CDTF">2011-04-27T23:54:32Z</dcterms:created>
  <dcterms:modified xsi:type="dcterms:W3CDTF">2024-05-09T20:14:08Z</dcterms:modified>
</cp:coreProperties>
</file>