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tables/table3.xml" ContentType="application/vnd.openxmlformats-officedocument.spreadsheetml.table+xml"/>
  <Override PartName="/xl/slicers/slicer2.xml" ContentType="application/vnd.ms-excel.slicer+xml"/>
  <Override PartName="/xl/tables/table4.xml" ContentType="application/vnd.openxmlformats-officedocument.spreadsheetml.table+xml"/>
  <Override PartName="/xl/drawings/drawing4.xml" ContentType="application/vnd.openxmlformats-officedocument.drawing+xml"/>
  <Override PartName="/xl/tables/table5.xml" ContentType="application/vnd.openxmlformats-officedocument.spreadsheetml.table+xml"/>
  <Override PartName="/xl/slicers/slicer3.xml" ContentType="application/vnd.ms-excel.slicer+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https://d.docs.live.net/c187403c7100b0a0/Budgets/"/>
    </mc:Choice>
  </mc:AlternateContent>
  <xr:revisionPtr revIDLastSave="47" documentId="13_ncr:1_{24E6C6B3-FE7C-493F-AFAB-B4199ECC1CFC}" xr6:coauthVersionLast="47" xr6:coauthVersionMax="47" xr10:uidLastSave="{7FFB6676-15E5-4E80-B4F8-8E812BB99617}"/>
  <workbookProtection lockStructure="1"/>
  <bookViews>
    <workbookView xWindow="-120" yWindow="-120" windowWidth="29040" windowHeight="15720" activeTab="1" xr2:uid="{B417463C-D4B6-4C3A-A71F-C8B8EC5A0EB5}"/>
  </bookViews>
  <sheets>
    <sheet name="Dashboard" sheetId="6" r:id="rId1"/>
    <sheet name="Income" sheetId="2" r:id="rId2"/>
    <sheet name="MainIncomeTable" sheetId="8" state="hidden" r:id="rId3"/>
    <sheet name="Recurring" sheetId="1" r:id="rId4"/>
    <sheet name="Budgets" sheetId="10" r:id="rId5"/>
    <sheet name="One-offs" sheetId="7" r:id="rId6"/>
    <sheet name="Allowance" sheetId="3" r:id="rId7"/>
    <sheet name="Period on Period" sheetId="9" r:id="rId8"/>
    <sheet name="Loans" sheetId="4" state="hidden" r:id="rId9"/>
  </sheets>
  <definedNames>
    <definedName name="_xlcn.WorksheetConnection_Budgetv3.xlsxIncomeTable1" hidden="1">IncomeTable[]</definedName>
    <definedName name="_xlcn.WorksheetConnection_Budgetv3.xlsxOneoffTable1" hidden="1">OneoffTable[]</definedName>
    <definedName name="_xlcn.WorksheetConnection_Budgetv3.xlsxPeriodOnPeriod1" hidden="1">PeriodOnPeriod[]</definedName>
    <definedName name="_xlcn.WorksheetConnection_Budgetv3.xlsxRecurringTable1" hidden="1">RecurringTable[]</definedName>
    <definedName name="CURRENT_PAY_PERIOD">_xlfn.XLOOKUP(TODAY(), MainIncomeTable[Date], MainIncomeTable[Period],0,-1,1)</definedName>
    <definedName name="ExternalData_1" localSheetId="2" hidden="1">MainIncomeTable!$A$1:$I$2</definedName>
    <definedName name="Slicer_Description">#N/A</definedName>
    <definedName name="Slicer_Description1">#N/A</definedName>
    <definedName name="Slicer_Description2">#N/A</definedName>
    <definedName name="Slicer_Period">#N/A</definedName>
  </definedNames>
  <calcPr calcId="191028"/>
  <extLst>
    <ext xmlns:x14="http://schemas.microsoft.com/office/spreadsheetml/2009/9/main" uri="{79F54976-1DA5-4618-B147-4CDE4B953A38}">
      <x14:workbookPr/>
    </ext>
    <ext xmlns:x15="http://schemas.microsoft.com/office/spreadsheetml/2010/11/main" uri="{841E416B-1EF1-43b6-AB56-02D37102CBD5}">
      <x15:pivotCaches>
        <pivotCache cacheId="0" r:id="rId10"/>
      </x15:pivotCaches>
    </ext>
    <ext xmlns:x15="http://schemas.microsoft.com/office/spreadsheetml/2010/11/main" uri="{983426D0-5260-488c-9760-48F4B6AC55F4}">
      <x15:pivotTableReferences>
        <x15:pivotTableReference r:id="rId11"/>
      </x15:pivotTableReferences>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curringTable" name="RecurringTable" connection="WorksheetConnection_Budget v3.xlsx!RecurringTable"/>
          <x15:modelTable id="PeriodOnPeriod" name="PeriodOnPeriod" connection="WorksheetConnection_Budget v3.xlsx!PeriodOnPeriod"/>
          <x15:modelTable id="OneoffTable" name="OneoffTable" connection="WorksheetConnection_Budget v3.xlsx!OneoffTable"/>
          <x15:modelTable id="IncomeTable" name="IncomeTable" connection="WorksheetConnection_Budget v3.xlsx!IncomeTab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1" l="1"/>
  <c r="E2" i="1"/>
  <c r="E3"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58" i="1"/>
  <c r="E59" i="1"/>
  <c r="E39" i="1"/>
  <c r="E60" i="1"/>
  <c r="E40" i="1"/>
  <c r="E41" i="1"/>
  <c r="E42" i="1"/>
  <c r="E43" i="1"/>
  <c r="E44" i="1"/>
  <c r="E61" i="1"/>
  <c r="E62" i="1"/>
  <c r="E63" i="1"/>
  <c r="E64" i="1"/>
  <c r="E65" i="1"/>
  <c r="E53" i="1"/>
  <c r="E54" i="1"/>
  <c r="E55" i="1"/>
  <c r="E56" i="1"/>
  <c r="E57" i="1"/>
  <c r="E66" i="1"/>
  <c r="E67" i="1"/>
  <c r="E45" i="1"/>
  <c r="E46" i="1"/>
  <c r="E47" i="1"/>
  <c r="E48" i="1"/>
  <c r="E49" i="1"/>
  <c r="E50" i="1"/>
  <c r="E51" i="1"/>
  <c r="E52"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58" i="1"/>
  <c r="D59" i="1"/>
  <c r="D39" i="1"/>
  <c r="D60" i="1"/>
  <c r="D40" i="1"/>
  <c r="D41" i="1"/>
  <c r="D42" i="1"/>
  <c r="D43" i="1"/>
  <c r="D44" i="1"/>
  <c r="D61" i="1"/>
  <c r="D62" i="1"/>
  <c r="D63" i="1"/>
  <c r="D64" i="1"/>
  <c r="D65" i="1"/>
  <c r="D53" i="1"/>
  <c r="D54" i="1"/>
  <c r="D55" i="1"/>
  <c r="D56" i="1"/>
  <c r="D57" i="1"/>
  <c r="D66" i="1"/>
  <c r="D67" i="1"/>
  <c r="D45" i="1"/>
  <c r="D46" i="1"/>
  <c r="D47" i="1"/>
  <c r="D48" i="1"/>
  <c r="D49" i="1"/>
  <c r="D50" i="1"/>
  <c r="D51" i="1"/>
  <c r="D52"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I4" i="10"/>
  <c r="M4" i="10" s="1"/>
  <c r="I5" i="10"/>
  <c r="M5" i="10" s="1"/>
  <c r="I6" i="10"/>
  <c r="J6" i="10" s="1"/>
  <c r="I7" i="10"/>
  <c r="H7" i="10" s="1"/>
  <c r="I8" i="10"/>
  <c r="M8" i="10" s="1"/>
  <c r="I9" i="10"/>
  <c r="M9" i="10" s="1"/>
  <c r="I10" i="10"/>
  <c r="H10" i="10" s="1"/>
  <c r="I11" i="10"/>
  <c r="M11" i="10" s="1"/>
  <c r="I12" i="10"/>
  <c r="M12" i="10" s="1"/>
  <c r="I13" i="10"/>
  <c r="J13" i="10" s="1"/>
  <c r="I14" i="10"/>
  <c r="H14" i="10" s="1"/>
  <c r="I15" i="10"/>
  <c r="M15" i="10" s="1"/>
  <c r="I16" i="10"/>
  <c r="J16" i="10" s="1"/>
  <c r="I17" i="10"/>
  <c r="J17" i="10" s="1"/>
  <c r="I18" i="10"/>
  <c r="J18" i="10" s="1"/>
  <c r="I19" i="10"/>
  <c r="M19" i="10" s="1"/>
  <c r="I20" i="10"/>
  <c r="M20" i="10" s="1"/>
  <c r="I21" i="10"/>
  <c r="J21" i="10" s="1"/>
  <c r="H21" i="10"/>
  <c r="I22" i="10"/>
  <c r="M22" i="10" s="1"/>
  <c r="I23" i="10"/>
  <c r="H23" i="10" s="1"/>
  <c r="I24" i="10"/>
  <c r="J24" i="10" s="1"/>
  <c r="I25" i="10"/>
  <c r="J25" i="10" s="1"/>
  <c r="I26" i="10"/>
  <c r="K26" i="10" s="1"/>
  <c r="I27" i="10"/>
  <c r="H27" i="10" s="1"/>
  <c r="I28" i="10"/>
  <c r="M28" i="10" s="1"/>
  <c r="K28" i="10"/>
  <c r="I29" i="10"/>
  <c r="M29" i="10" s="1"/>
  <c r="I30" i="10"/>
  <c r="J30" i="10" s="1"/>
  <c r="I31" i="10"/>
  <c r="J31" i="10" s="1"/>
  <c r="I32" i="10"/>
  <c r="J32" i="10" s="1"/>
  <c r="I33" i="10"/>
  <c r="J33" i="10" s="1"/>
  <c r="I34" i="10"/>
  <c r="J34" i="10" s="1"/>
  <c r="I35" i="10"/>
  <c r="J35" i="10" s="1"/>
  <c r="I36" i="10"/>
  <c r="J36" i="10" s="1"/>
  <c r="I37" i="10"/>
  <c r="J37" i="10" s="1"/>
  <c r="I38" i="10"/>
  <c r="M38" i="10" s="1"/>
  <c r="I39" i="10"/>
  <c r="M39" i="10" s="1"/>
  <c r="I40" i="10"/>
  <c r="J40" i="10" s="1"/>
  <c r="I41" i="10"/>
  <c r="J41" i="10" s="1"/>
  <c r="I42" i="10"/>
  <c r="M42" i="10" s="1"/>
  <c r="I43" i="10"/>
  <c r="J43" i="10" s="1"/>
  <c r="I44" i="10"/>
  <c r="J44" i="10" s="1"/>
  <c r="I45" i="10"/>
  <c r="J45" i="10" s="1"/>
  <c r="I46" i="10"/>
  <c r="J46" i="10" s="1"/>
  <c r="I47" i="10"/>
  <c r="J47" i="10" s="1"/>
  <c r="I48" i="10"/>
  <c r="H48" i="10" s="1"/>
  <c r="I49" i="10"/>
  <c r="M49" i="10" s="1"/>
  <c r="I50" i="10"/>
  <c r="J50" i="10" s="1"/>
  <c r="I51" i="10"/>
  <c r="M51" i="10" s="1"/>
  <c r="L2" i="10"/>
  <c r="G2" i="10" s="1" a="1"/>
  <c r="G2" i="10" s="1"/>
  <c r="L3" i="10"/>
  <c r="G3" i="10" s="1" a="1"/>
  <c r="G3" i="10" s="1"/>
  <c r="L4" i="10"/>
  <c r="G4" i="10" s="1" a="1"/>
  <c r="G4" i="10" s="1"/>
  <c r="L5" i="10"/>
  <c r="G5" i="10" s="1" a="1"/>
  <c r="G5" i="10" s="1"/>
  <c r="L6" i="10"/>
  <c r="G6" i="10" s="1" a="1"/>
  <c r="G6" i="10" s="1"/>
  <c r="I2" i="10"/>
  <c r="J2" i="10" s="1"/>
  <c r="I3" i="10"/>
  <c r="J3" i="10" s="1"/>
  <c r="J9" i="10"/>
  <c r="J39" i="10"/>
  <c r="L7" i="10"/>
  <c r="G7" i="10" s="1" a="1"/>
  <c r="G7" i="10" s="1"/>
  <c r="L8" i="10"/>
  <c r="G8" i="10" s="1" a="1"/>
  <c r="G8" i="10" s="1"/>
  <c r="L9" i="10"/>
  <c r="G9" i="10" s="1" a="1"/>
  <c r="G9" i="10" s="1"/>
  <c r="L10" i="10"/>
  <c r="G10" i="10" s="1" a="1"/>
  <c r="G10" i="10" s="1"/>
  <c r="L11" i="10"/>
  <c r="G11" i="10" s="1" a="1"/>
  <c r="G11" i="10" s="1"/>
  <c r="L12" i="10"/>
  <c r="G12" i="10" s="1" a="1"/>
  <c r="G12" i="10" s="1"/>
  <c r="L13" i="10"/>
  <c r="G13" i="10" s="1" a="1"/>
  <c r="G13" i="10" s="1"/>
  <c r="L14" i="10"/>
  <c r="G14" i="10" s="1" a="1"/>
  <c r="G14" i="10" s="1"/>
  <c r="L15" i="10"/>
  <c r="G15" i="10" s="1" a="1"/>
  <c r="G15" i="10" s="1"/>
  <c r="L16" i="10"/>
  <c r="G16" i="10" s="1" a="1"/>
  <c r="G16" i="10" s="1"/>
  <c r="L17" i="10"/>
  <c r="G17" i="10" s="1" a="1"/>
  <c r="G17" i="10" s="1"/>
  <c r="L18" i="10"/>
  <c r="G18" i="10" s="1" a="1"/>
  <c r="G18" i="10" s="1"/>
  <c r="L19" i="10"/>
  <c r="G19" i="10" s="1" a="1"/>
  <c r="G19" i="10" s="1"/>
  <c r="L20" i="10"/>
  <c r="G20" i="10" s="1" a="1"/>
  <c r="G20" i="10" s="1"/>
  <c r="L21" i="10"/>
  <c r="G21" i="10" s="1" a="1"/>
  <c r="G21" i="10" s="1"/>
  <c r="L22" i="10"/>
  <c r="G22" i="10" s="1" a="1"/>
  <c r="G22" i="10" s="1"/>
  <c r="L23" i="10"/>
  <c r="G23" i="10" s="1" a="1"/>
  <c r="G23" i="10" s="1"/>
  <c r="L24" i="10"/>
  <c r="G24" i="10" s="1" a="1"/>
  <c r="G24" i="10" s="1"/>
  <c r="L25" i="10"/>
  <c r="G25" i="10" s="1" a="1"/>
  <c r="G25" i="10" s="1"/>
  <c r="L26" i="10"/>
  <c r="G26" i="10" s="1" a="1"/>
  <c r="G26" i="10" s="1"/>
  <c r="L27" i="10"/>
  <c r="G27" i="10" s="1" a="1"/>
  <c r="G27" i="10" s="1"/>
  <c r="L28" i="10"/>
  <c r="G28" i="10" s="1" a="1"/>
  <c r="G28" i="10" s="1"/>
  <c r="L29" i="10"/>
  <c r="G29" i="10" s="1" a="1"/>
  <c r="G29" i="10" s="1"/>
  <c r="L30" i="10"/>
  <c r="G30" i="10" s="1" a="1"/>
  <c r="G30" i="10" s="1"/>
  <c r="L31" i="10"/>
  <c r="G31" i="10" s="1" a="1"/>
  <c r="G31" i="10" s="1"/>
  <c r="L32" i="10"/>
  <c r="G32" i="10" s="1" a="1"/>
  <c r="G32" i="10" s="1"/>
  <c r="L33" i="10"/>
  <c r="G33" i="10" s="1" a="1"/>
  <c r="G33" i="10" s="1"/>
  <c r="L34" i="10"/>
  <c r="G34" i="10" s="1" a="1"/>
  <c r="G34" i="10" s="1"/>
  <c r="L35" i="10"/>
  <c r="G35" i="10" s="1" a="1"/>
  <c r="G35" i="10" s="1"/>
  <c r="L36" i="10"/>
  <c r="G36" i="10" s="1" a="1"/>
  <c r="G36" i="10" s="1"/>
  <c r="L37" i="10"/>
  <c r="G37" i="10" s="1" a="1"/>
  <c r="G37" i="10" s="1"/>
  <c r="L38" i="10"/>
  <c r="G38" i="10" s="1" a="1"/>
  <c r="G38" i="10" s="1"/>
  <c r="L39" i="10"/>
  <c r="G39" i="10" s="1" a="1"/>
  <c r="G39" i="10" s="1"/>
  <c r="L40" i="10"/>
  <c r="G40" i="10" s="1" a="1"/>
  <c r="G40" i="10" s="1"/>
  <c r="L41" i="10"/>
  <c r="G41" i="10" s="1" a="1"/>
  <c r="G41" i="10" s="1"/>
  <c r="L42" i="10"/>
  <c r="G42" i="10" s="1" a="1"/>
  <c r="G42" i="10" s="1"/>
  <c r="L43" i="10"/>
  <c r="G43" i="10" s="1" a="1"/>
  <c r="G43" i="10" s="1"/>
  <c r="L44" i="10"/>
  <c r="G44" i="10" s="1" a="1"/>
  <c r="G44" i="10" s="1"/>
  <c r="L45" i="10"/>
  <c r="G45" i="10" s="1" a="1"/>
  <c r="G45" i="10" s="1"/>
  <c r="L46" i="10"/>
  <c r="G46" i="10" s="1" a="1"/>
  <c r="G46" i="10" s="1"/>
  <c r="L47" i="10"/>
  <c r="G47" i="10" s="1" a="1"/>
  <c r="G47" i="10" s="1"/>
  <c r="L48" i="10"/>
  <c r="G48" i="10" s="1" a="1"/>
  <c r="G48" i="10" s="1"/>
  <c r="L49" i="10"/>
  <c r="G49" i="10" s="1" a="1"/>
  <c r="G49" i="10" s="1"/>
  <c r="L50" i="10"/>
  <c r="G50" i="10" s="1" a="1"/>
  <c r="G50" i="10" s="1"/>
  <c r="L51" i="10"/>
  <c r="G51" i="10" s="1" a="1"/>
  <c r="G51" i="10" s="1"/>
  <c r="M13" i="10"/>
  <c r="M14" i="10"/>
  <c r="M25" i="10"/>
  <c r="M27" i="10"/>
  <c r="M31" i="10"/>
  <c r="K2" i="10"/>
  <c r="C2098" i="1"/>
  <c r="F2" i="6" a="1"/>
  <c r="F2" i="6" s="1"/>
  <c r="F1" i="6" a="1"/>
  <c r="F1" i="6" s="1"/>
  <c r="E2" i="9"/>
  <c r="F2" i="2"/>
  <c r="H2" i="2" s="1"/>
  <c r="F3" i="2"/>
  <c r="H3" i="2" s="1"/>
  <c r="G2" i="2"/>
  <c r="G3" i="2"/>
  <c r="G4" i="2"/>
  <c r="G5" i="2"/>
  <c r="G6" i="2"/>
  <c r="G7" i="2"/>
  <c r="G8" i="2"/>
  <c r="G9" i="2"/>
  <c r="G10" i="2"/>
  <c r="G11" i="2"/>
  <c r="G12" i="2"/>
  <c r="G13" i="2"/>
  <c r="G14" i="2"/>
  <c r="G15" i="2"/>
  <c r="G16" i="2"/>
  <c r="G17" i="2"/>
  <c r="G18" i="2"/>
  <c r="G20" i="2"/>
  <c r="G19"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F4" i="2"/>
  <c r="H4" i="2" s="1"/>
  <c r="F5" i="2"/>
  <c r="H5" i="2" s="1"/>
  <c r="F6" i="2"/>
  <c r="H6" i="2" s="1"/>
  <c r="F7" i="2"/>
  <c r="H7" i="2" s="1"/>
  <c r="F8" i="2"/>
  <c r="H8" i="2" s="1"/>
  <c r="F9" i="2"/>
  <c r="H9" i="2" s="1"/>
  <c r="F10" i="2"/>
  <c r="H10" i="2" s="1"/>
  <c r="F11" i="2"/>
  <c r="H11" i="2" s="1"/>
  <c r="F12" i="2"/>
  <c r="H12" i="2" s="1"/>
  <c r="F13" i="2"/>
  <c r="H13" i="2" s="1"/>
  <c r="F14" i="2"/>
  <c r="H14" i="2" s="1"/>
  <c r="F15" i="2"/>
  <c r="H15" i="2" s="1"/>
  <c r="F16" i="2"/>
  <c r="H16" i="2" s="1"/>
  <c r="F17" i="2"/>
  <c r="H17" i="2" s="1"/>
  <c r="F18" i="2"/>
  <c r="H18" i="2" s="1"/>
  <c r="F20" i="2"/>
  <c r="H20" i="2" s="1"/>
  <c r="F19" i="2"/>
  <c r="H19" i="2" s="1"/>
  <c r="F21" i="2"/>
  <c r="H21" i="2" s="1"/>
  <c r="F22" i="2"/>
  <c r="H22" i="2" s="1"/>
  <c r="F23" i="2"/>
  <c r="H23" i="2" s="1"/>
  <c r="F24" i="2"/>
  <c r="H24" i="2" s="1"/>
  <c r="F25" i="2"/>
  <c r="H25" i="2" s="1"/>
  <c r="F26" i="2"/>
  <c r="H26" i="2" s="1"/>
  <c r="F27" i="2"/>
  <c r="H27" i="2" s="1"/>
  <c r="F28" i="2"/>
  <c r="H28" i="2" s="1"/>
  <c r="F29" i="2"/>
  <c r="H29" i="2" s="1"/>
  <c r="F30" i="2"/>
  <c r="H30" i="2" s="1"/>
  <c r="F31" i="2"/>
  <c r="H31" i="2" s="1"/>
  <c r="F32" i="2"/>
  <c r="H32" i="2" s="1"/>
  <c r="F33" i="2"/>
  <c r="H33" i="2" s="1"/>
  <c r="F34" i="2"/>
  <c r="H34" i="2" s="1"/>
  <c r="F35" i="2"/>
  <c r="H35" i="2" s="1"/>
  <c r="F36" i="2"/>
  <c r="H36" i="2" s="1"/>
  <c r="F37" i="2"/>
  <c r="H37" i="2" s="1"/>
  <c r="F38" i="2"/>
  <c r="H38" i="2" s="1"/>
  <c r="F39" i="2"/>
  <c r="H39" i="2" s="1"/>
  <c r="F40" i="2"/>
  <c r="H40" i="2" s="1"/>
  <c r="F41" i="2"/>
  <c r="H41" i="2" s="1"/>
  <c r="F42" i="2"/>
  <c r="H42" i="2" s="1"/>
  <c r="F43" i="2"/>
  <c r="H43" i="2" s="1"/>
  <c r="F44" i="2"/>
  <c r="H44" i="2" s="1"/>
  <c r="F45" i="2"/>
  <c r="H45" i="2" s="1"/>
  <c r="F46" i="2"/>
  <c r="H46" i="2" s="1"/>
  <c r="F47" i="2"/>
  <c r="H47" i="2" s="1"/>
  <c r="F48" i="2"/>
  <c r="H48" i="2" s="1"/>
  <c r="F49" i="2"/>
  <c r="H49" i="2" s="1"/>
  <c r="F50" i="2"/>
  <c r="H50" i="2" s="1"/>
  <c r="F51" i="2"/>
  <c r="H51" i="2" s="1"/>
  <c r="F52" i="2"/>
  <c r="H52" i="2" s="1"/>
  <c r="F53" i="2"/>
  <c r="H53" i="2" s="1"/>
  <c r="F54" i="2"/>
  <c r="H54" i="2" s="1"/>
  <c r="F55" i="2"/>
  <c r="H55" i="2" s="1"/>
  <c r="F56" i="2"/>
  <c r="H56" i="2" s="1"/>
  <c r="F57" i="2"/>
  <c r="H57" i="2" s="1"/>
  <c r="F58" i="2"/>
  <c r="H58" i="2" s="1"/>
  <c r="F59" i="2"/>
  <c r="H59" i="2" s="1"/>
  <c r="F60" i="2"/>
  <c r="H60" i="2" s="1"/>
  <c r="F61" i="2"/>
  <c r="H61" i="2" s="1"/>
  <c r="F62" i="2"/>
  <c r="H62" i="2" s="1"/>
  <c r="F63" i="2"/>
  <c r="H63" i="2" s="1"/>
  <c r="F64" i="2"/>
  <c r="H64" i="2" s="1"/>
  <c r="F65" i="2"/>
  <c r="H65" i="2" s="1"/>
  <c r="F66" i="2"/>
  <c r="H66" i="2" s="1"/>
  <c r="F67" i="2"/>
  <c r="H67" i="2" s="1"/>
  <c r="F68" i="2"/>
  <c r="H68" i="2" s="1"/>
  <c r="F69" i="2"/>
  <c r="H69" i="2" s="1"/>
  <c r="F70" i="2"/>
  <c r="H70" i="2" s="1"/>
  <c r="F71" i="2"/>
  <c r="H71" i="2" s="1"/>
  <c r="F72" i="2"/>
  <c r="H72" i="2" s="1"/>
  <c r="F73" i="2"/>
  <c r="H73" i="2" s="1"/>
  <c r="F74" i="2"/>
  <c r="H74" i="2" s="1"/>
  <c r="F75" i="2"/>
  <c r="H75" i="2" s="1"/>
  <c r="F76" i="2"/>
  <c r="H76" i="2" s="1"/>
  <c r="F77" i="2"/>
  <c r="H77" i="2" s="1"/>
  <c r="F78" i="2"/>
  <c r="H78" i="2" s="1"/>
  <c r="F79" i="2"/>
  <c r="H79" i="2" s="1"/>
  <c r="F80" i="2"/>
  <c r="H80" i="2" s="1"/>
  <c r="F81" i="2"/>
  <c r="H81" i="2" s="1"/>
  <c r="F82" i="2"/>
  <c r="H82" i="2" s="1"/>
  <c r="F83" i="2"/>
  <c r="H83" i="2" s="1"/>
  <c r="F84" i="2"/>
  <c r="H84" i="2" s="1"/>
  <c r="F85" i="2"/>
  <c r="H85" i="2" s="1"/>
  <c r="F86" i="2"/>
  <c r="H86" i="2" s="1"/>
  <c r="F87" i="2"/>
  <c r="H87" i="2" s="1"/>
  <c r="F88" i="2"/>
  <c r="H88" i="2" s="1"/>
  <c r="F89" i="2"/>
  <c r="H89" i="2" s="1"/>
  <c r="F90" i="2"/>
  <c r="H90" i="2" s="1"/>
  <c r="F91" i="2"/>
  <c r="H91" i="2" s="1"/>
  <c r="F92" i="2"/>
  <c r="H92" i="2" s="1"/>
  <c r="F93" i="2"/>
  <c r="H93" i="2" s="1"/>
  <c r="F94" i="2"/>
  <c r="H94" i="2" s="1"/>
  <c r="F95" i="2"/>
  <c r="H95" i="2" s="1"/>
  <c r="F96" i="2"/>
  <c r="H96" i="2" s="1"/>
  <c r="F97" i="2"/>
  <c r="H97" i="2" s="1"/>
  <c r="F98" i="2"/>
  <c r="H98" i="2" s="1"/>
  <c r="F99" i="2"/>
  <c r="H99" i="2" s="1"/>
  <c r="F100" i="2"/>
  <c r="H100" i="2" s="1"/>
  <c r="F101" i="2"/>
  <c r="H101" i="2" s="1"/>
  <c r="F102" i="2"/>
  <c r="H102" i="2" s="1"/>
  <c r="F103" i="2"/>
  <c r="H103" i="2" s="1"/>
  <c r="F104" i="2"/>
  <c r="H104" i="2" s="1"/>
  <c r="F105" i="2"/>
  <c r="H105" i="2" s="1"/>
  <c r="E5" i="9"/>
  <c r="E6" i="9"/>
  <c r="E7" i="9"/>
  <c r="E8" i="9"/>
  <c r="E9"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B2" i="6" a="1"/>
  <c r="B2" i="6" s="1"/>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2" i="3"/>
  <c r="B9" i="6"/>
  <c r="C2082" i="7"/>
  <c r="D106" i="2"/>
  <c r="A14" i="9"/>
  <c r="C14" i="9" s="1"/>
  <c r="A15" i="9"/>
  <c r="A16" i="9"/>
  <c r="B16" i="9" s="1"/>
  <c r="A17" i="9"/>
  <c r="A18" i="9"/>
  <c r="B18" i="9" s="1"/>
  <c r="A19" i="9"/>
  <c r="A20" i="9"/>
  <c r="B20" i="9" s="1"/>
  <c r="A21" i="9"/>
  <c r="B21" i="9" s="1"/>
  <c r="A22" i="9"/>
  <c r="C22" i="9" s="1"/>
  <c r="A23" i="9"/>
  <c r="B23" i="9" s="1"/>
  <c r="A24" i="9"/>
  <c r="B24" i="9" s="1"/>
  <c r="A25" i="9"/>
  <c r="A26" i="9"/>
  <c r="A27" i="9"/>
  <c r="B27" i="9" s="1"/>
  <c r="A28" i="9"/>
  <c r="B28" i="9" s="1"/>
  <c r="A29" i="9"/>
  <c r="B29" i="9" s="1"/>
  <c r="A30" i="9"/>
  <c r="C30" i="9" s="1"/>
  <c r="A31" i="9"/>
  <c r="A32" i="9"/>
  <c r="A33" i="9"/>
  <c r="A34" i="9"/>
  <c r="C34" i="9" s="1"/>
  <c r="A35" i="9"/>
  <c r="C35" i="9" s="1"/>
  <c r="A36" i="9"/>
  <c r="A37" i="9"/>
  <c r="B37" i="9" s="1"/>
  <c r="A38" i="9"/>
  <c r="A39" i="9"/>
  <c r="B39" i="9" s="1"/>
  <c r="C39" i="9"/>
  <c r="A40" i="9"/>
  <c r="A41" i="9"/>
  <c r="C41" i="9" s="1"/>
  <c r="A42" i="9"/>
  <c r="B42" i="9" s="1"/>
  <c r="A43" i="9"/>
  <c r="B43" i="9" s="1"/>
  <c r="C43" i="9"/>
  <c r="A44" i="9"/>
  <c r="A45" i="9"/>
  <c r="C45" i="9" s="1"/>
  <c r="A46" i="9"/>
  <c r="C46" i="9" s="1"/>
  <c r="A47" i="9"/>
  <c r="B47" i="9" s="1"/>
  <c r="A48" i="9"/>
  <c r="C48" i="9" s="1"/>
  <c r="A49" i="9"/>
  <c r="A50" i="9"/>
  <c r="A51" i="9"/>
  <c r="C51" i="9" s="1"/>
  <c r="A52" i="9"/>
  <c r="B52" i="9" s="1"/>
  <c r="A53" i="9"/>
  <c r="B53" i="9" s="1"/>
  <c r="F53" i="3"/>
  <c r="G53" i="3"/>
  <c r="J53" i="3"/>
  <c r="J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F2" i="3"/>
  <c r="G2" i="3"/>
  <c r="F3" i="3"/>
  <c r="G3" i="3"/>
  <c r="F4" i="3"/>
  <c r="F5" i="3"/>
  <c r="G5" i="3"/>
  <c r="F6" i="3"/>
  <c r="G6" i="3"/>
  <c r="F7" i="3"/>
  <c r="G7" i="3"/>
  <c r="F8" i="3"/>
  <c r="F9" i="3"/>
  <c r="F10" i="3"/>
  <c r="G10" i="3"/>
  <c r="F11" i="3"/>
  <c r="G11" i="3"/>
  <c r="F12" i="3"/>
  <c r="G12" i="3"/>
  <c r="F13" i="3"/>
  <c r="F14" i="3"/>
  <c r="F15" i="3"/>
  <c r="G15" i="3"/>
  <c r="F16" i="3"/>
  <c r="G16" i="3"/>
  <c r="F17" i="3"/>
  <c r="F18" i="3"/>
  <c r="G18" i="3"/>
  <c r="F19" i="3"/>
  <c r="G19" i="3"/>
  <c r="F20" i="3"/>
  <c r="G20" i="3"/>
  <c r="F21" i="3"/>
  <c r="G21" i="3"/>
  <c r="F22" i="3"/>
  <c r="G22" i="3"/>
  <c r="F23" i="3"/>
  <c r="G23" i="3"/>
  <c r="F24" i="3"/>
  <c r="G24" i="3"/>
  <c r="F25" i="3"/>
  <c r="G25" i="3"/>
  <c r="F26" i="3"/>
  <c r="G26" i="3"/>
  <c r="F27" i="3"/>
  <c r="G27" i="3"/>
  <c r="F28" i="3"/>
  <c r="G28" i="3"/>
  <c r="F29" i="3"/>
  <c r="G29" i="3"/>
  <c r="F30" i="3"/>
  <c r="G30" i="3"/>
  <c r="F31" i="3"/>
  <c r="G31" i="3"/>
  <c r="F32" i="3"/>
  <c r="G32" i="3"/>
  <c r="F33" i="3"/>
  <c r="G33" i="3"/>
  <c r="F34" i="3"/>
  <c r="G34" i="3"/>
  <c r="F35" i="3"/>
  <c r="G35" i="3"/>
  <c r="F36" i="3"/>
  <c r="F37" i="3"/>
  <c r="G37" i="3"/>
  <c r="F38" i="3"/>
  <c r="F39" i="3"/>
  <c r="G39" i="3"/>
  <c r="F40" i="3"/>
  <c r="F41" i="3"/>
  <c r="I41" i="3" s="1"/>
  <c r="G41" i="3"/>
  <c r="F42" i="3"/>
  <c r="G42" i="3"/>
  <c r="F43" i="3"/>
  <c r="G43" i="3"/>
  <c r="F44" i="3"/>
  <c r="G44" i="3"/>
  <c r="F45" i="3"/>
  <c r="G45" i="3"/>
  <c r="I45" i="3" s="1"/>
  <c r="F46" i="3"/>
  <c r="G46" i="3"/>
  <c r="F47" i="3"/>
  <c r="G47" i="3"/>
  <c r="F48" i="3"/>
  <c r="G48" i="3"/>
  <c r="F49" i="3"/>
  <c r="F50" i="3"/>
  <c r="G50" i="3"/>
  <c r="F51" i="3"/>
  <c r="G51" i="3"/>
  <c r="F52" i="3"/>
  <c r="G52" i="3"/>
  <c r="G4" i="3"/>
  <c r="G8" i="3"/>
  <c r="G9" i="3"/>
  <c r="G13" i="3"/>
  <c r="G14" i="3"/>
  <c r="G17" i="3"/>
  <c r="G36" i="3"/>
  <c r="G38" i="3"/>
  <c r="G40" i="3"/>
  <c r="G49" i="3"/>
  <c r="A2" i="9"/>
  <c r="B2" i="9" s="1"/>
  <c r="A3" i="9"/>
  <c r="B3" i="9" s="1"/>
  <c r="A4" i="9"/>
  <c r="C4" i="9" s="1"/>
  <c r="A5" i="9"/>
  <c r="B5" i="9" s="1"/>
  <c r="A6" i="9"/>
  <c r="C6" i="9" s="1"/>
  <c r="A7" i="9"/>
  <c r="B7" i="9" s="1"/>
  <c r="A8" i="9"/>
  <c r="C8" i="9" s="1"/>
  <c r="A9" i="9"/>
  <c r="B9" i="9" s="1"/>
  <c r="A10" i="9"/>
  <c r="B10" i="9" s="1"/>
  <c r="A11" i="9"/>
  <c r="C11" i="9" s="1"/>
  <c r="A12" i="9"/>
  <c r="B12" i="9" s="1"/>
  <c r="A13" i="9"/>
  <c r="C13" i="9" s="1"/>
  <c r="I1" i="2" a="1"/>
  <c r="I1" i="2" s="1"/>
  <c r="E10" i="9"/>
  <c r="K37" i="10"/>
  <c r="K19" i="10"/>
  <c r="K18" i="10"/>
  <c r="K33" i="10"/>
  <c r="C24" i="9"/>
  <c r="K5" i="10"/>
  <c r="K4" i="10"/>
  <c r="K13" i="10"/>
  <c r="K24" i="10"/>
  <c r="K27" i="10"/>
  <c r="H42" i="10"/>
  <c r="K20" i="10"/>
  <c r="K30" i="10"/>
  <c r="K38" i="10"/>
  <c r="K46" i="10"/>
  <c r="H46" i="10"/>
  <c r="H30" i="10"/>
  <c r="H28" i="10"/>
  <c r="K40" i="10"/>
  <c r="H49" i="10"/>
  <c r="K39" i="10"/>
  <c r="H13" i="10"/>
  <c r="H39" i="10"/>
  <c r="H9" i="10"/>
  <c r="K10" i="10"/>
  <c r="K6" i="10"/>
  <c r="H24" i="10"/>
  <c r="H20" i="10"/>
  <c r="H4" i="10"/>
  <c r="I35" i="3" l="1"/>
  <c r="I19" i="3"/>
  <c r="B30" i="9"/>
  <c r="H40" i="3"/>
  <c r="E40" i="3" s="1"/>
  <c r="C18" i="9"/>
  <c r="H7" i="3"/>
  <c r="E7" i="3" s="1"/>
  <c r="H5" i="10"/>
  <c r="J4" i="10"/>
  <c r="I40" i="3"/>
  <c r="I7" i="3"/>
  <c r="C37" i="9"/>
  <c r="H37" i="9" s="1"/>
  <c r="I16" i="3"/>
  <c r="B13" i="9"/>
  <c r="C42" i="9"/>
  <c r="D42" i="9" s="1"/>
  <c r="I42" i="9" s="1"/>
  <c r="B48" i="9"/>
  <c r="H35" i="3"/>
  <c r="E35" i="3" s="1"/>
  <c r="H17" i="3"/>
  <c r="E17" i="3" s="1"/>
  <c r="I28" i="3"/>
  <c r="H24" i="3"/>
  <c r="E24" i="3" s="1"/>
  <c r="H30" i="9"/>
  <c r="H24" i="9"/>
  <c r="I31" i="3"/>
  <c r="I14" i="3"/>
  <c r="I11" i="3"/>
  <c r="H45" i="10"/>
  <c r="C3" i="9"/>
  <c r="I51" i="3"/>
  <c r="H37" i="3"/>
  <c r="E37" i="3" s="1"/>
  <c r="H33" i="3"/>
  <c r="E33" i="3" s="1"/>
  <c r="H45" i="3"/>
  <c r="E45" i="3" s="1"/>
  <c r="I15" i="3"/>
  <c r="C53" i="9"/>
  <c r="L53" i="9" s="1"/>
  <c r="C28" i="9"/>
  <c r="C9" i="9"/>
  <c r="H9" i="9" s="1"/>
  <c r="B46" i="9"/>
  <c r="D46" i="9" s="1"/>
  <c r="I46" i="9" s="1"/>
  <c r="H41" i="3"/>
  <c r="E41" i="3" s="1"/>
  <c r="H10" i="3"/>
  <c r="E10" i="3" s="1"/>
  <c r="B34" i="9"/>
  <c r="D34" i="9" s="1"/>
  <c r="I34" i="9" s="1"/>
  <c r="C21" i="9"/>
  <c r="F21" i="9" s="1"/>
  <c r="H6" i="10"/>
  <c r="H37" i="10"/>
  <c r="L30" i="9"/>
  <c r="I52" i="3"/>
  <c r="I48" i="3"/>
  <c r="H44" i="3"/>
  <c r="E44" i="3" s="1"/>
  <c r="I26" i="3"/>
  <c r="H8" i="3"/>
  <c r="E8" i="3" s="1"/>
  <c r="I9" i="3"/>
  <c r="C16" i="9"/>
  <c r="H16" i="9" s="1"/>
  <c r="I12" i="3"/>
  <c r="I53" i="3"/>
  <c r="B51" i="9"/>
  <c r="L51" i="9" s="1"/>
  <c r="B45" i="9"/>
  <c r="D45" i="9" s="1"/>
  <c r="I45" i="9" s="1"/>
  <c r="M44" i="10"/>
  <c r="D43" i="9"/>
  <c r="I43" i="9" s="1"/>
  <c r="M43" i="10"/>
  <c r="K47" i="10"/>
  <c r="K12" i="10"/>
  <c r="M40" i="10"/>
  <c r="H40" i="10"/>
  <c r="H33" i="10"/>
  <c r="K51" i="10"/>
  <c r="M36" i="10"/>
  <c r="J28" i="10"/>
  <c r="M3" i="10"/>
  <c r="H51" i="10"/>
  <c r="H35" i="10"/>
  <c r="K15" i="10"/>
  <c r="H29" i="10"/>
  <c r="M35" i="10"/>
  <c r="M2" i="10"/>
  <c r="J27" i="10"/>
  <c r="H25" i="10"/>
  <c r="H16" i="10"/>
  <c r="K8" i="10"/>
  <c r="M33" i="10"/>
  <c r="J20" i="10"/>
  <c r="M23" i="10"/>
  <c r="K49" i="10"/>
  <c r="H11" i="10"/>
  <c r="J7" i="10"/>
  <c r="K23" i="10"/>
  <c r="M10" i="10"/>
  <c r="H36" i="10"/>
  <c r="K42" i="10"/>
  <c r="K41" i="10"/>
  <c r="M7" i="10"/>
  <c r="K48" i="10"/>
  <c r="K11" i="10"/>
  <c r="J8" i="10"/>
  <c r="H22" i="10"/>
  <c r="K31" i="10"/>
  <c r="H34" i="10"/>
  <c r="H3" i="10"/>
  <c r="K21" i="10"/>
  <c r="H8" i="10"/>
  <c r="K3" i="10"/>
  <c r="K43" i="10"/>
  <c r="M6" i="10"/>
  <c r="J51" i="10"/>
  <c r="K45" i="10"/>
  <c r="J11" i="10"/>
  <c r="K35" i="10"/>
  <c r="K22" i="10"/>
  <c r="H41" i="10"/>
  <c r="K7" i="10"/>
  <c r="M37" i="10"/>
  <c r="H18" i="10"/>
  <c r="H26" i="10"/>
  <c r="H17" i="10"/>
  <c r="K44" i="10"/>
  <c r="K34" i="10"/>
  <c r="H38" i="10"/>
  <c r="K16" i="10"/>
  <c r="K50" i="10"/>
  <c r="M41" i="10"/>
  <c r="J38" i="10"/>
  <c r="J14" i="10"/>
  <c r="K25" i="10"/>
  <c r="J15" i="10"/>
  <c r="J10" i="10"/>
  <c r="H44" i="10"/>
  <c r="G9" i="9"/>
  <c r="K29" i="10"/>
  <c r="M24" i="10"/>
  <c r="J5" i="10"/>
  <c r="J26" i="10"/>
  <c r="K17" i="10"/>
  <c r="H50" i="10"/>
  <c r="M34" i="10"/>
  <c r="M21" i="10"/>
  <c r="J49" i="10"/>
  <c r="H2" i="10"/>
  <c r="H15" i="10"/>
  <c r="K32" i="10"/>
  <c r="H31" i="10"/>
  <c r="H32" i="10"/>
  <c r="K36" i="10"/>
  <c r="K14" i="10"/>
  <c r="M48" i="10"/>
  <c r="M18" i="10"/>
  <c r="J48" i="10"/>
  <c r="J23" i="10"/>
  <c r="M17" i="10"/>
  <c r="G11" i="9"/>
  <c r="G44" i="9"/>
  <c r="G24" i="9"/>
  <c r="H12" i="3"/>
  <c r="E12" i="3" s="1"/>
  <c r="F42" i="9"/>
  <c r="I47" i="3"/>
  <c r="I38" i="3"/>
  <c r="I17" i="3"/>
  <c r="L13" i="9"/>
  <c r="H106" i="2"/>
  <c r="H39" i="3"/>
  <c r="E39" i="3" s="1"/>
  <c r="F30" i="9"/>
  <c r="I44" i="3"/>
  <c r="C7" i="9"/>
  <c r="L7" i="9" s="1"/>
  <c r="H28" i="3"/>
  <c r="E28" i="3" s="1"/>
  <c r="I20" i="3"/>
  <c r="H16" i="3"/>
  <c r="E16" i="3" s="1"/>
  <c r="B6" i="9"/>
  <c r="L6" i="9" s="1"/>
  <c r="G22" i="9"/>
  <c r="H51" i="3"/>
  <c r="E51" i="3" s="1"/>
  <c r="H36" i="3"/>
  <c r="E36" i="3" s="1"/>
  <c r="L39" i="9"/>
  <c r="C5" i="9"/>
  <c r="D5" i="9" s="1"/>
  <c r="G10" i="9"/>
  <c r="H48" i="3"/>
  <c r="E48" i="3" s="1"/>
  <c r="I23" i="3"/>
  <c r="H19" i="3"/>
  <c r="E19" i="3" s="1"/>
  <c r="G49" i="9"/>
  <c r="H43" i="9"/>
  <c r="G31" i="9"/>
  <c r="F28" i="9"/>
  <c r="C26" i="9"/>
  <c r="G26" i="9"/>
  <c r="G27" i="9"/>
  <c r="G12" i="9"/>
  <c r="H30" i="3"/>
  <c r="E30" i="3" s="1"/>
  <c r="I30" i="3"/>
  <c r="C38" i="9"/>
  <c r="B38" i="9"/>
  <c r="G38" i="9"/>
  <c r="H18" i="9"/>
  <c r="F18" i="9"/>
  <c r="L18" i="9"/>
  <c r="D18" i="9"/>
  <c r="I18" i="9" s="1"/>
  <c r="B11" i="9"/>
  <c r="I29" i="3"/>
  <c r="H53" i="3"/>
  <c r="E53" i="3" s="1"/>
  <c r="B19" i="9"/>
  <c r="C19" i="9"/>
  <c r="C49" i="9"/>
  <c r="B22" i="9"/>
  <c r="H6" i="9"/>
  <c r="D30" i="9"/>
  <c r="I30" i="9" s="1"/>
  <c r="D3" i="9"/>
  <c r="L3" i="9"/>
  <c r="F3" i="9"/>
  <c r="B32" i="9"/>
  <c r="C32" i="9"/>
  <c r="G32" i="9"/>
  <c r="C15" i="9"/>
  <c r="G15" i="9"/>
  <c r="B15" i="9"/>
  <c r="B25" i="9"/>
  <c r="C25" i="9"/>
  <c r="G20" i="9"/>
  <c r="G40" i="9"/>
  <c r="G19" i="9"/>
  <c r="H25" i="3"/>
  <c r="E25" i="3" s="1"/>
  <c r="I25" i="3"/>
  <c r="F53" i="9"/>
  <c r="B49" i="9"/>
  <c r="C31" i="9"/>
  <c r="C27" i="9"/>
  <c r="F27" i="9" s="1"/>
  <c r="G47" i="9"/>
  <c r="H26" i="3"/>
  <c r="E26" i="3" s="1"/>
  <c r="H3" i="3"/>
  <c r="E3" i="3" s="1"/>
  <c r="H46" i="3"/>
  <c r="E46" i="3" s="1"/>
  <c r="I42" i="3"/>
  <c r="H42" i="3"/>
  <c r="E42" i="3" s="1"/>
  <c r="I37" i="3"/>
  <c r="I24" i="3"/>
  <c r="B41" i="9"/>
  <c r="L41" i="9" s="1"/>
  <c r="G41" i="9"/>
  <c r="C36" i="9"/>
  <c r="B36" i="9"/>
  <c r="G36" i="9"/>
  <c r="B31" i="9"/>
  <c r="D28" i="9"/>
  <c r="I28" i="9" s="1"/>
  <c r="G37" i="9"/>
  <c r="G14" i="9"/>
  <c r="G34" i="9"/>
  <c r="B8" i="9"/>
  <c r="B4" i="9"/>
  <c r="H9" i="3"/>
  <c r="E9" i="3" s="1"/>
  <c r="B40" i="9"/>
  <c r="C40" i="9"/>
  <c r="C23" i="9"/>
  <c r="L23" i="9" s="1"/>
  <c r="G23" i="9"/>
  <c r="B17" i="9"/>
  <c r="G17" i="9"/>
  <c r="C17" i="9"/>
  <c r="B26" i="9"/>
  <c r="F26" i="9" s="1"/>
  <c r="B14" i="9"/>
  <c r="H14" i="9" s="1"/>
  <c r="G39" i="9"/>
  <c r="H22" i="3"/>
  <c r="E22" i="3" s="1"/>
  <c r="I22" i="3"/>
  <c r="G51" i="9"/>
  <c r="G25" i="9"/>
  <c r="G45" i="9"/>
  <c r="H38" i="3"/>
  <c r="E38" i="3" s="1"/>
  <c r="F24" i="9"/>
  <c r="D24" i="9"/>
  <c r="I24" i="9" s="1"/>
  <c r="L24" i="9"/>
  <c r="G13" i="9"/>
  <c r="I8" i="3"/>
  <c r="B44" i="9"/>
  <c r="C44" i="9"/>
  <c r="D44" i="9" s="1"/>
  <c r="I44" i="9" s="1"/>
  <c r="D51" i="9"/>
  <c r="I51" i="9" s="1"/>
  <c r="I34" i="3"/>
  <c r="H34" i="3"/>
  <c r="E34" i="3" s="1"/>
  <c r="I3" i="3"/>
  <c r="G21" i="9"/>
  <c r="G50" i="9"/>
  <c r="G18" i="9"/>
  <c r="G35" i="9"/>
  <c r="H3" i="9"/>
  <c r="B50" i="9"/>
  <c r="C50" i="9"/>
  <c r="G33" i="9"/>
  <c r="B33" i="9"/>
  <c r="C33" i="9"/>
  <c r="C47" i="9"/>
  <c r="C29" i="9"/>
  <c r="H29" i="9" s="1"/>
  <c r="G16" i="9"/>
  <c r="C10" i="9"/>
  <c r="L10" i="9" s="1"/>
  <c r="I32" i="3"/>
  <c r="G30" i="9"/>
  <c r="G48" i="9"/>
  <c r="G46" i="9"/>
  <c r="G42" i="9"/>
  <c r="L48" i="9"/>
  <c r="H31" i="3"/>
  <c r="E31" i="3" s="1"/>
  <c r="H23" i="3"/>
  <c r="E23" i="3" s="1"/>
  <c r="H11" i="3"/>
  <c r="E11" i="3" s="1"/>
  <c r="B35" i="9"/>
  <c r="C20" i="9"/>
  <c r="L20" i="9" s="1"/>
  <c r="C12" i="9"/>
  <c r="F12" i="9" s="1"/>
  <c r="C2" i="9"/>
  <c r="D2" i="9" s="1"/>
  <c r="I2" i="9" s="1"/>
  <c r="D21" i="9"/>
  <c r="I21" i="9" s="1"/>
  <c r="G29" i="9"/>
  <c r="G28" i="9"/>
  <c r="G43" i="9"/>
  <c r="G52" i="9"/>
  <c r="I39" i="3"/>
  <c r="C52" i="9"/>
  <c r="L52" i="9" s="1"/>
  <c r="H15" i="3"/>
  <c r="E15" i="3" s="1"/>
  <c r="H21" i="3"/>
  <c r="E21" i="3" s="1"/>
  <c r="I18" i="3"/>
  <c r="H18" i="3"/>
  <c r="E18" i="3" s="1"/>
  <c r="I13" i="3"/>
  <c r="H13" i="3"/>
  <c r="E13" i="3" s="1"/>
  <c r="I49" i="3"/>
  <c r="I43" i="3"/>
  <c r="H20" i="3"/>
  <c r="E20" i="3" s="1"/>
  <c r="L43" i="9"/>
  <c r="F43" i="9"/>
  <c r="F13" i="9"/>
  <c r="H13" i="9"/>
  <c r="I46" i="3"/>
  <c r="I4" i="3"/>
  <c r="H4" i="3"/>
  <c r="E4" i="3" s="1"/>
  <c r="I50" i="3"/>
  <c r="H50" i="3"/>
  <c r="E50" i="3" s="1"/>
  <c r="I27" i="3"/>
  <c r="H27" i="3"/>
  <c r="E27" i="3" s="1"/>
  <c r="F39" i="9"/>
  <c r="D39" i="9"/>
  <c r="I39" i="9" s="1"/>
  <c r="H39" i="9"/>
  <c r="H32" i="3"/>
  <c r="E32" i="3" s="1"/>
  <c r="H49" i="3"/>
  <c r="E49" i="3" s="1"/>
  <c r="I2" i="3"/>
  <c r="H2" i="3"/>
  <c r="E2" i="3" s="1"/>
  <c r="D16" i="9"/>
  <c r="I16" i="9" s="1"/>
  <c r="L16" i="9"/>
  <c r="F16" i="9"/>
  <c r="H47" i="3"/>
  <c r="E47" i="3" s="1"/>
  <c r="F10" i="9"/>
  <c r="H52" i="3"/>
  <c r="E52" i="3" s="1"/>
  <c r="I6" i="3"/>
  <c r="H6" i="3"/>
  <c r="E6" i="3" s="1"/>
  <c r="H28" i="9"/>
  <c r="L28" i="9"/>
  <c r="F48" i="9"/>
  <c r="D48" i="9"/>
  <c r="I48" i="9" s="1"/>
  <c r="H48" i="9"/>
  <c r="I21" i="3"/>
  <c r="I36" i="3"/>
  <c r="I33" i="3"/>
  <c r="H29" i="3"/>
  <c r="E29" i="3" s="1"/>
  <c r="I10" i="3"/>
  <c r="F46" i="9"/>
  <c r="H46" i="9"/>
  <c r="H43" i="3"/>
  <c r="E43" i="3" s="1"/>
  <c r="H14" i="3"/>
  <c r="E14" i="3" s="1"/>
  <c r="H5" i="3"/>
  <c r="E5" i="3" s="1"/>
  <c r="I5" i="3"/>
  <c r="L21" i="9"/>
  <c r="H21" i="9"/>
  <c r="D13" i="9"/>
  <c r="I13" i="9" s="1"/>
  <c r="L9" i="9"/>
  <c r="D9" i="9"/>
  <c r="I9" i="9" s="1"/>
  <c r="F9" i="9"/>
  <c r="M47" i="10"/>
  <c r="M26" i="10"/>
  <c r="M16" i="10"/>
  <c r="J42" i="10"/>
  <c r="J29" i="10"/>
  <c r="M50" i="10"/>
  <c r="H47" i="10"/>
  <c r="H43" i="10"/>
  <c r="M30" i="10"/>
  <c r="H19" i="10"/>
  <c r="H12" i="10"/>
  <c r="K9" i="10"/>
  <c r="M46" i="10"/>
  <c r="J22" i="10"/>
  <c r="J19" i="10"/>
  <c r="J12" i="10"/>
  <c r="G53" i="9"/>
  <c r="M45" i="10"/>
  <c r="M32" i="10"/>
  <c r="G52" i="10"/>
  <c r="H53" i="9" l="1"/>
  <c r="D53" i="9"/>
  <c r="I53" i="9" s="1"/>
  <c r="G2" i="9"/>
  <c r="L32" i="9"/>
  <c r="L37" i="9"/>
  <c r="L46" i="9"/>
  <c r="F37" i="9"/>
  <c r="D37" i="9"/>
  <c r="I37" i="9" s="1"/>
  <c r="G6" i="9"/>
  <c r="G3" i="9"/>
  <c r="J3" i="9" s="1"/>
  <c r="M3" i="9" s="1"/>
  <c r="G4" i="9"/>
  <c r="F31" i="9"/>
  <c r="D10" i="9"/>
  <c r="I10" i="9" s="1"/>
  <c r="H42" i="9"/>
  <c r="J42" i="9" s="1"/>
  <c r="K42" i="9" s="1"/>
  <c r="F44" i="9"/>
  <c r="H33" i="9"/>
  <c r="D36" i="9"/>
  <c r="I36" i="9" s="1"/>
  <c r="L42" i="9"/>
  <c r="L45" i="9"/>
  <c r="F45" i="9"/>
  <c r="L26" i="9"/>
  <c r="H45" i="9"/>
  <c r="H7" i="9"/>
  <c r="F34" i="9"/>
  <c r="L34" i="9"/>
  <c r="H50" i="9"/>
  <c r="H34" i="9"/>
  <c r="D7" i="9"/>
  <c r="I7" i="9" s="1"/>
  <c r="G8" i="9"/>
  <c r="F7" i="9"/>
  <c r="J9" i="9"/>
  <c r="K9" i="9" s="1"/>
  <c r="F51" i="9"/>
  <c r="H51" i="9"/>
  <c r="H32" i="9"/>
  <c r="F6" i="9"/>
  <c r="J24" i="9"/>
  <c r="M24" i="9" s="1"/>
  <c r="N24" i="9" s="1"/>
  <c r="G5" i="9"/>
  <c r="J28" i="9"/>
  <c r="M28" i="9" s="1"/>
  <c r="N28" i="9" s="1"/>
  <c r="J21" i="9"/>
  <c r="K21" i="9" s="1"/>
  <c r="J30" i="9"/>
  <c r="M30" i="9" s="1"/>
  <c r="N30" i="9" s="1"/>
  <c r="J53" i="9"/>
  <c r="M53" i="9" s="1"/>
  <c r="N53" i="9" s="1"/>
  <c r="J16" i="9"/>
  <c r="K16" i="9" s="1"/>
  <c r="L50" i="9"/>
  <c r="D6" i="9"/>
  <c r="I6" i="9" s="1"/>
  <c r="D23" i="9"/>
  <c r="I23" i="9" s="1"/>
  <c r="F50" i="9"/>
  <c r="H5" i="9"/>
  <c r="L2" i="9"/>
  <c r="H23" i="9"/>
  <c r="D50" i="9"/>
  <c r="I50" i="9" s="1"/>
  <c r="F5" i="9"/>
  <c r="J18" i="9"/>
  <c r="M18" i="9" s="1"/>
  <c r="N18" i="9" s="1"/>
  <c r="L5" i="9"/>
  <c r="H52" i="9"/>
  <c r="D19" i="9"/>
  <c r="I19" i="9" s="1"/>
  <c r="D12" i="9"/>
  <c r="I12" i="9" s="1"/>
  <c r="F23" i="9"/>
  <c r="D31" i="9"/>
  <c r="I31" i="9" s="1"/>
  <c r="L29" i="9"/>
  <c r="F33" i="9"/>
  <c r="L33" i="9"/>
  <c r="J39" i="9"/>
  <c r="M39" i="9" s="1"/>
  <c r="N39" i="9" s="1"/>
  <c r="H35" i="9"/>
  <c r="D35" i="9"/>
  <c r="I35" i="9" s="1"/>
  <c r="F35" i="9"/>
  <c r="L35" i="9"/>
  <c r="F29" i="9"/>
  <c r="J29" i="9" s="1"/>
  <c r="F52" i="9"/>
  <c r="D49" i="9"/>
  <c r="I49" i="9" s="1"/>
  <c r="L49" i="9"/>
  <c r="F49" i="9"/>
  <c r="H49" i="9"/>
  <c r="D15" i="9"/>
  <c r="I15" i="9" s="1"/>
  <c r="F15" i="9"/>
  <c r="H15" i="9"/>
  <c r="L15" i="9"/>
  <c r="F19" i="9"/>
  <c r="D47" i="9"/>
  <c r="I47" i="9" s="1"/>
  <c r="H47" i="9"/>
  <c r="F47" i="9"/>
  <c r="H10" i="9"/>
  <c r="J10" i="9" s="1"/>
  <c r="D29" i="9"/>
  <c r="I29" i="9" s="1"/>
  <c r="D52" i="9"/>
  <c r="I52" i="9" s="1"/>
  <c r="H2" i="9"/>
  <c r="L8" i="9"/>
  <c r="D8" i="9"/>
  <c r="I8" i="9" s="1"/>
  <c r="F8" i="9"/>
  <c r="H8" i="9"/>
  <c r="H20" i="9"/>
  <c r="H19" i="9"/>
  <c r="F2" i="9"/>
  <c r="L31" i="9"/>
  <c r="H31" i="9"/>
  <c r="J31" i="9" s="1"/>
  <c r="D25" i="9"/>
  <c r="I25" i="9" s="1"/>
  <c r="H25" i="9"/>
  <c r="F25" i="9"/>
  <c r="L25" i="9"/>
  <c r="F20" i="9"/>
  <c r="L19" i="9"/>
  <c r="D27" i="9"/>
  <c r="I27" i="9" s="1"/>
  <c r="L44" i="9"/>
  <c r="H44" i="9"/>
  <c r="J44" i="9" s="1"/>
  <c r="F14" i="9"/>
  <c r="J14" i="9" s="1"/>
  <c r="L14" i="9"/>
  <c r="D14" i="9"/>
  <c r="I14" i="9" s="1"/>
  <c r="F40" i="9"/>
  <c r="D40" i="9"/>
  <c r="I40" i="9" s="1"/>
  <c r="H40" i="9"/>
  <c r="L40" i="9"/>
  <c r="F36" i="9"/>
  <c r="H36" i="9"/>
  <c r="L36" i="9"/>
  <c r="F11" i="9"/>
  <c r="D11" i="9"/>
  <c r="I11" i="9" s="1"/>
  <c r="H11" i="9"/>
  <c r="L11" i="9"/>
  <c r="F38" i="9"/>
  <c r="L38" i="9"/>
  <c r="D38" i="9"/>
  <c r="I38" i="9" s="1"/>
  <c r="H38" i="9"/>
  <c r="M52" i="10"/>
  <c r="D20" i="9"/>
  <c r="I20" i="9" s="1"/>
  <c r="H27" i="9"/>
  <c r="J27" i="9" s="1"/>
  <c r="L12" i="9"/>
  <c r="D26" i="9"/>
  <c r="I26" i="9" s="1"/>
  <c r="H26" i="9"/>
  <c r="J26" i="9" s="1"/>
  <c r="L27" i="9"/>
  <c r="D4" i="9"/>
  <c r="F4" i="9"/>
  <c r="L4" i="9"/>
  <c r="F41" i="9"/>
  <c r="H41" i="9"/>
  <c r="D41" i="9"/>
  <c r="I41" i="9" s="1"/>
  <c r="D17" i="9"/>
  <c r="I17" i="9" s="1"/>
  <c r="L17" i="9"/>
  <c r="F17" i="9"/>
  <c r="H17" i="9"/>
  <c r="L47" i="9"/>
  <c r="D33" i="9"/>
  <c r="I33" i="9" s="1"/>
  <c r="J43" i="9"/>
  <c r="K43" i="9" s="1"/>
  <c r="J37" i="9"/>
  <c r="M37" i="9" s="1"/>
  <c r="H12" i="9"/>
  <c r="J12" i="9" s="1"/>
  <c r="H4" i="9"/>
  <c r="D32" i="9"/>
  <c r="I32" i="9" s="1"/>
  <c r="F32" i="9"/>
  <c r="J32" i="9" s="1"/>
  <c r="M32" i="9" s="1"/>
  <c r="D22" i="9"/>
  <c r="I22" i="9" s="1"/>
  <c r="H22" i="9"/>
  <c r="L22" i="9"/>
  <c r="F22" i="9"/>
  <c r="J13" i="9"/>
  <c r="M13" i="9" s="1"/>
  <c r="N13" i="9" s="1"/>
  <c r="I5" i="9"/>
  <c r="J48" i="9"/>
  <c r="M48" i="9" s="1"/>
  <c r="N48" i="9" s="1"/>
  <c r="J46" i="9"/>
  <c r="G7" i="9"/>
  <c r="N37" i="9" l="1"/>
  <c r="M26" i="9"/>
  <c r="N26" i="9" s="1"/>
  <c r="J51" i="9"/>
  <c r="J33" i="9"/>
  <c r="M33" i="9" s="1"/>
  <c r="N33" i="9" s="1"/>
  <c r="J2" i="9"/>
  <c r="K2" i="9" s="1"/>
  <c r="J45" i="9"/>
  <c r="M45" i="9" s="1"/>
  <c r="N45" i="9" s="1"/>
  <c r="J52" i="9"/>
  <c r="M52" i="9" s="1"/>
  <c r="N52" i="9" s="1"/>
  <c r="J34" i="9"/>
  <c r="K34" i="9" s="1"/>
  <c r="J6" i="9"/>
  <c r="M6" i="9" s="1"/>
  <c r="N6" i="9" s="1"/>
  <c r="K18" i="9"/>
  <c r="J7" i="9"/>
  <c r="M7" i="9" s="1"/>
  <c r="N7" i="9" s="1"/>
  <c r="J50" i="9"/>
  <c r="K50" i="9" s="1"/>
  <c r="M42" i="9"/>
  <c r="N42" i="9" s="1"/>
  <c r="M21" i="9"/>
  <c r="N21" i="9" s="1"/>
  <c r="M9" i="9"/>
  <c r="N9" i="9" s="1"/>
  <c r="K30" i="9"/>
  <c r="M14" i="9"/>
  <c r="N14" i="9" s="1"/>
  <c r="J36" i="9"/>
  <c r="K36" i="9" s="1"/>
  <c r="K28" i="9"/>
  <c r="K24" i="9"/>
  <c r="M51" i="9"/>
  <c r="N51" i="9" s="1"/>
  <c r="K51" i="9"/>
  <c r="J17" i="9"/>
  <c r="M17" i="9" s="1"/>
  <c r="N17" i="9" s="1"/>
  <c r="J25" i="9"/>
  <c r="M25" i="9" s="1"/>
  <c r="N25" i="9" s="1"/>
  <c r="K14" i="9"/>
  <c r="K53" i="9"/>
  <c r="M16" i="9"/>
  <c r="N16" i="9" s="1"/>
  <c r="J5" i="9"/>
  <c r="M5" i="9" s="1"/>
  <c r="N5" i="9" s="1"/>
  <c r="M29" i="9"/>
  <c r="N29" i="9" s="1"/>
  <c r="J15" i="9"/>
  <c r="M15" i="9" s="1"/>
  <c r="N15" i="9" s="1"/>
  <c r="K32" i="9"/>
  <c r="K26" i="9"/>
  <c r="J20" i="9"/>
  <c r="M20" i="9" s="1"/>
  <c r="N20" i="9" s="1"/>
  <c r="M12" i="9"/>
  <c r="N12" i="9" s="1"/>
  <c r="M27" i="9"/>
  <c r="N27" i="9" s="1"/>
  <c r="K12" i="9"/>
  <c r="M10" i="9"/>
  <c r="N10" i="9" s="1"/>
  <c r="K10" i="9"/>
  <c r="K13" i="9"/>
  <c r="K37" i="9"/>
  <c r="N32" i="9"/>
  <c r="J11" i="9"/>
  <c r="M11" i="9" s="1"/>
  <c r="N11" i="9" s="1"/>
  <c r="J40" i="9"/>
  <c r="M40" i="9" s="1"/>
  <c r="N40" i="9" s="1"/>
  <c r="J35" i="9"/>
  <c r="M35" i="9" s="1"/>
  <c r="N35" i="9" s="1"/>
  <c r="H54" i="9"/>
  <c r="M43" i="9"/>
  <c r="N43" i="9" s="1"/>
  <c r="J23" i="9"/>
  <c r="M44" i="9"/>
  <c r="N44" i="9" s="1"/>
  <c r="K44" i="9"/>
  <c r="M31" i="9"/>
  <c r="N31" i="9" s="1"/>
  <c r="K31" i="9"/>
  <c r="J41" i="9"/>
  <c r="M41" i="9" s="1"/>
  <c r="N41" i="9" s="1"/>
  <c r="K33" i="9"/>
  <c r="J22" i="9"/>
  <c r="M22" i="9" s="1"/>
  <c r="N22" i="9" s="1"/>
  <c r="I5" i="6" a="1"/>
  <c r="I5" i="6" s="1"/>
  <c r="J47" i="9"/>
  <c r="M47" i="9" s="1"/>
  <c r="N47" i="9" s="1"/>
  <c r="L54" i="9"/>
  <c r="B10" i="6" s="1"/>
  <c r="K39" i="9"/>
  <c r="J4" i="9"/>
  <c r="J38" i="9"/>
  <c r="M38" i="9" s="1"/>
  <c r="N38" i="9" s="1"/>
  <c r="J19" i="9"/>
  <c r="D54" i="9"/>
  <c r="F54" i="9"/>
  <c r="K27" i="9"/>
  <c r="K29" i="9"/>
  <c r="J8" i="9"/>
  <c r="K8" i="9" s="1"/>
  <c r="J49" i="9"/>
  <c r="M49" i="9" s="1"/>
  <c r="N49" i="9" s="1"/>
  <c r="K48" i="9"/>
  <c r="M46" i="9"/>
  <c r="N46" i="9" s="1"/>
  <c r="K46" i="9"/>
  <c r="B2" i="3" l="1"/>
  <c r="B3" i="3"/>
  <c r="B4" i="3"/>
  <c r="B6" i="3"/>
  <c r="B5" i="3"/>
  <c r="M2" i="9"/>
  <c r="N2" i="9" s="1"/>
  <c r="E3" i="9" s="1"/>
  <c r="I3" i="9" s="1"/>
  <c r="N3" i="9" s="1"/>
  <c r="E4" i="9" s="1"/>
  <c r="I4" i="9" s="1"/>
  <c r="I54" i="9" s="1"/>
  <c r="K45" i="9"/>
  <c r="K6" i="9"/>
  <c r="B23" i="3" s="1"/>
  <c r="M34" i="9"/>
  <c r="N34" i="9" s="1"/>
  <c r="K7" i="9"/>
  <c r="B26" i="3" s="1"/>
  <c r="K52" i="9"/>
  <c r="M50" i="9"/>
  <c r="N50" i="9" s="1"/>
  <c r="M36" i="9"/>
  <c r="N36" i="9" s="1"/>
  <c r="G5" i="6" a="1"/>
  <c r="G5" i="6" s="1"/>
  <c r="K17" i="9"/>
  <c r="K25" i="9"/>
  <c r="B53" i="3"/>
  <c r="K5" i="9"/>
  <c r="B15" i="3" s="1"/>
  <c r="K47" i="9"/>
  <c r="E5" i="6" a="1"/>
  <c r="E5" i="6" s="1"/>
  <c r="B52" i="3"/>
  <c r="B44" i="3"/>
  <c r="B43" i="3"/>
  <c r="K15" i="9"/>
  <c r="B31" i="3"/>
  <c r="B36" i="3"/>
  <c r="B41" i="3"/>
  <c r="B30" i="3"/>
  <c r="B51" i="3"/>
  <c r="B50" i="3"/>
  <c r="B28" i="3"/>
  <c r="B33" i="3"/>
  <c r="B47" i="3"/>
  <c r="B49" i="3"/>
  <c r="B29" i="3"/>
  <c r="B37" i="3"/>
  <c r="B32" i="3"/>
  <c r="B40" i="3"/>
  <c r="B38" i="3"/>
  <c r="B35" i="3"/>
  <c r="B39" i="3"/>
  <c r="B45" i="3"/>
  <c r="K20" i="9"/>
  <c r="K40" i="9"/>
  <c r="K35" i="9"/>
  <c r="B42" i="3"/>
  <c r="B46" i="3"/>
  <c r="B25" i="3"/>
  <c r="B48" i="3"/>
  <c r="B34" i="3"/>
  <c r="K11" i="9"/>
  <c r="K41" i="9"/>
  <c r="M4" i="9"/>
  <c r="B18" i="6" s="1" a="1"/>
  <c r="B18" i="6" s="1"/>
  <c r="K38" i="9"/>
  <c r="M23" i="9"/>
  <c r="N23" i="9" s="1"/>
  <c r="K23" i="9"/>
  <c r="K22" i="9"/>
  <c r="M8" i="9"/>
  <c r="N8" i="9" s="1"/>
  <c r="M19" i="9"/>
  <c r="N19" i="9" s="1"/>
  <c r="K19" i="9"/>
  <c r="K49" i="9"/>
  <c r="J54" i="9"/>
  <c r="K4" i="9" l="1"/>
  <c r="B27" i="3"/>
  <c r="K3" i="9"/>
  <c r="B10" i="3" s="1"/>
  <c r="B14" i="3"/>
  <c r="B11" i="3"/>
  <c r="B13" i="3"/>
  <c r="B12" i="3"/>
  <c r="B9" i="3"/>
  <c r="B8" i="3"/>
  <c r="B20" i="3"/>
  <c r="B24" i="3"/>
  <c r="B21" i="3"/>
  <c r="B22" i="3"/>
  <c r="B16" i="3"/>
  <c r="B19" i="3"/>
  <c r="B18" i="3"/>
  <c r="B17" i="3"/>
  <c r="N4" i="9"/>
  <c r="B5" i="6" s="1" a="1"/>
  <c r="B5" i="6" s="1"/>
  <c r="B7"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MainIncomeTable" description="Connection to the 'MainIncomeTable' query in the workbook." type="5" refreshedVersion="7" background="1" saveData="1">
    <dbPr connection="Provider=Microsoft.Mashup.OleDb.1;Data Source=$Workbook$;Location=MainIncomeTable;Extended Properties=&quot;&quot;" command="SELECT * FROM [MainIncomeTable]"/>
  </connection>
  <connection id="2" xr16:uid="{00000000-0015-0000-FFFF-FFFF01000000}"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00000000-0015-0000-FFFF-FFFF02000000}" name="WorksheetConnection_Budget v3.xlsx!IncomeTable" type="102" refreshedVersion="7" minRefreshableVersion="5">
    <extLst>
      <ext xmlns:x15="http://schemas.microsoft.com/office/spreadsheetml/2010/11/main" uri="{DE250136-89BD-433C-8126-D09CA5730AF9}">
        <x15:connection id="IncomeTable">
          <x15:rangePr sourceName="_xlcn.WorksheetConnection_Budgetv3.xlsxIncomeTable1"/>
        </x15:connection>
      </ext>
    </extLst>
  </connection>
  <connection id="4" xr16:uid="{00000000-0015-0000-FFFF-FFFF03000000}" name="WorksheetConnection_Budget v3.xlsx!OneoffTable" type="102" refreshedVersion="7" minRefreshableVersion="5">
    <extLst>
      <ext xmlns:x15="http://schemas.microsoft.com/office/spreadsheetml/2010/11/main" uri="{DE250136-89BD-433C-8126-D09CA5730AF9}">
        <x15:connection id="OneoffTable">
          <x15:rangePr sourceName="_xlcn.WorksheetConnection_Budgetv3.xlsxOneoffTable1"/>
        </x15:connection>
      </ext>
    </extLst>
  </connection>
  <connection id="5" xr16:uid="{00000000-0015-0000-FFFF-FFFF04000000}" name="WorksheetConnection_Budget v3.xlsx!PeriodOnPeriod" type="102" refreshedVersion="7" minRefreshableVersion="5">
    <extLst>
      <ext xmlns:x15="http://schemas.microsoft.com/office/spreadsheetml/2010/11/main" uri="{DE250136-89BD-433C-8126-D09CA5730AF9}">
        <x15:connection id="PeriodOnPeriod">
          <x15:rangePr sourceName="_xlcn.WorksheetConnection_Budgetv3.xlsxPeriodOnPeriod1"/>
        </x15:connection>
      </ext>
    </extLst>
  </connection>
  <connection id="6" xr16:uid="{00000000-0015-0000-FFFF-FFFF05000000}" name="WorksheetConnection_Budget v3.xlsx!RecurringTable" type="102" refreshedVersion="7" minRefreshableVersion="5">
    <extLst>
      <ext xmlns:x15="http://schemas.microsoft.com/office/spreadsheetml/2010/11/main" uri="{DE250136-89BD-433C-8126-D09CA5730AF9}">
        <x15:connection id="RecurringTable">
          <x15:rangePr sourceName="_xlcn.WorksheetConnection_Budgetv3.xlsxRecurringTab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<sst xmlns="http://schemas.openxmlformats.org/spreadsheetml/2006/main" count="134" uniqueCount="57">
  <si>
    <t>Leftover</t>
  </si>
  <si>
    <t>Date</t>
  </si>
  <si>
    <t>Description</t>
  </si>
  <si>
    <t>Amount</t>
  </si>
  <si>
    <t>Paid</t>
  </si>
  <si>
    <t>Role</t>
  </si>
  <si>
    <t>Total amount</t>
  </si>
  <si>
    <t>Borrower</t>
  </si>
  <si>
    <t>Car</t>
  </si>
  <si>
    <t>Overspend</t>
  </si>
  <si>
    <t>Income type</t>
  </si>
  <si>
    <t>Allowance paid</t>
  </si>
  <si>
    <t>Available income</t>
  </si>
  <si>
    <t>Recurring</t>
  </si>
  <si>
    <t>One-offs</t>
  </si>
  <si>
    <t>Max allowance</t>
  </si>
  <si>
    <t>Period</t>
  </si>
  <si>
    <t>From date</t>
  </si>
  <si>
    <t>To date</t>
  </si>
  <si>
    <t>Period Start</t>
  </si>
  <si>
    <t>Period End</t>
  </si>
  <si>
    <t>Pending payments in period</t>
  </si>
  <si>
    <t>Total payments in period</t>
  </si>
  <si>
    <t>Current period</t>
  </si>
  <si>
    <t>Paid allowance deduction</t>
  </si>
  <si>
    <t>Spread period pay</t>
  </si>
  <si>
    <t>Spread start period</t>
  </si>
  <si>
    <t>Spread end period</t>
  </si>
  <si>
    <t>Total</t>
  </si>
  <si>
    <t>Spendings</t>
  </si>
  <si>
    <t>Income</t>
  </si>
  <si>
    <t>Leftover cash</t>
  </si>
  <si>
    <t>Spread</t>
  </si>
  <si>
    <t>Last reconcilled</t>
  </si>
  <si>
    <t>Carry</t>
  </si>
  <si>
    <t>Action</t>
  </si>
  <si>
    <t>from</t>
  </si>
  <si>
    <t>to</t>
  </si>
  <si>
    <t>Total income</t>
  </si>
  <si>
    <t>Total spendings</t>
  </si>
  <si>
    <t>Fixed spendings</t>
  </si>
  <si>
    <t>Spend percentage</t>
  </si>
  <si>
    <t>Current Month Statistics</t>
  </si>
  <si>
    <t>Budgets</t>
  </si>
  <si>
    <t>Amount per period</t>
  </si>
  <si>
    <t>Goal amount</t>
  </si>
  <si>
    <t>Implied Amount per period</t>
  </si>
  <si>
    <t>Implied Goal amount</t>
  </si>
  <si>
    <t>Periods</t>
  </si>
  <si>
    <t>Implied Periods</t>
  </si>
  <si>
    <t>Start period</t>
  </si>
  <si>
    <t>End period</t>
  </si>
  <si>
    <t>●</t>
  </si>
  <si>
    <t>Status</t>
  </si>
  <si>
    <t>Progress</t>
  </si>
  <si>
    <t>Today mark</t>
  </si>
  <si>
    <t>Start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</si>
</sst>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3"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b/>
      <sz val="14"/>
      <name val="Calibri"/>
      <family val="2"/>
      <scheme val="minor"/>
    </font>
    <font>
      <b/>
      <sz val="12"/>
      <color rgb="FF002060"/>
      <name val="Calibri"/>
      <family val="2"/>
      <scheme val="minor"/>
    </font>
    <font>
      <b/>
      <sz val="12"/>
      <color rgb="FFC00000"/>
      <name val="Calibri"/>
      <family val="2"/>
      <scheme val="minor"/>
    </font>
    <font>
      <b/>
      <sz val="12"/>
      <color theme="7" tint="-0.499984740745262"/>
      <name val="Calibri"/>
      <family val="2"/>
      <scheme val="minor"/>
    </font>
    <font>
      <sz val="12"/>
      <color theme="1"/>
      <name val="Calibri"/>
      <family val="2"/>
      <scheme val="minor"/>
    </font>
    <font>
      <sz val="8"/>
      <color theme="1"/>
      <name val="Calibri"/>
      <family val="2"/>
      <scheme val="minor"/>
    </font>
    <font>
      <sz val="11"/>
      <color theme="0"/>
      <name val="Calibri"/>
      <family val="2"/>
      <scheme val="minor"/>
    </font>
    <font>
      <sz val="16"/>
      <color rgb="FFFF0000"/>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4" tint="0.79998168889431442"/>
        <bgColor indexed="65"/>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rgb="FF00B050"/>
        <bgColor indexed="64"/>
      </patternFill>
    </fill>
    <fill>
      <patternFill patternType="solid">
        <fgColor rgb="FF88F775"/>
        <bgColor indexed="64"/>
      </patternFill>
    </fill>
  </fills>
  <borders count="12">
    <border>
      <left/>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indexed="64"/>
      </top>
      <bottom/>
      <diagonal/>
    </border>
  </borders>
  <cellStyleXfs count="3">
    <xf numFmtId="0" fontId="0" fillId="0" borderId="0"/>
    <xf numFmtId="44" fontId="1" fillId="0" borderId="0" applyFont="0" applyFill="0" applyBorder="0" applyAlignment="0" applyProtection="0"/>
    <xf numFmtId="0" fontId="1" fillId="8" borderId="0" applyNumberFormat="0" applyBorder="0" applyAlignment="0" applyProtection="0"/>
  </cellStyleXfs>
  <cellXfs count="102">
    <xf numFmtId="0" fontId="0" fillId="0" borderId="0" xfId="0"/>
    <xf numFmtId="44" fontId="0" fillId="0" borderId="0" xfId="1" applyFont="1"/>
    <xf numFmtId="14" fontId="0" fillId="0" borderId="0" xfId="0" applyNumberFormat="1"/>
    <xf numFmtId="44" fontId="0" fillId="0" borderId="0" xfId="0" applyNumberFormat="1"/>
    <xf numFmtId="44" fontId="0" fillId="0" borderId="0" xfId="1" applyFont="1" applyBorder="1"/>
    <xf numFmtId="14" fontId="0" fillId="0" borderId="0" xfId="0" applyNumberFormat="1" applyBorder="1"/>
    <xf numFmtId="0" fontId="0" fillId="0" borderId="0" xfId="0" applyFill="1"/>
    <xf numFmtId="22" fontId="0" fillId="0" borderId="0" xfId="0" applyNumberFormat="1"/>
    <xf numFmtId="0" fontId="0" fillId="0" borderId="0" xfId="0" applyNumberFormat="1"/>
    <xf numFmtId="44" fontId="0" fillId="0" borderId="0" xfId="1" applyNumberFormat="1" applyFont="1"/>
    <xf numFmtId="44" fontId="0" fillId="0" borderId="0" xfId="0" applyNumberFormat="1" applyFont="1"/>
    <xf numFmtId="0" fontId="0" fillId="2" borderId="2" xfId="0" applyFill="1" applyBorder="1" applyProtection="1"/>
    <xf numFmtId="0" fontId="0" fillId="2" borderId="11" xfId="0" applyFill="1" applyBorder="1" applyProtection="1"/>
    <xf numFmtId="0" fontId="0" fillId="2" borderId="3" xfId="0" applyFill="1" applyBorder="1" applyProtection="1"/>
    <xf numFmtId="0" fontId="0" fillId="0" borderId="0" xfId="0" applyProtection="1"/>
    <xf numFmtId="0" fontId="0" fillId="2" borderId="4" xfId="0" applyFill="1" applyBorder="1" applyProtection="1"/>
    <xf numFmtId="0" fontId="0" fillId="2" borderId="0" xfId="0" applyFill="1" applyBorder="1" applyProtection="1"/>
    <xf numFmtId="0" fontId="0" fillId="2" borderId="5" xfId="0" applyFill="1" applyBorder="1" applyProtection="1"/>
    <xf numFmtId="0" fontId="0" fillId="2" borderId="6" xfId="0" applyFill="1" applyBorder="1" applyProtection="1"/>
    <xf numFmtId="0" fontId="0" fillId="2" borderId="1" xfId="0" applyFill="1" applyBorder="1" applyProtection="1"/>
    <xf numFmtId="0" fontId="0" fillId="2" borderId="7" xfId="0" applyFill="1" applyBorder="1" applyProtection="1"/>
    <xf numFmtId="14" fontId="0" fillId="0" borderId="0" xfId="0" applyNumberFormat="1" applyProtection="1"/>
    <xf numFmtId="14" fontId="0" fillId="0" borderId="0" xfId="0" applyNumberFormat="1" applyProtection="1">
      <protection locked="0"/>
    </xf>
    <xf numFmtId="49" fontId="0" fillId="0" borderId="0" xfId="0" applyNumberFormat="1" applyProtection="1">
      <protection locked="0"/>
    </xf>
    <xf numFmtId="0" fontId="0" fillId="0" borderId="0" xfId="0" applyProtection="1">
      <protection locked="0"/>
    </xf>
    <xf numFmtId="44" fontId="0" fillId="0" borderId="0" xfId="0" applyNumberFormat="1" applyProtection="1">
      <protection locked="0"/>
    </xf>
    <xf numFmtId="44" fontId="0" fillId="0" borderId="0" xfId="1" applyFont="1" applyProtection="1">
      <protection locked="0"/>
    </xf>
    <xf numFmtId="44" fontId="0" fillId="0" borderId="0" xfId="1" applyFont="1" applyProtection="1"/>
    <xf numFmtId="14" fontId="0" fillId="0" borderId="0" xfId="0" applyNumberFormat="1" applyBorder="1" applyProtection="1"/>
    <xf numFmtId="44" fontId="0" fillId="0" borderId="0" xfId="1" applyFont="1" applyBorder="1" applyProtection="1"/>
    <xf numFmtId="14" fontId="0" fillId="0" borderId="0" xfId="1" applyNumberFormat="1" applyFont="1" applyProtection="1"/>
    <xf numFmtId="0" fontId="0" fillId="0" borderId="0" xfId="0" applyNumberFormat="1" applyProtection="1"/>
    <xf numFmtId="44" fontId="0" fillId="0" borderId="0" xfId="1" applyNumberFormat="1" applyFont="1" applyBorder="1" applyProtection="1"/>
    <xf numFmtId="44" fontId="0" fillId="0" borderId="0" xfId="1" applyNumberFormat="1" applyFont="1" applyProtection="1"/>
    <xf numFmtId="44" fontId="0" fillId="0" borderId="0" xfId="1" applyFont="1" applyBorder="1" applyProtection="1">
      <protection locked="0"/>
    </xf>
    <xf numFmtId="0" fontId="2" fillId="0" borderId="0" xfId="0" applyFont="1" applyAlignment="1" applyProtection="1"/>
    <xf numFmtId="0" fontId="0" fillId="0" borderId="0" xfId="0" applyAlignment="1" applyProtection="1"/>
    <xf numFmtId="0" fontId="2" fillId="0" borderId="0" xfId="0" applyNumberFormat="1" applyFont="1" applyProtection="1">
      <protection locked="0"/>
    </xf>
    <xf numFmtId="0" fontId="2" fillId="0" borderId="0" xfId="0" applyFont="1" applyProtection="1">
      <protection locked="0"/>
    </xf>
    <xf numFmtId="0" fontId="0" fillId="0" borderId="0" xfId="0" applyNumberFormat="1" applyAlignment="1" applyProtection="1">
      <alignment vertical="center" wrapText="1"/>
      <protection locked="0"/>
    </xf>
    <xf numFmtId="44" fontId="0" fillId="0" borderId="0" xfId="0" applyNumberFormat="1" applyAlignment="1" applyProtection="1">
      <alignment vertical="center"/>
      <protection locked="0"/>
    </xf>
    <xf numFmtId="0" fontId="0" fillId="0" borderId="0" xfId="0" applyNumberFormat="1" applyProtection="1">
      <protection locked="0"/>
    </xf>
    <xf numFmtId="44" fontId="0" fillId="0" borderId="0" xfId="0" applyNumberFormat="1" applyFont="1" applyProtection="1">
      <protection locked="0"/>
    </xf>
    <xf numFmtId="0" fontId="0" fillId="0" borderId="0" xfId="0" applyFont="1"/>
    <xf numFmtId="44" fontId="0" fillId="0" borderId="0" xfId="1" applyNumberFormat="1" applyFont="1" applyProtection="1">
      <protection locked="0"/>
    </xf>
    <xf numFmtId="0" fontId="0" fillId="2" borderId="11" xfId="0" applyFont="1" applyFill="1" applyBorder="1" applyProtection="1"/>
    <xf numFmtId="0" fontId="0" fillId="2" borderId="0" xfId="0" applyFont="1" applyFill="1" applyBorder="1" applyAlignment="1" applyProtection="1"/>
    <xf numFmtId="0" fontId="0" fillId="2" borderId="0" xfId="0" applyFont="1" applyFill="1" applyBorder="1" applyProtection="1"/>
    <xf numFmtId="0" fontId="0" fillId="2" borderId="11" xfId="0" applyFont="1" applyFill="1" applyBorder="1" applyAlignment="1" applyProtection="1">
      <alignment horizontal="right"/>
    </xf>
    <xf numFmtId="0" fontId="0" fillId="2" borderId="0" xfId="0" applyFont="1" applyFill="1" applyBorder="1" applyAlignment="1" applyProtection="1">
      <alignment horizontal="right"/>
    </xf>
    <xf numFmtId="14" fontId="10" fillId="0" borderId="0" xfId="0" applyNumberFormat="1" applyFont="1" applyProtection="1">
      <protection locked="0"/>
    </xf>
    <xf numFmtId="44" fontId="0" fillId="10" borderId="0" xfId="1" applyFont="1" applyFill="1" applyBorder="1"/>
    <xf numFmtId="44" fontId="0" fillId="11" borderId="0" xfId="1" applyFont="1" applyFill="1" applyBorder="1"/>
    <xf numFmtId="44" fontId="11" fillId="12" borderId="0" xfId="1" applyFont="1" applyFill="1" applyBorder="1"/>
    <xf numFmtId="44" fontId="0" fillId="13" borderId="0" xfId="1" applyFont="1" applyFill="1" applyBorder="1"/>
    <xf numFmtId="44" fontId="0" fillId="14" borderId="0" xfId="1" applyFont="1" applyFill="1" applyBorder="1"/>
    <xf numFmtId="14" fontId="0" fillId="0" borderId="0" xfId="0" applyNumberFormat="1" applyAlignment="1" applyProtection="1">
      <alignment vertical="center"/>
      <protection locked="0"/>
    </xf>
    <xf numFmtId="0" fontId="0" fillId="0" borderId="0" xfId="0" applyAlignment="1" applyProtection="1">
      <alignment vertical="center"/>
      <protection locked="0"/>
    </xf>
    <xf numFmtId="1" fontId="0" fillId="0" borderId="0" xfId="1" applyNumberFormat="1" applyFont="1" applyAlignment="1" applyProtection="1">
      <alignment vertical="center"/>
      <protection locked="0"/>
    </xf>
    <xf numFmtId="44" fontId="0" fillId="0" borderId="0" xfId="1" applyFont="1" applyAlignment="1" applyProtection="1">
      <alignment vertical="center"/>
      <protection locked="0"/>
    </xf>
    <xf numFmtId="10" fontId="0" fillId="0" borderId="0" xfId="1" applyNumberFormat="1" applyFont="1" applyAlignment="1" applyProtection="1">
      <alignment vertical="center"/>
    </xf>
    <xf numFmtId="44" fontId="1" fillId="0" borderId="0" xfId="1" applyFont="1" applyAlignment="1" applyProtection="1">
      <alignment vertical="center"/>
    </xf>
    <xf numFmtId="0" fontId="0" fillId="0" borderId="0" xfId="0" applyAlignment="1" applyProtection="1">
      <alignment vertical="center"/>
    </xf>
    <xf numFmtId="44" fontId="0" fillId="0" borderId="0" xfId="1" applyFont="1" applyAlignment="1" applyProtection="1">
      <alignment vertical="center"/>
    </xf>
    <xf numFmtId="0" fontId="0" fillId="0" borderId="0" xfId="0" applyNumberFormat="1" applyAlignment="1" applyProtection="1">
      <alignment vertical="center"/>
    </xf>
    <xf numFmtId="44" fontId="12" fillId="9" borderId="0" xfId="1" applyFont="1" applyFill="1" applyAlignment="1" applyProtection="1">
      <alignment horizontal="center" vertical="center"/>
    </xf>
    <xf numFmtId="2" fontId="0" fillId="0" borderId="0" xfId="0" applyNumberFormat="1" applyProtection="1"/>
    <xf numFmtId="1" fontId="0" fillId="0" borderId="0" xfId="0" applyNumberFormat="1" applyProtection="1"/>
    <xf numFmtId="0" fontId="0" fillId="0" borderId="0" xfId="0" applyFill="1" applyProtection="1"/>
    <xf numFmtId="0" fontId="12" fillId="9" borderId="0" xfId="0" applyNumberFormat="1" applyFont="1" applyFill="1" applyAlignment="1">
      <alignment horizontal="center" vertical="center"/>
    </xf>
    <xf numFmtId="0" fontId="0" fillId="0" borderId="0" xfId="0" applyNumberFormat="1" applyAlignment="1" applyProtection="1">
      <alignment vertical="center"/>
      <protection locked="0"/>
    </xf>
    <xf numFmtId="0" fontId="1" fillId="0" borderId="0" xfId="0" applyNumberFormat="1" applyFont="1" applyAlignment="1" applyProtection="1">
      <alignment vertical="center"/>
    </xf>
    <xf numFmtId="44" fontId="0" fillId="0" borderId="0" xfId="0" applyNumberFormat="1" applyAlignment="1" applyProtection="1">
      <alignment vertical="center"/>
    </xf>
    <xf numFmtId="0" fontId="3" fillId="8" borderId="0" xfId="2" applyFont="1" applyAlignment="1" applyProtection="1">
      <alignment horizontal="center" vertical="center"/>
    </xf>
    <xf numFmtId="0" fontId="0" fillId="2" borderId="0" xfId="0" applyFill="1" applyAlignment="1" applyProtection="1">
      <alignment horizontal="center"/>
    </xf>
    <xf numFmtId="0" fontId="9" fillId="0" borderId="0" xfId="0" applyFont="1" applyAlignment="1" applyProtection="1">
      <alignment horizontal="left"/>
    </xf>
    <xf numFmtId="0" fontId="0" fillId="0" borderId="2" xfId="0" applyBorder="1" applyAlignment="1" applyProtection="1">
      <alignment horizontal="center"/>
    </xf>
    <xf numFmtId="0" fontId="0" fillId="0" borderId="11" xfId="0" applyBorder="1" applyAlignment="1" applyProtection="1">
      <alignment horizontal="center"/>
    </xf>
    <xf numFmtId="0" fontId="0" fillId="0" borderId="3" xfId="0" applyBorder="1" applyAlignment="1" applyProtection="1">
      <alignment horizontal="center"/>
    </xf>
    <xf numFmtId="44" fontId="5" fillId="7" borderId="4" xfId="1" applyFont="1" applyFill="1" applyBorder="1" applyAlignment="1" applyProtection="1">
      <alignment horizontal="center" vertical="center"/>
    </xf>
    <xf numFmtId="44" fontId="5" fillId="7" borderId="0" xfId="1" applyFont="1" applyFill="1" applyBorder="1" applyAlignment="1" applyProtection="1">
      <alignment horizontal="center" vertical="center"/>
    </xf>
    <xf numFmtId="44" fontId="5" fillId="7" borderId="5" xfId="1" applyFont="1" applyFill="1" applyBorder="1" applyAlignment="1" applyProtection="1">
      <alignment horizontal="center" vertical="center"/>
    </xf>
    <xf numFmtId="44" fontId="5" fillId="7" borderId="6" xfId="1" applyFont="1" applyFill="1" applyBorder="1" applyAlignment="1" applyProtection="1">
      <alignment horizontal="center" vertical="center"/>
    </xf>
    <xf numFmtId="44" fontId="5" fillId="7" borderId="1" xfId="1" applyFont="1" applyFill="1" applyBorder="1" applyAlignment="1" applyProtection="1">
      <alignment horizontal="center" vertical="center"/>
    </xf>
    <xf numFmtId="44" fontId="5" fillId="7" borderId="7" xfId="1" applyFont="1" applyFill="1" applyBorder="1" applyAlignment="1" applyProtection="1">
      <alignment horizontal="center" vertical="center"/>
    </xf>
    <xf numFmtId="0" fontId="10" fillId="0" borderId="11" xfId="0" applyFont="1" applyBorder="1" applyAlignment="1" applyProtection="1">
      <alignment horizontal="left"/>
    </xf>
    <xf numFmtId="14" fontId="2" fillId="2" borderId="11" xfId="0" applyNumberFormat="1" applyFont="1" applyFill="1" applyBorder="1" applyAlignment="1" applyProtection="1">
      <alignment horizontal="center"/>
    </xf>
    <xf numFmtId="14" fontId="2" fillId="2" borderId="0" xfId="0" applyNumberFormat="1" applyFont="1" applyFill="1" applyBorder="1" applyAlignment="1" applyProtection="1">
      <alignment horizontal="center"/>
    </xf>
    <xf numFmtId="0" fontId="2" fillId="2" borderId="8" xfId="0" applyFont="1" applyFill="1" applyBorder="1" applyAlignment="1" applyProtection="1">
      <alignment horizontal="center"/>
    </xf>
    <xf numFmtId="44" fontId="7" fillId="5" borderId="9" xfId="1" applyFont="1" applyFill="1" applyBorder="1" applyAlignment="1" applyProtection="1">
      <alignment horizontal="center" vertical="center"/>
    </xf>
    <xf numFmtId="44" fontId="7" fillId="5" borderId="10" xfId="1" applyFont="1" applyFill="1" applyBorder="1" applyAlignment="1" applyProtection="1">
      <alignment horizontal="center" vertical="center"/>
    </xf>
    <xf numFmtId="44" fontId="8" fillId="6" borderId="9" xfId="1" applyFont="1" applyFill="1" applyBorder="1" applyAlignment="1" applyProtection="1">
      <alignment horizontal="center" vertical="center"/>
    </xf>
    <xf numFmtId="44" fontId="8" fillId="6" borderId="10" xfId="1" applyFont="1" applyFill="1" applyBorder="1" applyAlignment="1" applyProtection="1">
      <alignment horizontal="center" vertical="center"/>
    </xf>
    <xf numFmtId="44" fontId="3" fillId="3" borderId="4" xfId="1" applyFont="1" applyFill="1" applyBorder="1" applyAlignment="1" applyProtection="1">
      <alignment horizontal="center" vertical="center"/>
    </xf>
    <xf numFmtId="44" fontId="3" fillId="3" borderId="5" xfId="1" applyFont="1" applyFill="1" applyBorder="1" applyAlignment="1" applyProtection="1">
      <alignment horizontal="center" vertical="center"/>
    </xf>
    <xf numFmtId="44" fontId="3" fillId="3" borderId="6" xfId="1" applyFont="1" applyFill="1" applyBorder="1" applyAlignment="1" applyProtection="1">
      <alignment horizontal="center" vertical="center"/>
    </xf>
    <xf numFmtId="44" fontId="3" fillId="3" borderId="7" xfId="1" applyFont="1" applyFill="1" applyBorder="1" applyAlignment="1" applyProtection="1">
      <alignment horizontal="center" vertical="center"/>
    </xf>
    <xf numFmtId="44" fontId="6" fillId="4" borderId="9" xfId="1" applyFont="1" applyFill="1" applyBorder="1" applyAlignment="1" applyProtection="1">
      <alignment horizontal="center" vertical="center"/>
    </xf>
    <xf numFmtId="44" fontId="6" fillId="4" borderId="10" xfId="1" applyFont="1" applyFill="1" applyBorder="1" applyAlignment="1" applyProtection="1">
      <alignment horizontal="center" vertical="center"/>
    </xf>
    <xf numFmtId="0" fontId="2" fillId="2" borderId="0"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3" xfId="0" applyFont="1" applyFill="1" applyBorder="1" applyAlignment="1" applyProtection="1">
      <alignment horizontal="center"/>
    </xf>
  </cellXfs>
  <cellStyles count="3">
    <cellStyle name="20% - Accent1" xfId="2" builtinId="30"/>
    <cellStyle name="Currency" xfId="1" builtinId="4"/>
    <cellStyle name="Normal" xfId="0" builtinId="0"/>
  </cellStyles>
  <dxfs count="13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4" formatCode="_-&quot;£&quot;* #,##0.00_-;\-&quot;£&quot;* #,##0.00_-;_-&quot;£&quot;* &quot;-&quot;??_-;_-@_-"/>
      <protection locked="0" hidden="0"/>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dxf>
    <dxf>
      <numFmt numFmtId="34" formatCode="_-&quot;£&quot;* #,##0.00_-;\-&quot;£&quot;* #,##0.00_-;_-&quot;£&quot;* &quot;-&quot;??_-;_-@_-"/>
    </dxf>
    <dxf>
      <numFmt numFmtId="34" formatCode="_-&quot;£&quot;* #,##0.00_-;\-&quot;£&quot;* #,##0.00_-;_-&quot;£&quot;* &quot;-&quot;??_-;_-@_-"/>
    </dxf>
    <dxf>
      <numFmt numFmtId="19" formatCode="dd/mm/yyyy"/>
    </dxf>
    <dxf>
      <numFmt numFmtId="19" formatCode="dd/mm/yyyy"/>
    </dxf>
    <dxf>
      <numFmt numFmtId="0" formatCode="General"/>
    </dxf>
    <dxf>
      <font>
        <color theme="0" tint="-0.14996795556505021"/>
      </font>
      <fill>
        <patternFill>
          <bgColor theme="0"/>
        </patternFill>
      </fill>
    </dxf>
    <dxf>
      <fill>
        <patternFill>
          <bgColor theme="3" tint="0.79998168889431442"/>
        </patternFill>
      </fill>
    </dxf>
    <dxf>
      <numFmt numFmtId="0" formatCode="General"/>
      <protection locked="1" hidden="0"/>
    </dxf>
    <dxf>
      <numFmt numFmtId="0" formatCode="General"/>
      <protection locked="1" hidden="0"/>
    </dxf>
    <dxf>
      <numFmt numFmtId="0" formatCode="General"/>
      <protection locked="1" hidden="0"/>
    </dxf>
    <dxf>
      <numFmt numFmtId="19" formatCode="dd/mm/yyyy"/>
      <protection locked="1" hidden="0"/>
    </dxf>
    <dxf>
      <font>
        <b val="0"/>
        <i val="0"/>
        <strike val="0"/>
        <condense val="0"/>
        <extend val="0"/>
        <outline val="0"/>
        <shadow val="0"/>
        <u val="none"/>
        <vertAlign val="baseline"/>
        <sz val="11"/>
        <color theme="1"/>
        <name val="Calibri"/>
        <family val="2"/>
        <scheme val="minor"/>
      </font>
      <numFmt numFmtId="19" formatCode="dd/mm/yyyy"/>
      <protection locked="1" hidden="0"/>
    </dxf>
    <dxf>
      <font>
        <b val="0"/>
        <i val="0"/>
        <strike val="0"/>
        <condense val="0"/>
        <extend val="0"/>
        <outline val="0"/>
        <shadow val="0"/>
        <u val="none"/>
        <vertAlign val="baseline"/>
        <sz val="11"/>
        <color theme="1"/>
        <name val="Calibri"/>
        <family val="2"/>
        <scheme val="minor"/>
      </font>
      <numFmt numFmtId="34" formatCode="_-&quot;£&quot;* #,##0.00_-;\-&quot;£&quot;* #,##0.00_-;_-&quot;£&quot;* &quot;-&quot;??_-;_-@_-"/>
      <protection locked="1" hidden="0"/>
    </dxf>
    <dxf>
      <protection locked="1" hidden="0"/>
    </dxf>
    <dxf>
      <font>
        <b val="0"/>
        <i val="0"/>
        <strike val="0"/>
        <condense val="0"/>
        <extend val="0"/>
        <outline val="0"/>
        <shadow val="0"/>
        <u val="none"/>
        <vertAlign val="baseline"/>
        <sz val="11"/>
        <color theme="1"/>
        <name val="Calibri"/>
        <family val="2"/>
        <scheme val="minor"/>
      </font>
      <protection locked="0" hidden="0"/>
    </dxf>
    <dxf>
      <font>
        <b val="0"/>
        <i val="0"/>
        <strike val="0"/>
        <condense val="0"/>
        <extend val="0"/>
        <outline val="0"/>
        <shadow val="0"/>
        <u val="none"/>
        <vertAlign val="baseline"/>
        <sz val="11"/>
        <color theme="1"/>
        <name val="Calibri"/>
        <family val="2"/>
        <scheme val="minor"/>
      </font>
      <numFmt numFmtId="34" formatCode="_-&quot;£&quot;* #,##0.00_-;\-&quot;£&quot;* #,##0.00_-;_-&quot;£&quot;* &quot;-&quot;??_-;_-@_-"/>
      <protection locked="1" hidden="0"/>
    </dxf>
    <dxf>
      <numFmt numFmtId="19" formatCode="dd/mm/yyyy"/>
      <protection locked="1" hidden="0"/>
    </dxf>
    <dxf>
      <protection locked="1" hidden="0"/>
    </dxf>
    <dxf>
      <protection locked="1" hidden="0"/>
    </dxf>
    <dxf>
      <font>
        <b/>
        <i val="0"/>
      </font>
      <fill>
        <patternFill>
          <bgColor theme="4" tint="0.79998168889431442"/>
        </patternFill>
      </fill>
      <border>
        <left style="thin">
          <color theme="4" tint="0.59996337778862885"/>
        </left>
        <right style="thin">
          <color theme="4" tint="0.59996337778862885"/>
        </right>
        <top style="thin">
          <color theme="4" tint="0.59996337778862885"/>
        </top>
        <bottom style="thin">
          <color theme="4" tint="0.59996337778862885"/>
        </bottom>
      </border>
    </dxf>
    <dxf>
      <font>
        <color theme="0"/>
      </font>
      <fill>
        <patternFill>
          <bgColor theme="9"/>
        </patternFill>
      </fill>
    </dxf>
    <dxf>
      <font>
        <color theme="0"/>
      </font>
      <fill>
        <patternFill>
          <bgColor theme="5"/>
        </patternFill>
      </fill>
    </dxf>
    <dxf>
      <numFmt numFmtId="34" formatCode="_-&quot;£&quot;* #,##0.00_-;\-&quot;£&quot;* #,##0.00_-;_-&quot;£&quot;* &quot;-&quot;??_-;_-@_-"/>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alignment horizontal="general" vertical="center" textRotation="0" wrapText="0" indent="0" justifyLastLine="0" shrinkToFit="0" readingOrder="0"/>
      <protection locked="1" hidden="0"/>
    </dxf>
    <dxf>
      <numFmt numFmtId="0" formatCode="General"/>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numFmt numFmtId="0" formatCode="General"/>
      <alignment horizontal="general" vertical="center" textRotation="0" wrapText="0" indent="0" justifyLastLine="0" shrinkToFit="0" readingOrder="0"/>
      <protection locked="1" hidden="0"/>
    </dxf>
    <dxf>
      <numFmt numFmtId="0" formatCode="General"/>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numFmt numFmtId="0" formatCode="General"/>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numFmt numFmtId="0" formatCode="General"/>
      <alignment horizontal="general" vertical="center"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alignment horizontal="general" vertical="center"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14" formatCode="0.00%"/>
      <alignment horizontal="general" vertical="center" textRotation="0" wrapText="0" indent="0" justifyLastLine="0" shrinkToFit="0" readingOrder="0"/>
      <protection locked="1" hidden="0"/>
    </dxf>
    <dxf>
      <numFmt numFmtId="34" formatCode="_-&quot;£&quot;* #,##0.00_-;\-&quot;£&quot;* #,##0.00_-;_-&quot;£&quot;* &quot;-&quot;??_-;_-@_-"/>
      <alignment horizontal="general" vertical="center" textRotation="0" wrapText="0" indent="0" justifyLastLine="0" shrinkToFit="0" readingOrder="0"/>
      <protection locked="1" hidden="0"/>
    </dxf>
    <dxf>
      <numFmt numFmtId="34" formatCode="_-&quot;£&quot;* #,##0.00_-;\-&quot;£&quot;* #,##0.00_-;_-&quot;£&quot;* &quot;-&quot;??_-;_-@_-"/>
      <alignment horizontal="general" vertical="center" textRotation="0" wrapText="0" indent="0" justifyLastLine="0" shrinkToFit="0" readingOrder="0"/>
      <protection locked="1" hidden="0"/>
    </dxf>
    <dxf>
      <numFmt numFmtId="0" formatCode="General"/>
      <alignment horizontal="general" vertical="center" textRotation="0" wrapText="0" indent="0" justifyLastLine="0" shrinkToFit="0" readingOrder="0"/>
      <protection locked="0" hidden="0"/>
    </dxf>
    <dxf>
      <alignment horizontal="general" vertical="center" textRotation="0" wrapText="0" indent="0" justifyLastLine="0" shrinkToFit="0" readingOrder="0"/>
      <protection locked="0" hidden="0"/>
    </dxf>
    <dxf>
      <numFmt numFmtId="0" formatCode="General"/>
      <alignment horizontal="general" vertical="center" textRotation="0" wrapText="0" indent="0" justifyLastLine="0" shrinkToFit="0" readingOrder="0"/>
      <protection locked="0" hidden="0"/>
    </dxf>
    <dxf>
      <alignment horizontal="general" vertical="center" textRotation="0" wrapText="0" indent="0" justifyLastLine="0" shrinkToFit="0" readingOrder="0"/>
      <protection locked="0" hidden="0"/>
    </dxf>
    <dxf>
      <numFmt numFmtId="0" formatCode="General"/>
      <alignment horizontal="general" vertical="center" textRotation="0" wrapText="0" indent="0" justifyLastLine="0" shrinkToFit="0" readingOrder="0"/>
      <protection locked="0" hidden="0"/>
    </dxf>
    <dxf>
      <numFmt numFmtId="1" formatCode="0"/>
      <alignment horizontal="general" vertical="center" textRotation="0" wrapText="0" indent="0" justifyLastLine="0" shrinkToFit="0" readingOrder="0"/>
      <protection locked="0" hidden="0"/>
    </dxf>
    <dxf>
      <alignment horizontal="general" vertical="center" textRotation="0" wrapText="0" indent="0" justifyLastLine="0" shrinkToFit="0" readingOrder="0"/>
      <protection locked="0" hidden="0"/>
    </dxf>
    <dxf>
      <alignment horizontal="general" vertical="center" textRotation="0" wrapText="0" indent="0" justifyLastLine="0" shrinkToFit="0" readingOrder="0"/>
      <protection locked="0" hidden="0"/>
    </dxf>
    <dxf>
      <alignment horizontal="general" vertical="center" textRotation="0" wrapText="0" indent="0" justifyLastLine="0" shrinkToFit="0" readingOrder="0"/>
      <protection locked="0" hidden="0"/>
    </dxf>
    <dxf>
      <alignment horizontal="general" vertical="center" textRotation="0" wrapText="0" indent="0" justifyLastLine="0" shrinkToFit="0" readingOrder="0"/>
      <protection locked="0" hidden="0"/>
    </dxf>
    <dxf>
      <font>
        <b val="0"/>
        <i val="0"/>
        <strike val="0"/>
        <condense val="0"/>
        <extend val="0"/>
        <outline val="0"/>
        <shadow val="0"/>
        <u val="none"/>
        <vertAlign val="baseline"/>
        <sz val="16"/>
        <color rgb="FFFF0000"/>
        <name val="Calibri"/>
        <family val="2"/>
        <scheme val="minor"/>
      </font>
      <numFmt numFmtId="0" formatCode="General"/>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6"/>
        <color rgb="FFFF0000"/>
        <name val="Calibri"/>
        <family val="2"/>
        <scheme val="minor"/>
      </font>
      <fill>
        <patternFill patternType="solid">
          <fgColor indexed="64"/>
          <bgColor theme="0"/>
        </patternFill>
      </fill>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protection locked="1" hidden="0"/>
    </dxf>
    <dxf>
      <font>
        <color rgb="FF13FF0D"/>
      </font>
    </dxf>
    <dxf>
      <font>
        <color theme="0" tint="-0.499984740745262"/>
      </font>
      <fill>
        <patternFill>
          <bgColor theme="0" tint="-0.24994659260841701"/>
        </patternFill>
      </fill>
    </dxf>
    <dxf>
      <font>
        <color theme="0" tint="-0.499984740745262"/>
      </font>
      <fill>
        <patternFill>
          <bgColor theme="0" tint="-0.24994659260841701"/>
        </patternFill>
      </fill>
    </dxf>
    <dxf>
      <font>
        <color theme="0" tint="-0.499984740745262"/>
      </font>
      <fill>
        <patternFill>
          <bgColor theme="0" tint="-0.24994659260841701"/>
        </patternFill>
      </fill>
    </dxf>
    <dxf>
      <fill>
        <patternFill patternType="none">
          <fgColor indexed="64"/>
          <bgColor indexed="65"/>
        </patternFill>
      </fill>
      <protection locked="1" hidden="0"/>
    </dxf>
    <dxf>
      <numFmt numFmtId="0" formatCode="General"/>
      <fill>
        <patternFill patternType="none">
          <fgColor indexed="64"/>
          <bgColor auto="1"/>
        </patternFill>
      </fill>
      <protection locked="1" hidden="0"/>
    </dxf>
    <dxf>
      <numFmt numFmtId="2" formatCode="0.00"/>
      <protection locked="1" hidden="0"/>
    </dxf>
    <dxf>
      <numFmt numFmtId="1" formatCode="0"/>
      <protection locked="1" hidden="0"/>
    </dxf>
    <dxf>
      <font>
        <b val="0"/>
        <i val="0"/>
        <strike val="0"/>
        <condense val="0"/>
        <extend val="0"/>
        <outline val="0"/>
        <shadow val="0"/>
        <u val="none"/>
        <vertAlign val="baseline"/>
        <sz val="11"/>
        <color theme="1"/>
        <name val="Calibri"/>
        <family val="2"/>
        <scheme val="minor"/>
      </font>
      <numFmt numFmtId="34" formatCode="_-&quot;£&quot;* #,##0.00_-;\-&quot;£&quot;* #,##0.00_-;_-&quot;£&quot;* &quot;-&quot;??_-;_-@_-"/>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font>
        <b val="0"/>
        <i/>
      </font>
      <fill>
        <patternFill patternType="solid">
          <bgColor theme="0"/>
        </patternFill>
      </fill>
      <border>
        <vertical/>
        <horizontal/>
      </border>
    </dxf>
    <dxf>
      <font>
        <b val="0"/>
        <i/>
        <color theme="0" tint="-0.499984740745262"/>
      </font>
      <fill>
        <patternFill>
          <bgColor theme="8" tint="0.79998168889431442"/>
        </patternFill>
      </fill>
      <border>
        <top style="thin">
          <color rgb="FFFF0000"/>
        </top>
        <vertical/>
        <horizontal/>
      </border>
    </dxf>
    <dxf>
      <fill>
        <patternFill>
          <bgColor theme="7" tint="0.59996337778862885"/>
        </patternFill>
      </fill>
    </dxf>
    <dxf>
      <fill>
        <patternFill>
          <fgColor auto="1"/>
          <bgColor theme="4" tint="0.79998168889431442"/>
        </patternFill>
      </fill>
    </dxf>
    <dxf>
      <font>
        <color theme="0" tint="-0.14996795556505021"/>
      </font>
      <fill>
        <patternFill>
          <bgColor theme="0"/>
        </patternFill>
      </fill>
    </dxf>
    <dxf>
      <numFmt numFmtId="0" formatCode="General"/>
    </dxf>
    <dxf>
      <numFmt numFmtId="0" formatCode="General"/>
    </dxf>
    <dxf>
      <numFmt numFmtId="27" formatCode="dd/mm/yyyy\ hh:mm"/>
    </dxf>
    <dxf>
      <protection locked="0" hidden="0"/>
    </dxf>
    <dxf>
      <numFmt numFmtId="0" formatCode="General"/>
      <protection locked="0" hidden="0"/>
    </dxf>
    <dxf>
      <protection locked="0" hidden="0"/>
    </dxf>
    <dxf>
      <numFmt numFmtId="34" formatCode="_-&quot;£&quot;* #,##0.00_-;\-&quot;£&quot;* #,##0.00_-;_-&quot;£&quot;* &quot;-&quot;??_-;_-@_-"/>
      <protection locked="0" hidden="0"/>
    </dxf>
    <dxf>
      <protection locked="0" hidden="0"/>
    </dxf>
    <dxf>
      <numFmt numFmtId="0" formatCode="General"/>
      <protection locked="0" hidden="0"/>
    </dxf>
    <dxf>
      <protection locked="0" hidden="0"/>
    </dxf>
    <dxf>
      <protection locked="0" hidden="0"/>
    </dxf>
    <dxf>
      <numFmt numFmtId="34" formatCode="_-&quot;£&quot;* #,##0.00_-;\-&quot;£&quot;* #,##0.00_-;_-&quot;£&quot;* &quot;-&quot;??_-;_-@_-"/>
      <protection locked="0" hidden="0"/>
    </dxf>
    <dxf>
      <numFmt numFmtId="34" formatCode="_-&quot;£&quot;* #,##0.00_-;\-&quot;£&quot;* #,##0.00_-;_-&quot;£&quot;* &quot;-&quot;??_-;_-@_-"/>
      <protection locked="0" hidden="0"/>
    </dxf>
    <dxf>
      <protection locked="0" hidden="0"/>
    </dxf>
    <dxf>
      <numFmt numFmtId="30" formatCode="@"/>
      <protection locked="0" hidden="0"/>
    </dxf>
    <dxf>
      <protection locked="0" hidden="0"/>
    </dxf>
    <dxf>
      <numFmt numFmtId="30" formatCode="@"/>
      <protection locked="0" hidden="0"/>
    </dxf>
    <dxf>
      <protection locked="0" hidden="0"/>
    </dxf>
    <dxf>
      <numFmt numFmtId="19" formatCode="dd/mm/yyyy"/>
      <protection locked="0" hidden="0"/>
    </dxf>
    <dxf>
      <protection locked="0" hidden="0"/>
    </dxf>
    <dxf>
      <protection locked="0" hidden="0"/>
    </dxf>
    <dxf>
      <protection locked="0" hidden="0"/>
    </dxf>
    <dxf>
      <font>
        <color theme="0" tint="-0.24994659260841701"/>
      </font>
    </dxf>
    <dxf>
      <fill>
        <patternFill>
          <bgColor theme="7" tint="0.79998168889431442"/>
        </patternFill>
      </fill>
    </dxf>
    <dxf>
      <font>
        <color theme="0"/>
      </font>
      <fill>
        <patternFill>
          <bgColor theme="8" tint="-0.499984740745262"/>
        </patternFill>
      </fill>
      <border>
        <left style="thin">
          <color theme="0"/>
        </left>
        <right style="thin">
          <color theme="0"/>
        </right>
        <top style="thin">
          <color theme="0"/>
        </top>
        <bottom style="thin">
          <color theme="0"/>
        </bottom>
        <vertical/>
        <horizontal/>
      </border>
    </dxf>
    <dxf>
      <font>
        <color theme="0"/>
      </font>
      <fill>
        <patternFill>
          <bgColor theme="6" tint="-0.499984740745262"/>
        </patternFill>
      </fill>
      <border>
        <left style="thin">
          <color theme="0"/>
        </left>
        <right style="thin">
          <color theme="0"/>
        </right>
        <top style="thin">
          <color theme="0"/>
        </top>
        <bottom style="thin">
          <color theme="0"/>
        </bottom>
        <vertical/>
        <horizontal/>
      </border>
    </dxf>
    <dxf>
      <font>
        <b/>
        <i val="0"/>
        <strike val="0"/>
        <color theme="0"/>
      </font>
      <fill>
        <patternFill>
          <bgColor rgb="FFC00000"/>
        </patternFill>
      </fill>
    </dxf>
    <dxf>
      <font>
        <b/>
        <i val="0"/>
        <strike val="0"/>
        <color rgb="FF00B050"/>
      </font>
      <fill>
        <patternFill>
          <bgColor rgb="FFF3FFF5"/>
        </patternFill>
      </fill>
    </dxf>
  </dxfs>
  <tableStyles count="0" defaultTableStyle="TableStyleMedium2" defaultPivotStyle="PivotStyleLight16"/>
  <colors>
    <mruColors>
      <color rgb="FFFFE8A7"/>
      <color rgb="FFFF6DD5"/>
      <color rgb="FF13FF0D"/>
      <color rgb="FF88F775"/>
      <color rgb="FF9A7200"/>
      <color rgb="FFF3FF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2.xml"/><Relationship Id="rId18" Type="http://schemas.openxmlformats.org/officeDocument/2006/relationships/styles" Target="style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42" Type="http://schemas.openxmlformats.org/officeDocument/2006/relationships/customXml" Target="../customXml/item2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Table" Target="pivotTables/pivotTable1.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 Id="rId12" Type="http://schemas.microsoft.com/office/2007/relationships/slicerCache" Target="slicerCaches/slicerCache1.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Total income</c:v>
          </c:tx>
          <c:spPr>
            <a:solidFill>
              <a:schemeClr val="accent1"/>
            </a:solidFill>
            <a:ln>
              <a:noFill/>
            </a:ln>
            <a:effectLst/>
          </c:spPr>
          <c:invertIfNegative val="0"/>
          <c:cat>
            <c:strLit>
              <c:ptCount val="4"/>
              <c:pt idx="0">
                <c:v>1</c:v>
              </c:pt>
              <c:pt idx="1">
                <c:v>2</c:v>
              </c:pt>
              <c:pt idx="2">
                <c:v>3</c:v>
              </c:pt>
              <c:pt idx="3">
                <c:v>4</c:v>
              </c:pt>
            </c:strLit>
          </c:cat>
          <c:val>
            <c:numLit>
              <c:formatCode>General</c:formatCode>
              <c:ptCount val="4"/>
              <c:pt idx="0">
                <c:v>650</c:v>
              </c:pt>
              <c:pt idx="1">
                <c:v>2671.9700000000003</c:v>
              </c:pt>
              <c:pt idx="2">
                <c:v>2435.9900000000002</c:v>
              </c:pt>
              <c:pt idx="3">
                <c:v>1662.19</c:v>
              </c:pt>
            </c:numLit>
          </c:val>
          <c:extLst>
            <c:ext xmlns:c16="http://schemas.microsoft.com/office/drawing/2014/chart" uri="{C3380CC4-5D6E-409C-BE32-E72D297353CC}">
              <c16:uniqueId val="{00000001-1E4E-4E09-8C3D-F97C0EC5CDC8}"/>
            </c:ext>
          </c:extLst>
        </c:ser>
        <c:ser>
          <c:idx val="1"/>
          <c:order val="1"/>
          <c:tx>
            <c:v>Sum of Total spendings</c:v>
          </c:tx>
          <c:spPr>
            <a:solidFill>
              <a:schemeClr val="accent2"/>
            </a:solidFill>
            <a:ln>
              <a:noFill/>
            </a:ln>
            <a:effectLst/>
          </c:spPr>
          <c:invertIfNegative val="0"/>
          <c:cat>
            <c:strLit>
              <c:ptCount val="4"/>
              <c:pt idx="0">
                <c:v>1</c:v>
              </c:pt>
              <c:pt idx="1">
                <c:v>2</c:v>
              </c:pt>
              <c:pt idx="2">
                <c:v>3</c:v>
              </c:pt>
              <c:pt idx="3">
                <c:v>4</c:v>
              </c:pt>
            </c:strLit>
          </c:cat>
          <c:val>
            <c:numLit>
              <c:formatCode>General</c:formatCode>
              <c:ptCount val="4"/>
              <c:pt idx="0">
                <c:v>1200</c:v>
              </c:pt>
              <c:pt idx="1">
                <c:v>2345.89</c:v>
              </c:pt>
              <c:pt idx="2">
                <c:v>1937.35</c:v>
              </c:pt>
              <c:pt idx="3">
                <c:v>1827.82</c:v>
              </c:pt>
            </c:numLit>
          </c:val>
          <c:extLst>
            <c:ext xmlns:c16="http://schemas.microsoft.com/office/drawing/2014/chart" uri="{C3380CC4-5D6E-409C-BE32-E72D297353CC}">
              <c16:uniqueId val="{00000002-1E4E-4E09-8C3D-F97C0EC5CDC8}"/>
            </c:ext>
          </c:extLst>
        </c:ser>
        <c:dLbls>
          <c:showLegendKey val="0"/>
          <c:showVal val="0"/>
          <c:showCatName val="0"/>
          <c:showSerName val="0"/>
          <c:showPercent val="0"/>
          <c:showBubbleSize val="0"/>
        </c:dLbls>
        <c:gapWidth val="219"/>
        <c:axId val="316423312"/>
        <c:axId val="316416656"/>
      </c:barChart>
      <c:catAx>
        <c:axId val="31642331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416656"/>
        <c:crosses val="autoZero"/>
        <c:auto val="1"/>
        <c:lblAlgn val="ctr"/>
        <c:lblOffset val="100"/>
        <c:noMultiLvlLbl val="0"/>
        <c:extLst>
          <c:ext xmlns:c15="http://schemas.microsoft.com/office/drawing/2012/chart" uri="{F40574EE-89B7-4290-83BB-5DA773EAF853}">
            <c15:numFmt c:formatCode="General" c:sourceLinked="1"/>
          </c:ext>
        </c:extLst>
      </c:catAx>
      <c:valAx>
        <c:axId val="31641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423312"/>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[Budget v3 - Template.xlsx]PivotChartTable1</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606424</xdr:colOff>
      <xdr:row>1</xdr:row>
      <xdr:rowOff>0</xdr:rowOff>
    </xdr:from>
    <xdr:to>
      <xdr:col>19</xdr:col>
      <xdr:colOff>609599</xdr:colOff>
      <xdr:row>16</xdr:row>
      <xdr:rowOff>0</xdr:rowOff>
    </xdr:to>
    <xdr:graphicFrame macro="">
      <xdr:nvGraphicFramePr>
        <xdr:cNvPr id="2" name="Chart 1">
          <a:extLst>
            <a:ext uri="{FF2B5EF4-FFF2-40B4-BE49-F238E27FC236}">
              <a16:creationId xmlns:a16="http://schemas.microsoft.com/office/drawing/2014/main" id="{7E2B90DC-63D1-CE8A-0E16-30E69D2B2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420140</xdr:colOff>
      <xdr:row>0</xdr:row>
      <xdr:rowOff>0</xdr:rowOff>
    </xdr:from>
    <xdr:to>
      <xdr:col>12</xdr:col>
      <xdr:colOff>306359</xdr:colOff>
      <xdr:row>13</xdr:row>
      <xdr:rowOff>38619</xdr:rowOff>
    </xdr:to>
    <mc:AlternateContent xmlns:mc="http://schemas.openxmlformats.org/markup-compatibility/2006" xmlns:sle15="http://schemas.microsoft.com/office/drawing/2012/slicer">
      <mc:Choice Requires="sle15">
        <xdr:graphicFrame macro="">
          <xdr:nvGraphicFramePr>
            <xdr:cNvPr id="4" name="Description 1">
              <a:extLst>
                <a:ext uri="{FF2B5EF4-FFF2-40B4-BE49-F238E27FC236}">
                  <a16:creationId xmlns:a16="http://schemas.microsoft.com/office/drawing/2014/main" id="{946F1E6F-1B23-D7D1-3B0D-9EA95A307937}"/>
                </a:ext>
              </a:extLst>
            </xdr:cNvPr>
            <xdr:cNvGraphicFramePr/>
          </xdr:nvGraphicFramePr>
          <xdr:xfrm>
            <a:off x="0" y="0"/>
            <a:ext cx="0" cy="0"/>
          </xdr:xfrm>
          <a:graphic>
            <a:graphicData uri="http://schemas.microsoft.com/office/drawing/2010/slicer">
              <sle:slicer xmlns:sle="http://schemas.microsoft.com/office/drawing/2010/slicer" name="Description 1"/>
            </a:graphicData>
          </a:graphic>
        </xdr:graphicFrame>
      </mc:Choice>
      <mc:Fallback xmlns="">
        <xdr:sp macro="" textlink="">
          <xdr:nvSpPr>
            <xdr:cNvPr id="0" name=""/>
            <xdr:cNvSpPr>
              <a:spLocks noTextEdit="1"/>
            </xdr:cNvSpPr>
          </xdr:nvSpPr>
          <xdr:spPr>
            <a:xfrm>
              <a:off x="6218960" y="0"/>
              <a:ext cx="1715019" cy="2416059"/>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315364</xdr:colOff>
      <xdr:row>0</xdr:row>
      <xdr:rowOff>0</xdr:rowOff>
    </xdr:from>
    <xdr:to>
      <xdr:col>7</xdr:col>
      <xdr:colOff>592455</xdr:colOff>
      <xdr:row>13</xdr:row>
      <xdr:rowOff>38619</xdr:rowOff>
    </xdr:to>
    <mc:AlternateContent xmlns:mc="http://schemas.openxmlformats.org/markup-compatibility/2006" xmlns:sle15="http://schemas.microsoft.com/office/drawing/2012/slicer">
      <mc:Choice Requires="sle15">
        <xdr:graphicFrame macro="">
          <xdr:nvGraphicFramePr>
            <xdr:cNvPr id="3" name="Description 2">
              <a:extLst>
                <a:ext uri="{FF2B5EF4-FFF2-40B4-BE49-F238E27FC236}">
                  <a16:creationId xmlns:a16="http://schemas.microsoft.com/office/drawing/2014/main" id="{F07FC949-5EE7-7309-9BC2-6057C049539D}"/>
                </a:ext>
              </a:extLst>
            </xdr:cNvPr>
            <xdr:cNvGraphicFramePr/>
          </xdr:nvGraphicFramePr>
          <xdr:xfrm>
            <a:off x="0" y="0"/>
            <a:ext cx="0" cy="0"/>
          </xdr:xfrm>
          <a:graphic>
            <a:graphicData uri="http://schemas.microsoft.com/office/drawing/2010/slicer">
              <sle:slicer xmlns:sle="http://schemas.microsoft.com/office/drawing/2010/slicer" name="Description 2"/>
            </a:graphicData>
          </a:graphic>
        </xdr:graphicFrame>
      </mc:Choice>
      <mc:Fallback xmlns="">
        <xdr:sp macro="" textlink="">
          <xdr:nvSpPr>
            <xdr:cNvPr id="0" name=""/>
            <xdr:cNvSpPr>
              <a:spLocks noTextEdit="1"/>
            </xdr:cNvSpPr>
          </xdr:nvSpPr>
          <xdr:spPr>
            <a:xfrm>
              <a:off x="5039764" y="0"/>
              <a:ext cx="1496291" cy="2515119"/>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68580</xdr:colOff>
      <xdr:row>0</xdr:row>
      <xdr:rowOff>0</xdr:rowOff>
    </xdr:from>
    <xdr:to>
      <xdr:col>11</xdr:col>
      <xdr:colOff>22860</xdr:colOff>
      <xdr:row>13</xdr:row>
      <xdr:rowOff>89535</xdr:rowOff>
    </xdr:to>
    <mc:AlternateContent xmlns:mc="http://schemas.openxmlformats.org/markup-compatibility/2006" xmlns:sle15="http://schemas.microsoft.com/office/drawing/2012/slicer">
      <mc:Choice Requires="sle15">
        <xdr:graphicFrame macro="">
          <xdr:nvGraphicFramePr>
            <xdr:cNvPr id="2" name="Period">
              <a:extLst>
                <a:ext uri="{FF2B5EF4-FFF2-40B4-BE49-F238E27FC236}">
                  <a16:creationId xmlns:a16="http://schemas.microsoft.com/office/drawing/2014/main" id="{01442D2E-FEDE-4F0B-8223-08A1BD283ADB}"/>
                </a:ext>
              </a:extLst>
            </xdr:cNvPr>
            <xdr:cNvGraphicFramePr/>
          </xdr:nvGraphicFramePr>
          <xdr:xfrm>
            <a:off x="0" y="0"/>
            <a:ext cx="0" cy="0"/>
          </xdr:xfrm>
          <a:graphic>
            <a:graphicData uri="http://schemas.microsoft.com/office/drawing/2010/slicer">
              <sle:slicer xmlns:sle="http://schemas.microsoft.com/office/drawing/2010/slicer" name="Period"/>
            </a:graphicData>
          </a:graphic>
        </xdr:graphicFrame>
      </mc:Choice>
      <mc:Fallback xmlns="">
        <xdr:sp macro="" textlink="">
          <xdr:nvSpPr>
            <xdr:cNvPr id="0" name=""/>
            <xdr:cNvSpPr>
              <a:spLocks noTextEdit="1"/>
            </xdr:cNvSpPr>
          </xdr:nvSpPr>
          <xdr:spPr>
            <a:xfrm>
              <a:off x="6804660" y="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3</xdr:col>
      <xdr:colOff>347750</xdr:colOff>
      <xdr:row>0</xdr:row>
      <xdr:rowOff>0</xdr:rowOff>
    </xdr:from>
    <xdr:to>
      <xdr:col>6</xdr:col>
      <xdr:colOff>322810</xdr:colOff>
      <xdr:row>13</xdr:row>
      <xdr:rowOff>38619</xdr:rowOff>
    </xdr:to>
    <mc:AlternateContent xmlns:mc="http://schemas.openxmlformats.org/markup-compatibility/2006" xmlns:sle15="http://schemas.microsoft.com/office/drawing/2012/slicer">
      <mc:Choice Requires="sle15">
        <xdr:graphicFrame macro="">
          <xdr:nvGraphicFramePr>
            <xdr:cNvPr id="3" name="Description">
              <a:extLst>
                <a:ext uri="{FF2B5EF4-FFF2-40B4-BE49-F238E27FC236}">
                  <a16:creationId xmlns:a16="http://schemas.microsoft.com/office/drawing/2014/main" id="{B425960A-B414-35EB-302D-B1F4074D2192}"/>
                </a:ext>
              </a:extLst>
            </xdr:cNvPr>
            <xdr:cNvGraphicFramePr/>
          </xdr:nvGraphicFramePr>
          <xdr:xfrm>
            <a:off x="0" y="0"/>
            <a:ext cx="0" cy="0"/>
          </xdr:xfrm>
          <a:graphic>
            <a:graphicData uri="http://schemas.microsoft.com/office/drawing/2010/slicer">
              <sle:slicer xmlns:sle="http://schemas.microsoft.com/office/drawing/2010/slicer" name="Description"/>
            </a:graphicData>
          </a:graphic>
        </xdr:graphicFrame>
      </mc:Choice>
      <mc:Fallback xmlns="">
        <xdr:sp macro="" textlink="">
          <xdr:nvSpPr>
            <xdr:cNvPr id="0" name=""/>
            <xdr:cNvSpPr>
              <a:spLocks noTextEdit="1"/>
            </xdr:cNvSpPr>
          </xdr:nvSpPr>
          <xdr:spPr>
            <a:xfrm>
              <a:off x="4724400" y="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nnio" refreshedDate="44916.007658912036" createdVersion="5" refreshedVersion="7" minRefreshableVersion="3" recordCount="0" supportSubquery="1" supportAdvancedDrill="1" xr:uid="{0A6C33C0-830B-49B3-91DA-CF764503D85B}">
  <cacheSource type="external" connectionId="2">
    <extLst>
      <ext xmlns:x14="http://schemas.microsoft.com/office/spreadsheetml/2009/9/main" uri="{F057638F-6D5F-4e77-A914-E7F072B9BCA8}">
        <x14:sourceConnection name="ThisWorkbookDataModel"/>
      </ext>
    </extLst>
  </cacheSource>
  <cacheFields count="3">
    <cacheField name="[PeriodOnPeriod].[Period].[Period]" caption="Period" numFmtId="0" hierarchy="11" level="1">
      <sharedItems count="4">
        <s v="1"/>
        <s v="2"/>
        <s v="3"/>
        <s v="4"/>
      </sharedItems>
    </cacheField>
    <cacheField name="[Measures].[Sum of Total income]" caption="Sum of Total income" numFmtId="0" hierarchy="37" level="32767"/>
    <cacheField name="[Measures].[Sum of Total spendings]" caption="Sum of Total spendings" numFmtId="0" hierarchy="38" level="32767"/>
  </cacheFields>
  <cacheHierarchies count="39">
    <cacheHierarchy uniqueName="[IncomeTable].[Date]" caption="Date" attribute="1" defaultMemberUniqueName="[IncomeTable].[Date].[All]" allUniqueName="[IncomeTable].[Date].[All]" dimensionUniqueName="[IncomeTable]" displayFolder="" count="0" memberValueDatatype="130" unbalanced="0"/>
    <cacheHierarchy uniqueName="[IncomeTable].[Description]" caption="Description" attribute="1" defaultMemberUniqueName="[IncomeTable].[Description].[All]" allUniqueName="[IncomeTable].[Description].[All]" dimensionUniqueName="[IncomeTable]" displayFolder="" count="0" memberValueDatatype="130" unbalanced="0"/>
    <cacheHierarchy uniqueName="[IncomeTable].[Income type]" caption="Income type" attribute="1" defaultMemberUniqueName="[IncomeTable].[Income type].[All]" allUniqueName="[IncomeTable].[Income type].[All]" dimensionUniqueName="[IncomeTable]" displayFolder="" count="0" memberValueDatatype="130" unbalanced="0"/>
    <cacheHierarchy uniqueName="[IncomeTable].[Amount]" caption="Amount" attribute="1" defaultMemberUniqueName="[IncomeTable].[Amount].[All]" allUniqueName="[IncomeTable].[Amount].[All]" dimensionUniqueName="[IncomeTable]" displayFolder="" count="0" memberValueDatatype="130" unbalanced="0"/>
    <cacheHierarchy uniqueName="[IncomeTable].[Spread]" caption="Spread" attribute="1" defaultMemberUniqueName="[IncomeTable].[Spread].[All]" allUniqueName="[IncomeTable].[Spread].[All]" dimensionUniqueName="[IncomeTable]" displayFolder="" count="0" memberValueDatatype="130" unbalanced="0"/>
    <cacheHierarchy uniqueName="[IncomeTable].[Spread start period]" caption="Spread start period" attribute="1" defaultMemberUniqueName="[IncomeTable].[Spread start period].[All]" allUniqueName="[IncomeTable].[Spread start period].[All]" dimensionUniqueName="[IncomeTable]" displayFolder="" count="0" memberValueDatatype="20" unbalanced="0"/>
    <cacheHierarchy uniqueName="[IncomeTable].[Spread period pay]" caption="Spread period pay" attribute="1" defaultMemberUniqueName="[IncomeTable].[Spread period pay].[All]" allUniqueName="[IncomeTable].[Spread period pay].[All]" dimensionUniqueName="[IncomeTable]" displayFolder="" count="0" memberValueDatatype="20" unbalanced="0"/>
    <cacheHierarchy uniqueName="[IncomeTable].[Spread end period]" caption="Spread end period" attribute="1" defaultMemberUniqueName="[IncomeTable].[Spread end period].[All]" allUniqueName="[IncomeTable].[Spread end period].[All]" dimensionUniqueName="[IncomeTable]" displayFolder="" count="0" memberValueDatatype="20" unbalanced="0"/>
    <cacheHierarchy uniqueName="[OneoffTable].[Date]" caption="Date" attribute="1" defaultMemberUniqueName="[OneoffTable].[Date].[All]" allUniqueName="[OneoffTable].[Date].[All]" dimensionUniqueName="[OneoffTable]" displayFolder="" count="0" memberValueDatatype="130" unbalanced="0"/>
    <cacheHierarchy uniqueName="[OneoffTable].[Description]" caption="Description" attribute="1" defaultMemberUniqueName="[OneoffTable].[Description].[All]" allUniqueName="[OneoffTable].[Description].[All]" dimensionUniqueName="[OneoffTable]" displayFolder="" count="0" memberValueDatatype="130" unbalanced="0"/>
    <cacheHierarchy uniqueName="[OneoffTable].[Amount]" caption="Amount" attribute="1" defaultMemberUniqueName="[OneoffTable].[Amount].[All]" allUniqueName="[OneoffTable].[Amount].[All]" dimensionUniqueName="[OneoffTable]" displayFolder="" count="0" memberValueDatatype="130" unbalanced="0"/>
    <cacheHierarchy uniqueName="[PeriodOnPeriod].[Period]" caption="Period" attribute="1" defaultMemberUniqueName="[PeriodOnPeriod].[Period].[All]" allUniqueName="[PeriodOnPeriod].[Period].[All]" dimensionUniqueName="[PeriodOnPeriod]" displayFolder="" count="2" memberValueDatatype="130" unbalanced="0">
      <fieldsUsage count="2">
        <fieldUsage x="-1"/>
        <fieldUsage x="0"/>
      </fieldsUsage>
    </cacheHierarchy>
    <cacheHierarchy uniqueName="[PeriodOnPeriod].[From date]" caption="From date" attribute="1" defaultMemberUniqueName="[PeriodOnPeriod].[From date].[All]" allUniqueName="[PeriodOnPeriod].[From date].[All]" dimensionUniqueName="[PeriodOnPeriod]" displayFolder="" count="0" memberValueDatatype="130" unbalanced="0"/>
    <cacheHierarchy uniqueName="[PeriodOnPeriod].[To date]" caption="To date" attribute="1" defaultMemberUniqueName="[PeriodOnPeriod].[To date].[All]" allUniqueName="[PeriodOnPeriod].[To date].[All]" dimensionUniqueName="[PeriodOnPeriod]" displayFolder="" count="0" memberValueDatatype="130" unbalanced="0"/>
    <cacheHierarchy uniqueName="[PeriodOnPeriod].[Available income]" caption="Available income" attribute="1" defaultMemberUniqueName="[PeriodOnPeriod].[Available income].[All]" allUniqueName="[PeriodOnPeriod].[Available income].[All]" dimensionUniqueName="[PeriodOnPeriod]" displayFolder="" count="0" memberValueDatatype="20" unbalanced="0"/>
    <cacheHierarchy uniqueName="[PeriodOnPeriod].[Carry]" caption="Carry" attribute="1" defaultMemberUniqueName="[PeriodOnPeriod].[Carry].[All]" allUniqueName="[PeriodOnPeriod].[Carry].[All]" dimensionUniqueName="[PeriodOnPeriod]" displayFolder="" count="0" memberValueDatatype="20" unbalanced="0"/>
    <cacheHierarchy uniqueName="[PeriodOnPeriod].[Recurring]" caption="Recurring" attribute="1" defaultMemberUniqueName="[PeriodOnPeriod].[Recurring].[All]" allUniqueName="[PeriodOnPeriod].[Recurring].[All]" dimensionUniqueName="[PeriodOnPeriod]" displayFolder="" count="0" memberValueDatatype="20" unbalanced="0"/>
    <cacheHierarchy uniqueName="[PeriodOnPeriod].[Budgets]" caption="Budgets" attribute="1" defaultMemberUniqueName="[PeriodOnPeriod].[Budgets].[All]" allUniqueName="[PeriodOnPeriod].[Budgets].[All]" dimensionUniqueName="[PeriodOnPeriod]" displayFolder="" count="0" memberValueDatatype="20" unbalanced="0"/>
    <cacheHierarchy uniqueName="[PeriodOnPeriod].[One-offs]" caption="One-offs" attribute="1" defaultMemberUniqueName="[PeriodOnPeriod].[One-offs].[All]" allUniqueName="[PeriodOnPeriod].[One-offs].[All]" dimensionUniqueName="[PeriodOnPeriod]" displayFolder="" count="0" memberValueDatatype="20" unbalanced="0"/>
    <cacheHierarchy uniqueName="[PeriodOnPeriod].[Total income]" caption="Total income" attribute="1" defaultMemberUniqueName="[PeriodOnPeriod].[Total income].[All]" allUniqueName="[PeriodOnPeriod].[Total income].[All]" dimensionUniqueName="[PeriodOnPeriod]" displayFolder="" count="0" memberValueDatatype="20" unbalanced="0"/>
    <cacheHierarchy uniqueName="[PeriodOnPeriod].[Fixed spendings]" caption="Fixed spendings" attribute="1" defaultMemberUniqueName="[PeriodOnPeriod].[Fixed spendings].[All]" allUniqueName="[PeriodOnPeriod].[Fixed spendings].[All]" dimensionUniqueName="[PeriodOnPeriod]" displayFolder="" count="0" memberValueDatatype="20" unbalanced="0"/>
    <cacheHierarchy uniqueName="[PeriodOnPeriod].[Max allowance]" caption="Max allowance" attribute="1" defaultMemberUniqueName="[PeriodOnPeriod].[Max allowance].[All]" allUniqueName="[PeriodOnPeriod].[Max allowance].[All]" dimensionUniqueName="[PeriodOnPeriod]" displayFolder="" count="0" memberValueDatatype="20" unbalanced="0"/>
    <cacheHierarchy uniqueName="[PeriodOnPeriod].[Allowance paid]" caption="Allowance paid" attribute="1" defaultMemberUniqueName="[PeriodOnPeriod].[Allowance paid].[All]" allUniqueName="[PeriodOnPeriod].[Allowance paid].[All]" dimensionUniqueName="[PeriodOnPeriod]" displayFolder="" count="0" memberValueDatatype="20" unbalanced="0"/>
    <cacheHierarchy uniqueName="[PeriodOnPeriod].[Total spendings]" caption="Total spendings" attribute="1" defaultMemberUniqueName="[PeriodOnPeriod].[Total spendings].[All]" allUniqueName="[PeriodOnPeriod].[Total spendings].[All]" dimensionUniqueName="[PeriodOnPeriod]" displayFolder="" count="0" memberValueDatatype="20" unbalanced="0"/>
    <cacheHierarchy uniqueName="[PeriodOnPeriod].[Leftover]" caption="Leftover" attribute="1" defaultMemberUniqueName="[PeriodOnPeriod].[Leftover].[All]" allUniqueName="[PeriodOnPeriod].[Leftover].[All]" dimensionUniqueName="[PeriodOnPeriod]" displayFolder="" count="0" memberValueDatatype="20" unbalanced="0"/>
    <cacheHierarchy uniqueName="[PeriodOnPeriod].[Action]" caption="Action" attribute="1" defaultMemberUniqueName="[PeriodOnPeriod].[Action].[All]" allUniqueName="[PeriodOnPeriod].[Action].[All]" dimensionUniqueName="[PeriodOnPeriod]" displayFolder="" count="0" memberValueDatatype="130" unbalanced="0"/>
    <cacheHierarchy uniqueName="[RecurringTable].[Date]" caption="Date" attribute="1" defaultMemberUniqueName="[RecurringTable].[Date].[All]" allUniqueName="[RecurringTable].[Date].[All]" dimensionUniqueName="[RecurringTable]" displayFolder="" count="0" memberValueDatatype="130" unbalanced="0"/>
    <cacheHierarchy uniqueName="[RecurringTable].[Description]" caption="Description" attribute="1" defaultMemberUniqueName="[RecurringTable].[Description].[All]" allUniqueName="[RecurringTable].[Description].[All]" dimensionUniqueName="[RecurringTable]" displayFolder="" count="0" memberValueDatatype="130" unbalanced="0"/>
    <cacheHierarchy uniqueName="[RecurringTable].[Amount]" caption="Amount" attribute="1" defaultMemberUniqueName="[RecurringTable].[Amount].[All]" allUniqueName="[RecurringTable].[Amount].[All]" dimensionUniqueName="[RecurringTable]" displayFolder="" count="0" memberValueDatatype="130" unbalanced="0"/>
    <cacheHierarchy uniqueName="[RecurringTable].[Period]" caption="Period" attribute="1" defaultMemberUniqueName="[RecurringTable].[Period].[All]" allUniqueName="[RecurringTable].[Period].[All]" dimensionUniqueName="[RecurringTable]" displayFolder="" count="0" memberValueDatatype="130" unbalanced="0"/>
    <cacheHierarchy uniqueName="[RecurringTable].[Today mark]" caption="Today mark" attribute="1" defaultMemberUniqueName="[RecurringTable].[Today mark].[All]" allUniqueName="[RecurringTable].[Today mark].[All]" dimensionUniqueName="[RecurringTable]" displayFolder="" count="0" memberValueDatatype="130" unbalanced="0"/>
    <cacheHierarchy uniqueName="[Measures].[__XL_Count PeriodOnPeriod]" caption="__XL_Count PeriodOnPeriod" measure="1" displayFolder="" measureGroup="PeriodOnPeriod" count="0" hidden="1"/>
    <cacheHierarchy uniqueName="[Measures].[__XL_Count IncomeTable]" caption="__XL_Count IncomeTable" measure="1" displayFolder="" measureGroup="IncomeTable" count="0" hidden="1"/>
    <cacheHierarchy uniqueName="[Measures].[__XL_Count RecurringTable]" caption="__XL_Count RecurringTable" measure="1" displayFolder="" measureGroup="RecurringTable" count="0" hidden="1"/>
    <cacheHierarchy uniqueName="[Measures].[__XL_Count OneoffTable]" caption="__XL_Count OneoffTable" measure="1" displayFolder="" measureGroup="OneoffTable" count="0" hidden="1"/>
    <cacheHierarchy uniqueName="[Measures].[__No measures defined]" caption="__No measures defined" measure="1" displayFolder="" count="0" hidden="1"/>
    <cacheHierarchy uniqueName="[Measures].[Sum of Available income]" caption="Sum of Available income" measure="1" displayFolder="" measureGroup="PeriodOnPeriod" count="0" hidden="1">
      <extLst>
        <ext xmlns:x15="http://schemas.microsoft.com/office/spreadsheetml/2010/11/main" uri="{B97F6D7D-B522-45F9-BDA1-12C45D357490}">
          <x15:cacheHierarchy aggregatedColumn="14"/>
        </ext>
      </extLst>
    </cacheHierarchy>
    <cacheHierarchy uniqueName="[Measures].[Sum of Total income]" caption="Sum of Total income" measure="1" displayFolder="" measureGroup="PeriodOnPeriod" count="0" oneField="1" hidden="1">
      <fieldsUsage count="1">
        <fieldUsage x="1"/>
      </fieldsUsage>
      <extLst>
        <ext xmlns:x15="http://schemas.microsoft.com/office/spreadsheetml/2010/11/main" uri="{B97F6D7D-B522-45F9-BDA1-12C45D357490}">
          <x15:cacheHierarchy aggregatedColumn="19"/>
        </ext>
      </extLst>
    </cacheHierarchy>
    <cacheHierarchy uniqueName="[Measures].[Sum of Total spendings]" caption="Sum of Total spendings" measure="1" displayFolder="" measureGroup="PeriodOnPeriod" count="0" oneField="1" hidden="1">
      <fieldsUsage count="1">
        <fieldUsage x="2"/>
      </fieldsUsage>
      <extLst>
        <ext xmlns:x15="http://schemas.microsoft.com/office/spreadsheetml/2010/11/main" uri="{B97F6D7D-B522-45F9-BDA1-12C45D357490}">
          <x15:cacheHierarchy aggregatedColumn="23"/>
        </ext>
      </extLst>
    </cacheHierarchy>
  </cacheHierarchies>
  <kpis count="0"/>
  <dimensions count="5">
    <dimension name="IncomeTable" uniqueName="[IncomeTable]" caption="IncomeTable"/>
    <dimension measure="1" name="Measures" uniqueName="[Measures]" caption="Measures"/>
    <dimension name="OneoffTable" uniqueName="[OneoffTable]" caption="OneoffTable"/>
    <dimension name="PeriodOnPeriod" uniqueName="[PeriodOnPeriod]" caption="PeriodOnPeriod"/>
    <dimension name="RecurringTable" uniqueName="[RecurringTable]" caption="RecurringTable"/>
  </dimensions>
  <measureGroups count="4">
    <measureGroup name="IncomeTable" caption="IncomeTable"/>
    <measureGroup name="OneoffTable" caption="OneoffTable"/>
    <measureGroup name="PeriodOnPeriod" caption="PeriodOnPeriod"/>
    <measureGroup name="RecurringTable" caption="RecurringTable"/>
  </measureGroups>
  <maps count="4">
    <map measureGroup="0" dimension="0"/>
    <map measureGroup="1" dimension="2"/>
    <map measureGroup="2" dimension="3"/>
    <map measureGroup="3" dimension="4"/>
  </maps>
  <extLst>
    <ext xmlns:x14="http://schemas.microsoft.com/office/spreadsheetml/2009/9/main" uri="{725AE2AE-9491-48be-B2B4-4EB974FC3084}">
      <x14:pivotCacheDefinition pivotCacheId="2001103239"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FA3430-6935-45E1-BA13-F6A72743528D}" name="PivotChartTable1"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
  <location ref="A1:C6" firstHeaderRow="0" firstDataRow="1" firstDataCol="1"/>
  <pivotFields count="3">
    <pivotField axis="axisRow" allDrilled="1" subtotalTop="0" showAll="0" dataSourceSort="1" defaultSubtotal="0" defaultAttributeDrillState="1">
      <items count="4">
        <item s="1" x="0"/>
        <item s="1" x="1"/>
        <item s="1" x="2"/>
        <item s="1" x="3"/>
      </items>
    </pivotField>
    <pivotField dataField="1" subtotalTop="0" showAll="0" defaultSubtotal="0"/>
    <pivotField dataField="1" subtotalTop="0" showAll="0" defaultSubtotal="0"/>
  </pivotFields>
  <rowFields count="1">
    <field x="0"/>
  </rowFields>
  <rowItems count="5">
    <i>
      <x/>
    </i>
    <i>
      <x v="1"/>
    </i>
    <i>
      <x v="2"/>
    </i>
    <i>
      <x v="3"/>
    </i>
    <i t="grand">
      <x/>
    </i>
  </rowItems>
  <colFields count="1">
    <field x="-2"/>
  </colFields>
  <colItems count="2">
    <i>
      <x/>
    </i>
    <i i="1">
      <x v="1"/>
    </i>
  </colItems>
  <dataFields count="2">
    <dataField name="Sum of Total income" fld="1" baseField="0" baseItem="0"/>
    <dataField name="Sum of Total spendings" fld="2" baseField="0" baseItem="0"/>
  </dataFields>
  <chartFormats count="2">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Income"/>
    <pivotHierarchy dragToRow="0" dragToCol="0" dragToPage="0" dragToData="1"/>
    <pivotHierarchy dragToData="1"/>
  </pivotHierarchies>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5" columnCount="2" cacheId="2001103239">
        <x15:pivotRow count="2">
          <x15:c>
            <x15:v>650</x15:v>
          </x15:c>
          <x15:c>
            <x15:v>1200</x15:v>
          </x15:c>
        </x15:pivotRow>
        <x15:pivotRow count="2">
          <x15:c>
            <x15:v>2671.9700000000003</x15:v>
          </x15:c>
          <x15:c>
            <x15:v>2345.89</x15:v>
          </x15:c>
        </x15:pivotRow>
        <x15:pivotRow count="2">
          <x15:c>
            <x15:v>2435.9900000000002</x15:v>
          </x15:c>
          <x15:c>
            <x15:v>1937.35</x15:v>
          </x15:c>
        </x15:pivotRow>
        <x15:pivotRow count="2">
          <x15:c>
            <x15:v>1662.19</x15:v>
          </x15:c>
          <x15:c>
            <x15:v>1827.82</x15:v>
          </x15:c>
        </x15:pivotRow>
        <x15:pivotRow count="2">
          <x15:c>
            <x15:v>7420.1500000000015</x15:v>
          </x15:c>
          <x15:c>
            <x15:v>7311.0599999999995</x15:v>
          </x15:c>
        </x15:pivotRow>
      </x15:pivotTableData>
    </ext>
    <ext xmlns:x15="http://schemas.microsoft.com/office/spreadsheetml/2010/11/main" uri="{E67621CE-5B39-4880-91FE-76760E9C1902}">
      <x15:pivotTableUISettings>
        <x15:activeTabTopLevelEntity name="[PeriodOnPeriod]"/>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200-000000000000}" autoFormatId="16" applyNumberFormats="0" applyBorderFormats="0" applyFontFormats="0" applyPatternFormats="0" applyAlignmentFormats="0" applyWidthHeightFormats="0">
  <queryTableRefresh nextId="18">
    <queryTableFields count="9">
      <queryTableField id="1" name="Date" tableColumnId="1"/>
      <queryTableField id="2" name="Description" tableColumnId="2"/>
      <queryTableField id="3" name="Income type" tableColumnId="3"/>
      <queryTableField id="4" name="Amount" tableColumnId="4"/>
      <queryTableField id="16" name="Spread" tableColumnId="6"/>
      <queryTableField id="12" name="Spread start period" tableColumnId="7"/>
      <queryTableField id="8" name="Spread period pay" tableColumnId="8"/>
      <queryTableField id="13" name="Spread end period" tableColumnId="9"/>
      <queryTableField id="5" name="Period"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 xr10:uid="{8217452F-0528-48C3-A39B-42DBA93E89CE}" sourceName="Description">
  <extLst>
    <x:ext xmlns:x15="http://schemas.microsoft.com/office/spreadsheetml/2010/11/main" uri="{2F2917AC-EB37-4324-AD4E-5DD8C200BD13}">
      <x15:tableSlicerCache tableId="5"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1" xr10:uid="{F56E3896-5C77-46D8-9634-2D2F30E36190}" sourceName="Description">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2" xr10:uid="{DDD97362-04FF-4B69-B475-4439940E32CB}" sourceName="Description">
  <extLst>
    <x:ext xmlns:x15="http://schemas.microsoft.com/office/spreadsheetml/2010/11/main" uri="{2F2917AC-EB37-4324-AD4E-5DD8C200BD13}">
      <x15:tableSlicerCache tableId="2"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iod" xr10:uid="{BD7B53B5-E6CA-454C-BBD6-238C23BE74D1}" sourceName="Period">
  <extLst>
    <x:ext xmlns:x15="http://schemas.microsoft.com/office/spreadsheetml/2010/11/main" uri="{2F2917AC-EB37-4324-AD4E-5DD8C200BD13}">
      <x15:tableSlicerCache tableId="2"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tion 1" xr10:uid="{15B8AC8D-2B6D-4BFF-8F05-64870EF93B19}" cache="Slicer_Description1" caption="Descript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tion 2" xr10:uid="{C7E86189-1B92-4728-A854-4B1C66DF2E2C}" cache="Slicer_Description2" caption="Description" rowHeight="241300"/>
  <slicer name="Period" xr10:uid="{9957C2CD-14DE-4DAE-8C9D-72E0EE3129A0}" cache="Slicer_Period" caption="Perio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tion" xr10:uid="{189F0A61-894B-4246-AAC1-3314A41C8E4B}" cache="Slicer_Description" caption="Description"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333EFA-641E-4777-B747-64ECFB6B2B76}" name="IncomeTable" displayName="IncomeTable" ref="A1:H106" totalsRowCount="1" headerRowDxfId="124" dataDxfId="123" totalsRowDxfId="122">
  <autoFilter ref="A1:H105" xr:uid="{8E333EFA-641E-4777-B747-64ECFB6B2B76}"/>
  <sortState xmlns:xlrd2="http://schemas.microsoft.com/office/spreadsheetml/2017/richdata2" ref="A2:H105">
    <sortCondition ref="A1:A105"/>
  </sortState>
  <tableColumns count="8">
    <tableColumn id="1" xr3:uid="{D0142AB5-4CB8-4CFB-B7BA-5E049836AF01}" name="Date" totalsRowLabel="Total" dataDxfId="121" totalsRowDxfId="120"/>
    <tableColumn id="2" xr3:uid="{2DE2AE09-EE9F-45D1-961C-488B0CB56CCA}" name="Description" dataDxfId="119" totalsRowDxfId="118"/>
    <tableColumn id="5" xr3:uid="{337142AE-F0E3-40B6-AA16-8A5C18379ED5}" name="Income type" dataDxfId="117" totalsRowDxfId="116"/>
    <tableColumn id="3" xr3:uid="{0E6135AB-FEAA-4719-97F8-328A1995EE7E}" name="Amount" totalsRowFunction="sum" dataDxfId="115" totalsRowDxfId="114"/>
    <tableColumn id="4" xr3:uid="{4452CD51-D132-4CED-8216-60893CE0428F}" name="Spread" dataDxfId="113" totalsRowDxfId="112"/>
    <tableColumn id="6" xr3:uid="{0BE3A95B-A26A-4DDA-8EA6-D4D5A76BA6D7}" name="Spread start period" dataDxfId="111" totalsRowDxfId="110">
      <calculatedColumnFormula>_xlfn.XLOOKUP(IncomeTable[[#This Row],[Date]], MainIncomeTable[Date], MainIncomeTable[Period], 0, -1, 1)</calculatedColumnFormula>
    </tableColumn>
    <tableColumn id="7" xr3:uid="{8B186C6E-50CA-470B-B946-879E44C1E844}" name="Spread period pay" dataDxfId="109" totalsRowDxfId="108">
      <calculatedColumnFormula>IFERROR(IncomeTable[[#This Row],[Amount]] / IncomeTable[[#This Row],[Spread]], IncomeTable[[#This Row],[Amount]])</calculatedColumnFormula>
    </tableColumn>
    <tableColumn id="8" xr3:uid="{35FBC2F4-9B61-4CBE-8E50-C17B8E9D71F0}" name="Spread end period" totalsRowFunction="sum" dataDxfId="107" totalsRowDxfId="106">
      <calculatedColumnFormula>IncomeTable[[#This Row],[Spread start period]] + IF(IncomeTable[[#This Row],[Spread]] = 0, 0, IncomeTable[[#This Row],[Spread]] - 1)</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6D19867-BDE1-41BD-A6C0-4C94BD52A76C}" name="MainIncomeTable" displayName="MainIncomeTable" ref="A1:I2" tableType="queryTable" insertRow="1" totalsRowShown="0">
  <autoFilter ref="A1:I2" xr:uid="{A6D19867-BDE1-41BD-A6C0-4C94BD52A76C}"/>
  <tableColumns count="9">
    <tableColumn id="1" xr3:uid="{BD9615B4-E679-407D-B5BF-2F0E547D5475}" uniqueName="1" name="Date" queryTableFieldId="1" dataDxfId="105"/>
    <tableColumn id="2" xr3:uid="{ADC0E677-2E5F-467E-B045-50FBA1F4B941}" uniqueName="2" name="Description" queryTableFieldId="2" dataDxfId="104"/>
    <tableColumn id="3" xr3:uid="{0E720F6D-B3E3-45BA-8999-478B2F9F4400}" uniqueName="3" name="Income type" queryTableFieldId="3" dataDxfId="103"/>
    <tableColumn id="4" xr3:uid="{F9F812A3-E50D-4BE1-95B7-6A5EE9ABBB76}" uniqueName="4" name="Amount" queryTableFieldId="4"/>
    <tableColumn id="6" xr3:uid="{B907D7B3-AEC9-4E9B-9698-C747B5CE9C20}" uniqueName="6" name="Spread" queryTableFieldId="16"/>
    <tableColumn id="7" xr3:uid="{73C9618B-152D-476A-B3DA-DC9DF4A9927C}" uniqueName="7" name="Spread start period" queryTableFieldId="12"/>
    <tableColumn id="8" xr3:uid="{4123E031-4134-4E8A-91C9-61DD0FD3CAD7}" uniqueName="8" name="Spread period pay" queryTableFieldId="8"/>
    <tableColumn id="9" xr3:uid="{C01FA2A7-B284-4FF4-99F3-9DB51248AFC8}" uniqueName="9" name="Spread end period" queryTableFieldId="13"/>
    <tableColumn id="5" xr3:uid="{20B72D42-0C0C-4C19-8719-27C97C44D2C1}" uniqueName="5" name="Period"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FE727D-DF4E-4F47-A0AB-48E18B34DA9F}" name="RecurringTable" displayName="RecurringTable" ref="A1:E2098" totalsRowCount="1" headerRowDxfId="97" dataDxfId="96" totalsRowDxfId="95">
  <autoFilter ref="A1:E2097" xr:uid="{6DFE727D-DF4E-4F47-A0AB-48E18B34DA9F}"/>
  <sortState xmlns:xlrd2="http://schemas.microsoft.com/office/spreadsheetml/2017/richdata2" ref="A2:E2097">
    <sortCondition ref="A1:A2097"/>
  </sortState>
  <tableColumns count="5">
    <tableColumn id="1" xr3:uid="{A6B90B2F-ADC3-4C4A-BFBC-9F2B2FD648DA}" name="Date" totalsRowLabel="Total" dataDxfId="94" totalsRowDxfId="93"/>
    <tableColumn id="2" xr3:uid="{E10B4205-5A5F-4774-B963-C7976ED49A04}" name="Description" dataDxfId="92" totalsRowDxfId="91"/>
    <tableColumn id="3" xr3:uid="{16F3C630-79BF-4247-AFB8-677C298036E4}" name="Amount" totalsRowFunction="sum" dataDxfId="90" totalsRowDxfId="89" dataCellStyle="Currency"/>
    <tableColumn id="4" xr3:uid="{DC4BF8CF-C684-4024-BD3F-A21A5E3D6325}" name="Period" dataDxfId="88" totalsRowDxfId="87">
      <calculatedColumnFormula>IF(RecurringTable[[#This Row],[Date]], _xlfn.XLOOKUP(RecurringTable[[#This Row],[Date]], MainIncomeTable[Date], MainIncomeTable[Period], -1, -1,1 ), "")</calculatedColumnFormula>
    </tableColumn>
    <tableColumn id="6" xr3:uid="{86F35E65-B57C-4C64-99C5-8A22ABF99262}" name="Today mark" dataDxfId="86" totalsRowDxfId="85">
      <calculatedColumnFormula>IF(RecurringTable[[#This Row],[Date]], IF(RecurringTable[[#This Row],[Date]]=_xlfn.XLOOKUP(TODAY(), RecurringTable[Date], RecurringTable[Date], -1,1,1), "Next up", ""), "")</calculatedColumnFormula>
    </tableColumn>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387C54A-0904-40A4-B2F1-ECAE596E4E69}" name="BudgetTable" displayName="BudgetTable" ref="A1:M52" totalsRowCount="1" headerRowDxfId="80" dataDxfId="79">
  <autoFilter ref="A1:M51" xr:uid="{B387C54A-0904-40A4-B2F1-ECAE596E4E69}"/>
  <sortState xmlns:xlrd2="http://schemas.microsoft.com/office/spreadsheetml/2017/richdata2" ref="A2:M51">
    <sortCondition ref="B1:B51"/>
  </sortState>
  <tableColumns count="13">
    <tableColumn id="11" xr3:uid="{9752D56A-CA1F-4A91-8FCA-C2CFBC327D1E}" name="Status" totalsRowLabel="Total" dataDxfId="78" totalsRowDxfId="77" dataCellStyle="Currency"/>
    <tableColumn id="1" xr3:uid="{23953E05-84EB-4202-B95C-5C228441804A}" name="Start date" dataDxfId="76" totalsRowDxfId="75"/>
    <tableColumn id="2" xr3:uid="{16138226-1D0F-489C-B075-2884A866104B}" name="Description" dataDxfId="74" totalsRowDxfId="73"/>
    <tableColumn id="3" xr3:uid="{4B3D8016-8CC6-4A8E-B178-C18184C1F593}" name="Periods" dataDxfId="72" totalsRowDxfId="71" dataCellStyle="Currency"/>
    <tableColumn id="4" xr3:uid="{1050DD2B-E735-4143-9A81-BA37D9E706D9}" name="Amount per period" dataDxfId="70" totalsRowDxfId="69" dataCellStyle="Currency"/>
    <tableColumn id="5" xr3:uid="{C4E6AA11-12AF-4038-A1D6-69DDC9A54B55}" name="Goal amount" dataDxfId="68" totalsRowDxfId="67" dataCellStyle="Currency"/>
    <tableColumn id="13" xr3:uid="{FEAD1B20-DAF0-41F1-85FB-B73AEEAE73CA}" name="Paid" totalsRowFunction="sum" dataDxfId="66" totalsRowDxfId="65" dataCellStyle="Currency">
      <calculatedColumnFormula array="1">IF(CURRENT_PAY_PERIOD  &gt;= BudgetTable[[#This Row],[Start period]], BudgetTable[[#This Row],[Implied Amount per period]] * (CURRENT_PAY_PERIOD - BudgetTable[[#This Row],[Start period]] + 1), 0)</calculatedColumnFormula>
    </tableColumn>
    <tableColumn id="12" xr3:uid="{C63BDE60-F4F4-43FA-AFC4-DC7617DCBAE9}" name="Progress" dataDxfId="64" totalsRowDxfId="63" dataCellStyle="Currency">
      <calculatedColumnFormula>IF(ISERROR(BudgetTable[[#This Row],[Implied Periods]]), 0, IF(BudgetTable[[#This Row],[Implied Periods]]&gt;0, BudgetTable[[#This Row],[Paid]]/BudgetTable[[#This Row],[Implied Goal amount]], 1))</calculatedColumnFormula>
    </tableColumn>
    <tableColumn id="6" xr3:uid="{9E4021E4-07A9-4E90-A091-482E3F893CB2}" name="Implied Periods" dataDxfId="62" totalsRowDxfId="61">
      <calculatedColumnFormula>ROUNDUP(IF(OR(ISBLANK(BudgetTable[[#This Row],[Periods]]), BudgetTable[[#This Row],[Periods]]="Indefinitely"), BudgetTable[[#This Row],[Goal amount]] / BudgetTable[[#This Row],[Amount per period]], BudgetTable[[#This Row],[Periods]]), 0)</calculatedColumnFormula>
    </tableColumn>
    <tableColumn id="7" xr3:uid="{6A9CED94-A112-4843-81E1-DA9188C40F34}" name="Implied Amount per period" dataDxfId="60" totalsRowDxfId="59" dataCellStyle="Currency">
      <calculatedColumnFormula>IF(ISBLANK(BudgetTable[[#This Row],[Amount per period]]), BudgetTable[[#This Row],[Goal amount]] / BudgetTable[[#This Row],[Implied Periods]], BudgetTable[[#This Row],[Amount per period]])</calculatedColumnFormula>
    </tableColumn>
    <tableColumn id="8" xr3:uid="{DA15C5B8-9615-4F5C-AE45-131C39859C87}" name="Implied Goal amount" dataDxfId="58" totalsRowDxfId="57" dataCellStyle="Currency">
      <calculatedColumnFormula>IF(ISBLANK(BudgetTable[[#This Row],[Goal amount]]), BudgetTable[[#This Row],[Implied Periods]]*BudgetTable[[#This Row],[Amount per period]], BudgetTable[[#This Row],[Goal amount]])</calculatedColumnFormula>
    </tableColumn>
    <tableColumn id="9" xr3:uid="{B0389459-A743-43E9-8F51-4B9E14E93C9C}" name="Start period" dataDxfId="56" totalsRowDxfId="55">
      <calculatedColumnFormula>_xlfn.XLOOKUP(BudgetTable[[#This Row],[Start date]], MainIncomeTable[Date], MainIncomeTable[Period], 0, -1, 1)</calculatedColumnFormula>
    </tableColumn>
    <tableColumn id="10" xr3:uid="{2F2152ED-9766-434D-B80B-39F39F01D4E2}" name="End period" totalsRowFunction="count" dataDxfId="54" totalsRowDxfId="53">
      <calculatedColumnFormula xml:space="preserve"> IF(BudgetTable[[#This Row],[Implied Periods]] &gt; 0, BudgetTable[[#This Row],[Start period]] + BudgetTable[[#This Row],[Implied Periods]] - 1, ROWS(PeriodOnPeriod[#Data]))</calculatedColumnFormula>
    </tableColumn>
  </tableColumns>
  <tableStyleInfo name="TableStyleLight2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E186DB-3F57-4EF4-B292-AE33BBB3FE6A}" name="OneoffTable" displayName="OneoffTable" ref="A1:C2082" totalsRowCount="1" headerRowDxfId="52" dataDxfId="51" totalsRowDxfId="50">
  <autoFilter ref="A1:C2081" xr:uid="{29E186DB-3F57-4EF4-B292-AE33BBB3FE6A}"/>
  <sortState xmlns:xlrd2="http://schemas.microsoft.com/office/spreadsheetml/2017/richdata2" ref="A2:C2081">
    <sortCondition ref="A1:A2081"/>
  </sortState>
  <tableColumns count="3">
    <tableColumn id="1" xr3:uid="{412A9C0C-A4BF-45DF-A496-DC75DE16D1F3}" name="Date" totalsRowLabel="Total" dataDxfId="49" totalsRowDxfId="48"/>
    <tableColumn id="2" xr3:uid="{F77AC359-B42A-45A7-B9DC-D2729EE91232}" name="Description" dataDxfId="47" totalsRowDxfId="46"/>
    <tableColumn id="3" xr3:uid="{373D0789-824B-463F-A333-F9642DBA30BF}" name="Amount" totalsRowFunction="sum" dataDxfId="45" totalsRowDxfId="44"/>
  </tableColumns>
  <tableStyleInfo name="TableStyleLight1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6B9FC7-852F-45E3-BC93-256355BD5FD8}" name="AllowanceTable" displayName="AllowanceTable" ref="A1:J53" totalsRowShown="0" headerRowDxfId="40" dataDxfId="39">
  <autoFilter ref="A1:J53" xr:uid="{E76B9FC7-852F-45E3-BC93-256355BD5FD8}"/>
  <sortState xmlns:xlrd2="http://schemas.microsoft.com/office/spreadsheetml/2017/richdata2" ref="A2:I521">
    <sortCondition ref="A1:A521"/>
  </sortState>
  <tableColumns count="10">
    <tableColumn id="1" xr3:uid="{F6D7E0C2-0F71-4235-B873-88C3DAC4BD8C}" name="Date" dataDxfId="38"/>
    <tableColumn id="12" xr3:uid="{0F368433-885F-447B-BF47-D0EE011A359E}" name="Max allowance" dataDxfId="37" dataCellStyle="Currency">
      <calculatedColumnFormula>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calculatedColumnFormula>
    </tableColumn>
    <tableColumn id="8" xr3:uid="{DD840A66-FC6C-478C-9479-34642E1A7613}" name="Allowance paid" dataDxfId="36" dataCellStyle="Currency"/>
    <tableColumn id="4" xr3:uid="{0B809BC4-E848-49BD-B5DF-5F159E23F748}" name="Overspend" dataDxfId="35" dataCellStyle="Currency">
      <calculatedColumnFormula>SUMIFS(OneoffTable[Amount],OneoffTable[Date],"&gt;="&amp;AllowanceTable[[#This Row],[Date]],OneoffTable[Date],"&lt;"&amp;OFFSET(AllowanceTable[[#This Row],[Date]], 1, 0))</calculatedColumnFormula>
    </tableColumn>
    <tableColumn id="15" xr3:uid="{07C6E14F-F26C-486E-8256-B55AD3F3FA6B}" name="Paid allowance deduction" dataDxfId="34" dataCellStyle="Currency">
      <calculatedColumnFormula>SUMIFS(AllowanceTable[Allowance paid], AllowanceTable[Date], "&gt;="&amp;AllowanceTable[[#This Row],[Period Start]], AllowanceTable[Date], "&lt;"&amp;AllowanceTable[[#This Row],[Period End]]) / AllowanceTable[[#This Row],[Pending payments in period]]</calculatedColumnFormula>
    </tableColumn>
    <tableColumn id="6" xr3:uid="{0F3858D5-6814-4F28-B955-B4F0ADF03E10}" name="Period Start" dataDxfId="33" dataCellStyle="Currency">
      <calculatedColumnFormula>_xlfn.XLOOKUP(AllowanceTable[[#This Row],[Date]], MainIncomeTable[Date], MainIncomeTable[Date], 40179, -1, 1)</calculatedColumnFormula>
    </tableColumn>
    <tableColumn id="5" xr3:uid="{FD502666-8938-4A55-9FCB-050A1D2F0F38}" name="Period End" dataDxfId="32">
      <calculatedColumnFormula>_xlfn.XLOOKUP(AllowanceTable[[#This Row],[Date]] + 0.5, MainIncomeTable[Date], MainIncomeTable[Date], 73050, 1, 1)</calculatedColumnFormula>
    </tableColumn>
    <tableColumn id="13" xr3:uid="{2792C2D7-C710-4A49-A897-802C5AB4EBDF}" name="Pending payments in period" dataDxfId="31">
      <calculatedColumnFormula>COUNTIFS(AllowanceTable[Date], "&gt;="&amp;AllowanceTable[[#This Row],[Period Start]], AllowanceTable[Date], "&lt;"&amp;AllowanceTable[[#This Row],[Period End]], AllowanceTable[Allowance paid],  "="&amp;"")</calculatedColumnFormula>
    </tableColumn>
    <tableColumn id="7" xr3:uid="{93608061-AF77-45C0-89D6-F02323A87CBD}" name="Total payments in period" dataDxfId="30">
      <calculatedColumnFormula>COUNTIFS(AllowanceTable[Date], "&gt;="&amp;AllowanceTable[[#This Row],[Period Start]], AllowanceTable[Date], "&lt;"&amp;AllowanceTable[[#This Row],[Period End]])</calculatedColumnFormula>
    </tableColumn>
    <tableColumn id="2" xr3:uid="{A09E9F1F-35E5-4454-AD1F-2DF196D4798F}" name="Current period" dataDxfId="29">
      <calculatedColumnFormula>_xlfn.XLOOKUP(AllowanceTable[[#This Row],[Date]], MainIncomeTable[Date], MainIncomeTable[Period], 40179, -1, 1)</calculatedColumnFormula>
    </tableColumn>
  </tableColumns>
  <tableStyleInfo name="TableStyleLight1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88BD2B7-F9CC-49F3-9313-7B1E955EA675}" name="PeriodOnPeriod" displayName="PeriodOnPeriod" ref="A1:O54" totalsRowCount="1">
  <autoFilter ref="A1:O53" xr:uid="{E76B9FC7-852F-45E3-BC93-256355BD5FD8}"/>
  <sortState xmlns:xlrd2="http://schemas.microsoft.com/office/spreadsheetml/2017/richdata2" ref="C2:I560">
    <sortCondition ref="C1:C560"/>
  </sortState>
  <tableColumns count="15">
    <tableColumn id="14" xr3:uid="{EBF368B9-E84F-45C5-BAC1-D724F663468F}" name="Period" totalsRowLabel="Total" dataDxfId="26">
      <calculatedColumnFormula>MainIncomeTable[[#This Row],[Period]]</calculatedColumnFormula>
    </tableColumn>
    <tableColumn id="16" xr3:uid="{00D62B13-E7B1-4FA8-8C2C-BD6FDBDE3081}" name="From date" dataDxfId="25">
      <calculatedColumnFormula>_xlfn.XLOOKUP(PeriodOnPeriod[[#This Row],[Period]], MainIncomeTable[Period], MainIncomeTable[Date], 40179, -1, 1)</calculatedColumnFormula>
    </tableColumn>
    <tableColumn id="1" xr3:uid="{A3F70C9B-5EE8-4BFB-B4BF-BE0342E2BF9E}" name="To date" dataDxfId="24">
      <calculatedColumnFormula>_xlfn.XLOOKUP(PeriodOnPeriod[[#This Row],[Period]] + 0.5, MainIncomeTable[Period], MainIncomeTable[Date], 73050, 1, 1)</calculatedColumnFormula>
    </tableColumn>
    <tableColumn id="2" xr3:uid="{91F93F12-4D3D-4274-883D-8F12D35162F8}" name="Available income" totalsRowFunction="sum" dataDxfId="23" totalsRowDxfId="22" dataCellStyle="Currency">
      <calculatedColumnFormula>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calculatedColumnFormula>
    </tableColumn>
    <tableColumn id="4" xr3:uid="{E6A8C42A-D5FA-4DC3-AAE0-10A4089D6B02}" name="Carry" dataDxfId="21" totalsRowDxfId="20" dataCellStyle="Currency">
      <calculatedColumnFormula>IF(OFFSET(PeriodOnPeriod[[#This Row],[Action]], -1, 0)="Carry balance",OFFSET(PeriodOnPeriod[[#This Row],[Leftover]], -1, 0),0)</calculatedColumnFormula>
    </tableColumn>
    <tableColumn id="9" xr3:uid="{5C1AE131-F1AD-4A9D-A125-771D0AFAD386}" name="Recurring" totalsRowFunction="sum" dataDxfId="19" totalsRowDxfId="18" dataCellStyle="Currency">
      <calculatedColumnFormula>SUMIFS(RecurringTable[Amount], RecurringTable[Date], "&gt;="&amp;PeriodOnPeriod[[#This Row],[From date]], RecurringTable[Date], "&lt;"&amp;PeriodOnPeriod[[#This Row],[To date]])</calculatedColumnFormula>
    </tableColumn>
    <tableColumn id="3" xr3:uid="{E7612B8B-ADF2-4713-8F03-2716E19C3640}" name="Budgets" dataDxfId="17" totalsRowDxfId="16" dataCellStyle="Currency">
      <calculatedColumnFormula>SUMIFS(BudgetTable[Implied Amount per period], BudgetTable[Start period], "&lt;="&amp;PeriodOnPeriod[[#This Row],[Period]], BudgetTable[End period], "&gt;="&amp;PeriodOnPeriod[[#This Row],[Period]])</calculatedColumnFormula>
    </tableColumn>
    <tableColumn id="11" xr3:uid="{1023E115-17C1-4DE9-878D-95D45CB26CAC}" name="One-offs" totalsRowFunction="sum" dataDxfId="15" totalsRowDxfId="14" dataCellStyle="Currency">
      <calculatedColumnFormula>SUMIFS(OneoffTable[Amount], OneoffTable[Date], "&gt;="&amp;PeriodOnPeriod[[#This Row],[From date]], OneoffTable[Date], "&lt;"&amp;PeriodOnPeriod[[#This Row],[To date]])</calculatedColumnFormula>
    </tableColumn>
    <tableColumn id="8" xr3:uid="{944A8A8C-F387-4E88-A06D-E93ACC6D1EA2}" name="Total income" totalsRowFunction="sum" dataDxfId="13" totalsRowDxfId="12" dataCellStyle="Currency">
      <calculatedColumnFormula>PeriodOnPeriod[[#This Row],[Available income]]+PeriodOnPeriod[[#This Row],[Carry]]</calculatedColumnFormula>
    </tableColumn>
    <tableColumn id="7" xr3:uid="{16B4D2CB-53B3-4D86-8BB6-6814A82E785D}" name="Fixed spendings" totalsRowFunction="sum" dataDxfId="11" totalsRowDxfId="10" dataCellStyle="Currency">
      <calculatedColumnFormula>PeriodOnPeriod[[#This Row],[Recurring]]+PeriodOnPeriod[[#This Row],[Budgets]]+PeriodOnPeriod[[#This Row],[One-offs]]</calculatedColumnFormula>
    </tableColumn>
    <tableColumn id="10" xr3:uid="{F345BA53-1F66-4BAA-A06C-27781BB5651C}" name="Max allowance" dataDxfId="9" totalsRowDxfId="8" dataCellStyle="Currency">
      <calculatedColumnFormula>PeriodOnPeriod[[#This Row],[Total income]]-PeriodOnPeriod[[#This Row],[Fixed spendings]]</calculatedColumnFormula>
    </tableColumn>
    <tableColumn id="6" xr3:uid="{E135F8B3-EB7A-47F5-9C79-8931945EE054}" name="Allowance paid" totalsRowFunction="sum" dataDxfId="7" totalsRowDxfId="6" dataCellStyle="Currency">
      <calculatedColumnFormula>SUMIFS(AllowanceTable[Allowance paid], AllowanceTable[Date], "&gt;="&amp;PeriodOnPeriod[[#This Row],[From date]], AllowanceTable[Date], "&lt;"&amp;PeriodOnPeriod[[#This Row],[To date]], AllowanceTable[Date], "&lt;="&amp;TODAY())</calculatedColumnFormula>
    </tableColumn>
    <tableColumn id="13" xr3:uid="{0E0C4B4E-CBC1-47BE-B77B-EB73FDA5221D}" name="Total spendings" dataDxfId="5" totalsRowDxfId="4" dataCellStyle="Currency">
      <calculatedColumnFormula>PeriodOnPeriod[[#This Row],[Fixed spendings]]+PeriodOnPeriod[[#This Row],[Allowance paid]]</calculatedColumnFormula>
    </tableColumn>
    <tableColumn id="17" xr3:uid="{B03EB85E-A8AE-442D-94D7-B3DED90400B4}" name="Leftover" dataDxfId="3" totalsRowDxfId="2" dataCellStyle="Currency">
      <calculatedColumnFormula>PeriodOnPeriod[[#This Row],[Total income]]-PeriodOnPeriod[[#This Row],[Total spendings]]</calculatedColumnFormula>
    </tableColumn>
    <tableColumn id="5" xr3:uid="{C284A988-B8EC-4E90-8E49-D9041C98D99D}" name="Action" dataDxfId="1" totalsRowDxfId="0" dataCellStyle="Currency"/>
  </tableColumns>
  <tableStyleInfo name="TableStyleLight1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551804-4107-49FF-9CBA-AD4969641DCF}" name="LoansTable" displayName="LoansTable" ref="A1:E1048576" totalsRowShown="0">
  <autoFilter ref="A1:E1048576" xr:uid="{56551804-4107-49FF-9CBA-AD4969641DCF}"/>
  <tableColumns count="5">
    <tableColumn id="1" xr3:uid="{17EB6F8D-53A9-4E43-A50E-DE1C05032485}" name="Date"/>
    <tableColumn id="2" xr3:uid="{1E125E17-677F-4F30-959E-0816C694F516}" name="Role"/>
    <tableColumn id="3" xr3:uid="{A07B6A26-2516-49C0-AFFA-A10584A32639}" name="Description"/>
    <tableColumn id="4" xr3:uid="{6BE67585-2DF6-442F-BCC3-8DB2CCCF089B}" name="Total amount" dataCellStyle="Currency"/>
    <tableColumn id="5" xr3:uid="{E7B564CE-B07F-4A16-87B3-DDB57A00B369}" name="Paid" dataCellStyle="Currency"/>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5.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64181-43FA-4400-8547-3A1F49319F9A}">
  <sheetPr codeName="Sheet1">
    <tabColor rgb="FFFF6DD5"/>
  </sheetPr>
  <dimension ref="A1:K19"/>
  <sheetViews>
    <sheetView workbookViewId="0">
      <selection activeCell="H11" sqref="H11"/>
    </sheetView>
  </sheetViews>
  <sheetFormatPr defaultColWidth="9.140625" defaultRowHeight="15" customHeight="1" x14ac:dyDescent="0.25"/>
  <cols>
    <col min="1" max="1" width="9.140625" style="14"/>
    <col min="2" max="2" width="9.140625" style="14" customWidth="1"/>
    <col min="3" max="3" width="9.140625" style="14"/>
    <col min="4" max="4" width="9.140625" style="14" customWidth="1"/>
    <col min="5" max="5" width="9.140625" style="14"/>
    <col min="6" max="6" width="9.140625" style="14" customWidth="1"/>
    <col min="7" max="16384" width="9.140625" style="14"/>
  </cols>
  <sheetData>
    <row r="1" spans="1:11" ht="15" customHeight="1" x14ac:dyDescent="0.25">
      <c r="A1" s="11"/>
      <c r="B1" s="12"/>
      <c r="C1" s="12"/>
      <c r="D1" s="45"/>
      <c r="E1" s="48" t="s">
        <v>36</v>
      </c>
      <c r="F1" s="86" cm="1">
        <f t="array" aca="1" ref="F1" ca="1">_xlfn.XLOOKUP(CURRENT_PAY_PERIOD,MainIncomeTable[Period], MainIncomeTable[Date], 40179,0, 1)</f>
        <v>40179</v>
      </c>
      <c r="G1" s="86"/>
      <c r="H1" s="45"/>
      <c r="I1" s="12"/>
      <c r="J1" s="12"/>
      <c r="K1" s="13"/>
    </row>
    <row r="2" spans="1:11" ht="15" customHeight="1" x14ac:dyDescent="0.25">
      <c r="A2" s="15"/>
      <c r="B2" s="99" t="str" cm="1">
        <f t="array" aca="1" ref="B2" ca="1" xml:space="preserve"> "Current pay period " &amp; CURRENT_PAY_PERIOD</f>
        <v>Current pay period 0</v>
      </c>
      <c r="C2" s="99"/>
      <c r="D2" s="46"/>
      <c r="E2" s="49" t="s">
        <v>37</v>
      </c>
      <c r="F2" s="87" cm="1">
        <f t="array" aca="1" ref="F2" ca="1">_xlfn.XLOOKUP(CURRENT_PAY_PERIOD + 1,MainIncomeTable[Period], MainIncomeTable[Date], 73050,0, 1)</f>
        <v>73050</v>
      </c>
      <c r="G2" s="87"/>
      <c r="H2" s="47"/>
      <c r="I2" s="16"/>
      <c r="J2" s="16"/>
      <c r="K2" s="17"/>
    </row>
    <row r="3" spans="1:11" ht="15" customHeight="1" x14ac:dyDescent="0.25">
      <c r="A3" s="15"/>
      <c r="B3" s="16"/>
      <c r="C3" s="16"/>
      <c r="D3" s="47"/>
      <c r="E3" s="47"/>
      <c r="F3" s="47"/>
      <c r="G3" s="47"/>
      <c r="H3" s="47"/>
      <c r="I3" s="16"/>
      <c r="J3" s="16"/>
      <c r="K3" s="17"/>
    </row>
    <row r="4" spans="1:11" ht="15" customHeight="1" x14ac:dyDescent="0.25">
      <c r="A4" s="15"/>
      <c r="B4" s="100" t="s">
        <v>31</v>
      </c>
      <c r="C4" s="101"/>
      <c r="D4" s="16"/>
      <c r="E4" s="88" t="s">
        <v>30</v>
      </c>
      <c r="F4" s="88"/>
      <c r="G4" s="88" t="s">
        <v>29</v>
      </c>
      <c r="H4" s="88"/>
      <c r="I4" s="88" t="s">
        <v>11</v>
      </c>
      <c r="J4" s="88"/>
      <c r="K4" s="17"/>
    </row>
    <row r="5" spans="1:11" ht="15" customHeight="1" x14ac:dyDescent="0.25">
      <c r="A5" s="15"/>
      <c r="B5" s="93" cm="1">
        <f t="array" aca="1" ref="B5" ca="1">_xlfn.XLOOKUP(CURRENT_PAY_PERIOD, PeriodOnPeriod[Period], PeriodOnPeriod[Leftover])</f>
        <v>0</v>
      </c>
      <c r="C5" s="94"/>
      <c r="D5" s="16"/>
      <c r="E5" s="97" cm="1">
        <f t="array" aca="1" ref="E5" ca="1">_xlfn.XLOOKUP(CURRENT_PAY_PERIOD, PeriodOnPeriod[Period], PeriodOnPeriod[Total income])</f>
        <v>0</v>
      </c>
      <c r="F5" s="97"/>
      <c r="G5" s="89" cm="1">
        <f t="array" aca="1" ref="G5" ca="1">_xlfn.XLOOKUP(CURRENT_PAY_PERIOD, PeriodOnPeriod[Period], PeriodOnPeriod[Fixed spendings])</f>
        <v>0</v>
      </c>
      <c r="H5" s="89"/>
      <c r="I5" s="91" cm="1">
        <f t="array" aca="1" ref="I5" ca="1">_xlfn.XLOOKUP(CURRENT_PAY_PERIOD, PeriodOnPeriod[Period], PeriodOnPeriod[Allowance paid])</f>
        <v>0</v>
      </c>
      <c r="J5" s="91"/>
      <c r="K5" s="17"/>
    </row>
    <row r="6" spans="1:11" ht="15" customHeight="1" x14ac:dyDescent="0.25">
      <c r="A6" s="15"/>
      <c r="B6" s="95"/>
      <c r="C6" s="96"/>
      <c r="D6" s="16"/>
      <c r="E6" s="98"/>
      <c r="F6" s="98"/>
      <c r="G6" s="90"/>
      <c r="H6" s="90"/>
      <c r="I6" s="92"/>
      <c r="J6" s="92"/>
      <c r="K6" s="17"/>
    </row>
    <row r="7" spans="1:11" ht="15" customHeight="1" x14ac:dyDescent="0.25">
      <c r="A7" s="18"/>
      <c r="B7" s="19"/>
      <c r="C7" s="19"/>
      <c r="D7" s="19"/>
      <c r="E7" s="19"/>
      <c r="F7" s="19"/>
      <c r="G7" s="19"/>
      <c r="H7" s="19"/>
      <c r="I7" s="19"/>
      <c r="J7" s="19"/>
      <c r="K7" s="20"/>
    </row>
    <row r="9" spans="1:11" ht="15" customHeight="1" x14ac:dyDescent="0.25">
      <c r="B9" s="76" t="str">
        <f ca="1" xml:space="preserve"> "Cash balance as of " &amp; TEXT(TODAY(), "dd/mm/yyyy")</f>
        <v>Cash balance as of 29/12/2022</v>
      </c>
      <c r="C9" s="77"/>
      <c r="D9" s="78"/>
      <c r="F9" s="35"/>
      <c r="G9" s="35"/>
      <c r="H9" s="35"/>
    </row>
    <row r="10" spans="1:11" ht="15" customHeight="1" x14ac:dyDescent="0.25">
      <c r="B10" s="79" t="e">
        <f ca="1">SUMIF(IncomeTable[Date],"&lt;="&amp;TODAY(),IncomeTable[Amount])-SUMIF(RecurringTable[Date],"&lt;="&amp;TODAY(),RecurringTable[Amount])-BudgetTable[[#Totals],[Paid]]-SUMIF(OneoffTable[Date],"&lt;="&amp;TODAY(),OneoffTable[Amount])-PeriodOnPeriod[[#Totals],[Allowance paid]]</f>
        <v>#DIV/0!</v>
      </c>
      <c r="C10" s="80"/>
      <c r="D10" s="81"/>
      <c r="F10" s="36"/>
      <c r="G10" s="36"/>
      <c r="H10" s="36"/>
    </row>
    <row r="11" spans="1:11" ht="15" customHeight="1" x14ac:dyDescent="0.25">
      <c r="B11" s="82"/>
      <c r="C11" s="83"/>
      <c r="D11" s="84"/>
    </row>
    <row r="12" spans="1:11" ht="15" customHeight="1" x14ac:dyDescent="0.25">
      <c r="B12" s="85" t="s">
        <v>33</v>
      </c>
      <c r="C12" s="85"/>
      <c r="D12" s="50"/>
    </row>
    <row r="15" spans="1:11" ht="15" customHeight="1" x14ac:dyDescent="0.25">
      <c r="B15" s="75" t="s">
        <v>42</v>
      </c>
      <c r="C15" s="75"/>
      <c r="D15" s="75"/>
      <c r="E15" s="75"/>
    </row>
    <row r="17" spans="2:3" ht="15" customHeight="1" x14ac:dyDescent="0.25">
      <c r="B17" s="74" t="s">
        <v>41</v>
      </c>
      <c r="C17" s="74"/>
    </row>
    <row r="18" spans="2:3" ht="15" customHeight="1" x14ac:dyDescent="0.25">
      <c r="B18" s="73" t="e" cm="1">
        <f t="array" aca="1" ref="B18" ca="1">_xlfn.CONCAT(ROUNDUP(_xlfn.XLOOKUP(CURRENT_PAY_PERIOD, PeriodOnPeriod[Period], PeriodOnPeriod[Total spendings]) / _xlfn.XLOOKUP(CURRENT_PAY_PERIOD, PeriodOnPeriod[Period], PeriodOnPeriod[Total income]) *100, 0), "%")</f>
        <v>#DIV/0!</v>
      </c>
      <c r="C18" s="73"/>
    </row>
    <row r="19" spans="2:3" ht="15" customHeight="1" x14ac:dyDescent="0.25">
      <c r="B19" s="73"/>
      <c r="C19" s="73"/>
    </row>
  </sheetData>
  <sheetProtection sheet="1" autoFilter="0"/>
  <mergeCells count="17">
    <mergeCell ref="I5:J6"/>
    <mergeCell ref="B5:C6"/>
    <mergeCell ref="E5:F6"/>
    <mergeCell ref="B2:C2"/>
    <mergeCell ref="B4:C4"/>
    <mergeCell ref="I4:J4"/>
    <mergeCell ref="F1:G1"/>
    <mergeCell ref="F2:G2"/>
    <mergeCell ref="E4:F4"/>
    <mergeCell ref="G4:H4"/>
    <mergeCell ref="G5:H6"/>
    <mergeCell ref="B18:C19"/>
    <mergeCell ref="B17:C17"/>
    <mergeCell ref="B15:E15"/>
    <mergeCell ref="B9:D9"/>
    <mergeCell ref="B10:D11"/>
    <mergeCell ref="B12:C12"/>
  </mergeCells>
  <conditionalFormatting sqref="B5:C6">
    <cfRule type="cellIs" dxfId="130" priority="1" operator="greaterThan">
      <formula>0</formula>
    </cfRule>
    <cfRule type="cellIs" dxfId="129" priority="2" operator="lessThanOrEqual">
      <formula>0</formula>
    </cfRule>
  </conditionalFormatting>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8DAFB-439F-47BE-9EC0-E33C03B6EC42}">
  <sheetPr codeName="Sheet2">
    <tabColor rgb="FF00B050"/>
  </sheetPr>
  <dimension ref="A1:I106"/>
  <sheetViews>
    <sheetView tabSelected="1" workbookViewId="0">
      <selection activeCell="B9" sqref="B9"/>
    </sheetView>
  </sheetViews>
  <sheetFormatPr defaultRowHeight="15" x14ac:dyDescent="0.25"/>
  <cols>
    <col min="1" max="1" width="10.7109375" style="22" customWidth="1"/>
    <col min="2" max="2" width="36.5703125" style="23" customWidth="1"/>
    <col min="3" max="3" width="14.42578125" style="23" bestFit="1" customWidth="1"/>
    <col min="4" max="4" width="14.42578125" style="25" customWidth="1"/>
    <col min="5" max="5" width="8.5703125" style="24" customWidth="1"/>
    <col min="6" max="6" width="22.28515625" style="41" hidden="1" customWidth="1"/>
    <col min="7" max="7" width="22.28515625" style="24" hidden="1" customWidth="1"/>
    <col min="8" max="8" width="18.7109375" style="24" hidden="1" customWidth="1"/>
    <col min="9" max="9" width="13.7109375" hidden="1" customWidth="1"/>
  </cols>
  <sheetData>
    <row r="1" spans="1:9" x14ac:dyDescent="0.25">
      <c r="A1" s="22" t="s">
        <v>1</v>
      </c>
      <c r="B1" s="23" t="s">
        <v>2</v>
      </c>
      <c r="C1" s="23" t="s">
        <v>10</v>
      </c>
      <c r="D1" s="25" t="s">
        <v>3</v>
      </c>
      <c r="E1" s="24" t="s">
        <v>32</v>
      </c>
      <c r="F1" s="37" t="s">
        <v>26</v>
      </c>
      <c r="G1" s="38" t="s">
        <v>25</v>
      </c>
      <c r="H1" s="24" t="s">
        <v>27</v>
      </c>
      <c r="I1" cm="1">
        <f t="array" ref="I1">_xlfn._xlws.SORT(_xlfn.UNIQUE(IncomeTable[Description],FALSE,FALSE))</f>
        <v>0</v>
      </c>
    </row>
    <row r="2" spans="1:9" x14ac:dyDescent="0.25">
      <c r="C2" s="24"/>
      <c r="F2" s="39">
        <f>_xlfn.XLOOKUP(IncomeTable[[#This Row],[Date]], MainIncomeTable[Date], MainIncomeTable[Period], 0, -1, 1)</f>
        <v>0</v>
      </c>
      <c r="G2" s="25">
        <f>IFERROR(IncomeTable[[#This Row],[Amount]] / IncomeTable[[#This Row],[Spread]], IncomeTable[[#This Row],[Amount]])</f>
        <v>0</v>
      </c>
      <c r="H2" s="24">
        <f>IncomeTable[[#This Row],[Spread start period]] + IF(IncomeTable[[#This Row],[Spread]] = 0, 0, IncomeTable[[#This Row],[Spread]] - 1)</f>
        <v>0</v>
      </c>
    </row>
    <row r="3" spans="1:9" x14ac:dyDescent="0.25">
      <c r="C3" s="24"/>
      <c r="F3" s="39">
        <f>_xlfn.XLOOKUP(IncomeTable[[#This Row],[Date]], MainIncomeTable[Date], MainIncomeTable[Period], 0, -1, 1)</f>
        <v>0</v>
      </c>
      <c r="G3" s="25">
        <f>IFERROR(IncomeTable[[#This Row],[Amount]] / IncomeTable[[#This Row],[Spread]], IncomeTable[[#This Row],[Amount]])</f>
        <v>0</v>
      </c>
      <c r="H3" s="24">
        <f>IncomeTable[[#This Row],[Spread start period]] + IF(IncomeTable[[#This Row],[Spread]] = 0, 0, IncomeTable[[#This Row],[Spread]] - 1)</f>
        <v>0</v>
      </c>
    </row>
    <row r="4" spans="1:9" x14ac:dyDescent="0.25">
      <c r="C4" s="24"/>
      <c r="F4" s="39">
        <f>_xlfn.XLOOKUP(IncomeTable[[#This Row],[Date]], MainIncomeTable[Date], MainIncomeTable[Period], 0, -1, 1)</f>
        <v>0</v>
      </c>
      <c r="G4" s="40">
        <f>IFERROR(IncomeTable[[#This Row],[Amount]] / IncomeTable[[#This Row],[Spread]], IncomeTable[[#This Row],[Amount]])</f>
        <v>0</v>
      </c>
      <c r="H4" s="24">
        <f>IncomeTable[[#This Row],[Spread start period]] + IF(IncomeTable[[#This Row],[Spread]] = 0, 0, IncomeTable[[#This Row],[Spread]] - 1)</f>
        <v>0</v>
      </c>
    </row>
    <row r="5" spans="1:9" x14ac:dyDescent="0.25">
      <c r="B5" s="24"/>
      <c r="C5" s="24"/>
      <c r="D5" s="26"/>
      <c r="F5" s="39">
        <f>_xlfn.XLOOKUP(IncomeTable[[#This Row],[Date]], MainIncomeTable[Date], MainIncomeTable[Period], 0, -1, 1)</f>
        <v>0</v>
      </c>
      <c r="G5" s="40">
        <f>IFERROR(IncomeTable[[#This Row],[Amount]] / IncomeTable[[#This Row],[Spread]], IncomeTable[[#This Row],[Amount]])</f>
        <v>0</v>
      </c>
      <c r="H5" s="24">
        <f>IncomeTable[[#This Row],[Spread start period]] + IF(IncomeTable[[#This Row],[Spread]] = 0, 0, IncomeTable[[#This Row],[Spread]] - 1)</f>
        <v>0</v>
      </c>
    </row>
    <row r="6" spans="1:9" x14ac:dyDescent="0.25">
      <c r="B6" s="24"/>
      <c r="C6" s="24"/>
      <c r="D6" s="26"/>
      <c r="F6" s="39">
        <f>_xlfn.XLOOKUP(IncomeTable[[#This Row],[Date]], MainIncomeTable[Date], MainIncomeTable[Period], 0, -1, 1)</f>
        <v>0</v>
      </c>
      <c r="G6" s="25">
        <f>IFERROR(IncomeTable[[#This Row],[Amount]] / IncomeTable[[#This Row],[Spread]], IncomeTable[[#This Row],[Amount]])</f>
        <v>0</v>
      </c>
      <c r="H6" s="24">
        <f>IncomeTable[[#This Row],[Spread start period]] + IF(IncomeTable[[#This Row],[Spread]] = 0, 0, IncomeTable[[#This Row],[Spread]] - 1)</f>
        <v>0</v>
      </c>
    </row>
    <row r="7" spans="1:9" x14ac:dyDescent="0.25">
      <c r="C7" s="24"/>
      <c r="F7" s="39">
        <f>_xlfn.XLOOKUP(IncomeTable[[#This Row],[Date]], MainIncomeTable[Date], MainIncomeTable[Period], 0, -1, 1)</f>
        <v>0</v>
      </c>
      <c r="G7" s="25">
        <f>IFERROR(IncomeTable[[#This Row],[Amount]] / IncomeTable[[#This Row],[Spread]], IncomeTable[[#This Row],[Amount]])</f>
        <v>0</v>
      </c>
      <c r="H7" s="24">
        <f>IncomeTable[[#This Row],[Spread start period]] + IF(IncomeTable[[#This Row],[Spread]] = 0, 0, IncomeTable[[#This Row],[Spread]] - 1)</f>
        <v>0</v>
      </c>
    </row>
    <row r="8" spans="1:9" x14ac:dyDescent="0.25">
      <c r="B8" s="24"/>
      <c r="C8" s="24"/>
      <c r="D8" s="26"/>
      <c r="F8" s="39">
        <f>_xlfn.XLOOKUP(IncomeTable[[#This Row],[Date]], MainIncomeTable[Date], MainIncomeTable[Period], 0, -1, 1)</f>
        <v>0</v>
      </c>
      <c r="G8" s="25">
        <f>IFERROR(IncomeTable[[#This Row],[Amount]] / IncomeTable[[#This Row],[Spread]], IncomeTable[[#This Row],[Amount]])</f>
        <v>0</v>
      </c>
      <c r="H8" s="24">
        <f>IncomeTable[[#This Row],[Spread start period]] + IF(IncomeTable[[#This Row],[Spread]] = 0, 0, IncomeTable[[#This Row],[Spread]] - 1)</f>
        <v>0</v>
      </c>
    </row>
    <row r="9" spans="1:9" x14ac:dyDescent="0.25">
      <c r="B9" s="24"/>
      <c r="C9" s="24"/>
      <c r="D9" s="26"/>
      <c r="F9" s="39">
        <f>_xlfn.XLOOKUP(IncomeTable[[#This Row],[Date]], MainIncomeTable[Date], MainIncomeTable[Period], 0, -1, 1)</f>
        <v>0</v>
      </c>
      <c r="G9" s="25">
        <f>IFERROR(IncomeTable[[#This Row],[Amount]] / IncomeTable[[#This Row],[Spread]], IncomeTable[[#This Row],[Amount]])</f>
        <v>0</v>
      </c>
      <c r="H9" s="24">
        <f>IncomeTable[[#This Row],[Spread start period]] + IF(IncomeTable[[#This Row],[Spread]] = 0, 0, IncomeTable[[#This Row],[Spread]] - 1)</f>
        <v>0</v>
      </c>
    </row>
    <row r="10" spans="1:9" x14ac:dyDescent="0.25">
      <c r="B10" s="24"/>
      <c r="C10" s="24"/>
      <c r="D10" s="26"/>
      <c r="F10" s="39">
        <f>_xlfn.XLOOKUP(IncomeTable[[#This Row],[Date]], MainIncomeTable[Date], MainIncomeTable[Period], 0, -1, 1)</f>
        <v>0</v>
      </c>
      <c r="G10" s="25">
        <f>IFERROR(IncomeTable[[#This Row],[Amount]] / IncomeTable[[#This Row],[Spread]], IncomeTable[[#This Row],[Amount]])</f>
        <v>0</v>
      </c>
      <c r="H10" s="24">
        <f>IncomeTable[[#This Row],[Spread start period]] + IF(IncomeTable[[#This Row],[Spread]] = 0, 0, IncomeTable[[#This Row],[Spread]] - 1)</f>
        <v>0</v>
      </c>
    </row>
    <row r="11" spans="1:9" x14ac:dyDescent="0.25">
      <c r="B11" s="24"/>
      <c r="C11" s="24"/>
      <c r="D11" s="26"/>
      <c r="F11" s="39">
        <f>_xlfn.XLOOKUP(IncomeTable[[#This Row],[Date]], MainIncomeTable[Date], MainIncomeTable[Period], 0, -1, 1)</f>
        <v>0</v>
      </c>
      <c r="G11" s="25">
        <f>IFERROR(IncomeTable[[#This Row],[Amount]] / IncomeTable[[#This Row],[Spread]], IncomeTable[[#This Row],[Amount]])</f>
        <v>0</v>
      </c>
      <c r="H11" s="24">
        <f>IncomeTable[[#This Row],[Spread start period]] + IF(IncomeTable[[#This Row],[Spread]] = 0, 0, IncomeTable[[#This Row],[Spread]] - 1)</f>
        <v>0</v>
      </c>
    </row>
    <row r="12" spans="1:9" x14ac:dyDescent="0.25">
      <c r="B12" s="24"/>
      <c r="C12" s="24"/>
      <c r="D12" s="26"/>
      <c r="F12" s="39">
        <f>_xlfn.XLOOKUP(IncomeTable[[#This Row],[Date]], MainIncomeTable[Date], MainIncomeTable[Period], 0, -1, 1)</f>
        <v>0</v>
      </c>
      <c r="G12" s="25">
        <f>IFERROR(IncomeTable[[#This Row],[Amount]] / IncomeTable[[#This Row],[Spread]], IncomeTable[[#This Row],[Amount]])</f>
        <v>0</v>
      </c>
      <c r="H12" s="24">
        <f>IncomeTable[[#This Row],[Spread start period]] + IF(IncomeTable[[#This Row],[Spread]] = 0, 0, IncomeTable[[#This Row],[Spread]] - 1)</f>
        <v>0</v>
      </c>
    </row>
    <row r="13" spans="1:9" x14ac:dyDescent="0.25">
      <c r="C13" s="24"/>
      <c r="F13" s="39">
        <f>_xlfn.XLOOKUP(IncomeTable[[#This Row],[Date]], MainIncomeTable[Date], MainIncomeTable[Period], 0, -1, 1)</f>
        <v>0</v>
      </c>
      <c r="G13" s="25">
        <f>IFERROR(IncomeTable[[#This Row],[Amount]] / IncomeTable[[#This Row],[Spread]], IncomeTable[[#This Row],[Amount]])</f>
        <v>0</v>
      </c>
      <c r="H13" s="24">
        <f>IncomeTable[[#This Row],[Spread start period]] + IF(IncomeTable[[#This Row],[Spread]] = 0, 0, IncomeTable[[#This Row],[Spread]] - 1)</f>
        <v>0</v>
      </c>
    </row>
    <row r="14" spans="1:9" x14ac:dyDescent="0.25">
      <c r="C14" s="24"/>
      <c r="F14" s="39">
        <f>_xlfn.XLOOKUP(IncomeTable[[#This Row],[Date]], MainIncomeTable[Date], MainIncomeTable[Period], 0, -1, 1)</f>
        <v>0</v>
      </c>
      <c r="G14" s="25">
        <f>IFERROR(IncomeTable[[#This Row],[Amount]] / IncomeTable[[#This Row],[Spread]], IncomeTable[[#This Row],[Amount]])</f>
        <v>0</v>
      </c>
      <c r="H14" s="24">
        <f>IncomeTable[[#This Row],[Spread start period]] + IF(IncomeTable[[#This Row],[Spread]] = 0, 0, IncomeTable[[#This Row],[Spread]] - 1)</f>
        <v>0</v>
      </c>
    </row>
    <row r="15" spans="1:9" x14ac:dyDescent="0.25">
      <c r="B15" s="24"/>
      <c r="C15" s="24"/>
      <c r="D15" s="26"/>
      <c r="F15" s="39">
        <f>_xlfn.XLOOKUP(IncomeTable[[#This Row],[Date]], MainIncomeTable[Date], MainIncomeTable[Period], 0, -1, 1)</f>
        <v>0</v>
      </c>
      <c r="G15" s="25">
        <f>IFERROR(IncomeTable[[#This Row],[Amount]] / IncomeTable[[#This Row],[Spread]], IncomeTable[[#This Row],[Amount]])</f>
        <v>0</v>
      </c>
      <c r="H15" s="24">
        <f>IncomeTable[[#This Row],[Spread start period]] + IF(IncomeTable[[#This Row],[Spread]] = 0, 0, IncomeTable[[#This Row],[Spread]] - 1)</f>
        <v>0</v>
      </c>
    </row>
    <row r="16" spans="1:9" x14ac:dyDescent="0.25">
      <c r="C16" s="24"/>
      <c r="F16" s="39">
        <f>_xlfn.XLOOKUP(IncomeTable[[#This Row],[Date]], MainIncomeTable[Date], MainIncomeTable[Period], 0, -1, 1)</f>
        <v>0</v>
      </c>
      <c r="G16" s="25">
        <f>IFERROR(IncomeTable[[#This Row],[Amount]] / IncomeTable[[#This Row],[Spread]], IncomeTable[[#This Row],[Amount]])</f>
        <v>0</v>
      </c>
      <c r="H16" s="24">
        <f>IncomeTable[[#This Row],[Spread start period]] + IF(IncomeTable[[#This Row],[Spread]] = 0, 0, IncomeTable[[#This Row],[Spread]] - 1)</f>
        <v>0</v>
      </c>
    </row>
    <row r="17" spans="2:8" x14ac:dyDescent="0.25">
      <c r="B17" s="24"/>
      <c r="C17" s="24"/>
      <c r="D17" s="26"/>
      <c r="F17" s="39">
        <f>_xlfn.XLOOKUP(IncomeTable[[#This Row],[Date]], MainIncomeTable[Date], MainIncomeTable[Period], 0, -1, 1)</f>
        <v>0</v>
      </c>
      <c r="G17" s="25">
        <f>IFERROR(IncomeTable[[#This Row],[Amount]] / IncomeTable[[#This Row],[Spread]], IncomeTable[[#This Row],[Amount]])</f>
        <v>0</v>
      </c>
      <c r="H17" s="24">
        <f>IncomeTable[[#This Row],[Spread start period]] + IF(IncomeTable[[#This Row],[Spread]] = 0, 0, IncomeTable[[#This Row],[Spread]] - 1)</f>
        <v>0</v>
      </c>
    </row>
    <row r="18" spans="2:8" x14ac:dyDescent="0.25">
      <c r="B18" s="24"/>
      <c r="C18" s="24"/>
      <c r="D18" s="26"/>
      <c r="F18" s="39">
        <f>_xlfn.XLOOKUP(IncomeTable[[#This Row],[Date]], MainIncomeTable[Date], MainIncomeTable[Period], 0, -1, 1)</f>
        <v>0</v>
      </c>
      <c r="G18" s="25">
        <f>IFERROR(IncomeTable[[#This Row],[Amount]] / IncomeTable[[#This Row],[Spread]], IncomeTable[[#This Row],[Amount]])</f>
        <v>0</v>
      </c>
      <c r="H18" s="24">
        <f>IncomeTable[[#This Row],[Spread start period]] + IF(IncomeTable[[#This Row],[Spread]] = 0, 0, IncomeTable[[#This Row],[Spread]] - 1)</f>
        <v>0</v>
      </c>
    </row>
    <row r="19" spans="2:8" x14ac:dyDescent="0.25">
      <c r="B19" s="24"/>
      <c r="D19" s="26"/>
      <c r="F19" s="39">
        <f>_xlfn.XLOOKUP(IncomeTable[[#This Row],[Date]], MainIncomeTable[Date], MainIncomeTable[Period], 0, -1, 1)</f>
        <v>0</v>
      </c>
      <c r="G19" s="25">
        <f>IFERROR(IncomeTable[[#This Row],[Amount]] / IncomeTable[[#This Row],[Spread]], IncomeTable[[#This Row],[Amount]])</f>
        <v>0</v>
      </c>
      <c r="H19" s="24">
        <f>IncomeTable[[#This Row],[Spread start period]] + IF(IncomeTable[[#This Row],[Spread]] = 0, 0, IncomeTable[[#This Row],[Spread]] - 1)</f>
        <v>0</v>
      </c>
    </row>
    <row r="20" spans="2:8" x14ac:dyDescent="0.25">
      <c r="B20" s="24"/>
      <c r="C20" s="24"/>
      <c r="D20" s="26"/>
      <c r="F20" s="39">
        <f>_xlfn.XLOOKUP(IncomeTable[[#This Row],[Date]], MainIncomeTable[Date], MainIncomeTable[Period], 0, -1, 1)</f>
        <v>0</v>
      </c>
      <c r="G20" s="25">
        <f>IFERROR(IncomeTable[[#This Row],[Amount]] / IncomeTable[[#This Row],[Spread]], IncomeTable[[#This Row],[Amount]])</f>
        <v>0</v>
      </c>
      <c r="H20" s="24">
        <f>IncomeTable[[#This Row],[Spread start period]] + IF(IncomeTable[[#This Row],[Spread]] = 0, 0, IncomeTable[[#This Row],[Spread]] - 1)</f>
        <v>0</v>
      </c>
    </row>
    <row r="21" spans="2:8" x14ac:dyDescent="0.25">
      <c r="F21" s="39">
        <f>_xlfn.XLOOKUP(IncomeTable[[#This Row],[Date]], MainIncomeTable[Date], MainIncomeTable[Period], 0, -1, 1)</f>
        <v>0</v>
      </c>
      <c r="G21" s="25">
        <f>IFERROR(IncomeTable[[#This Row],[Amount]] / IncomeTable[[#This Row],[Spread]], IncomeTable[[#This Row],[Amount]])</f>
        <v>0</v>
      </c>
      <c r="H21" s="24">
        <f>IncomeTable[[#This Row],[Spread start period]] + IF(IncomeTable[[#This Row],[Spread]] = 0, 0, IncomeTable[[#This Row],[Spread]] - 1)</f>
        <v>0</v>
      </c>
    </row>
    <row r="22" spans="2:8" x14ac:dyDescent="0.25">
      <c r="F22" s="39">
        <f>_xlfn.XLOOKUP(IncomeTable[[#This Row],[Date]], MainIncomeTable[Date], MainIncomeTable[Period], 0, -1, 1)</f>
        <v>0</v>
      </c>
      <c r="G22" s="25">
        <f>IFERROR(IncomeTable[[#This Row],[Amount]] / IncomeTable[[#This Row],[Spread]], IncomeTable[[#This Row],[Amount]])</f>
        <v>0</v>
      </c>
      <c r="H22" s="24">
        <f>IncomeTable[[#This Row],[Spread start period]] + IF(IncomeTable[[#This Row],[Spread]] = 0, 0, IncomeTable[[#This Row],[Spread]] - 1)</f>
        <v>0</v>
      </c>
    </row>
    <row r="23" spans="2:8" x14ac:dyDescent="0.25">
      <c r="F23" s="39">
        <f>_xlfn.XLOOKUP(IncomeTable[[#This Row],[Date]], MainIncomeTable[Date], MainIncomeTable[Period], 0, -1, 1)</f>
        <v>0</v>
      </c>
      <c r="G23" s="25">
        <f>IFERROR(IncomeTable[[#This Row],[Amount]] / IncomeTable[[#This Row],[Spread]], IncomeTable[[#This Row],[Amount]])</f>
        <v>0</v>
      </c>
      <c r="H23" s="24">
        <f>IncomeTable[[#This Row],[Spread start period]] + IF(IncomeTable[[#This Row],[Spread]] = 0, 0, IncomeTable[[#This Row],[Spread]] - 1)</f>
        <v>0</v>
      </c>
    </row>
    <row r="24" spans="2:8" x14ac:dyDescent="0.25">
      <c r="F24" s="39">
        <f>_xlfn.XLOOKUP(IncomeTable[[#This Row],[Date]], MainIncomeTable[Date], MainIncomeTable[Period], 0, -1, 1)</f>
        <v>0</v>
      </c>
      <c r="G24" s="25">
        <f>IFERROR(IncomeTable[[#This Row],[Amount]] / IncomeTable[[#This Row],[Spread]], IncomeTable[[#This Row],[Amount]])</f>
        <v>0</v>
      </c>
      <c r="H24" s="24">
        <f>IncomeTable[[#This Row],[Spread start period]] + IF(IncomeTable[[#This Row],[Spread]] = 0, 0, IncomeTable[[#This Row],[Spread]] - 1)</f>
        <v>0</v>
      </c>
    </row>
    <row r="25" spans="2:8" x14ac:dyDescent="0.25">
      <c r="F25" s="39">
        <f>_xlfn.XLOOKUP(IncomeTable[[#This Row],[Date]], MainIncomeTable[Date], MainIncomeTable[Period], 0, -1, 1)</f>
        <v>0</v>
      </c>
      <c r="G25" s="25">
        <f>IFERROR(IncomeTable[[#This Row],[Amount]] / IncomeTable[[#This Row],[Spread]], IncomeTable[[#This Row],[Amount]])</f>
        <v>0</v>
      </c>
      <c r="H25" s="24">
        <f>IncomeTable[[#This Row],[Spread start period]] + IF(IncomeTable[[#This Row],[Spread]] = 0, 0, IncomeTable[[#This Row],[Spread]] - 1)</f>
        <v>0</v>
      </c>
    </row>
    <row r="26" spans="2:8" x14ac:dyDescent="0.25">
      <c r="F26" s="39">
        <f>_xlfn.XLOOKUP(IncomeTable[[#This Row],[Date]], MainIncomeTable[Date], MainIncomeTable[Period], 0, -1, 1)</f>
        <v>0</v>
      </c>
      <c r="G26" s="25">
        <f>IFERROR(IncomeTable[[#This Row],[Amount]] / IncomeTable[[#This Row],[Spread]], IncomeTable[[#This Row],[Amount]])</f>
        <v>0</v>
      </c>
      <c r="H26" s="24">
        <f>IncomeTable[[#This Row],[Spread start period]] + IF(IncomeTable[[#This Row],[Spread]] = 0, 0, IncomeTable[[#This Row],[Spread]] - 1)</f>
        <v>0</v>
      </c>
    </row>
    <row r="27" spans="2:8" x14ac:dyDescent="0.25">
      <c r="F27" s="39">
        <f>_xlfn.XLOOKUP(IncomeTable[[#This Row],[Date]], MainIncomeTable[Date], MainIncomeTable[Period], 0, -1, 1)</f>
        <v>0</v>
      </c>
      <c r="G27" s="25">
        <f>IFERROR(IncomeTable[[#This Row],[Amount]] / IncomeTable[[#This Row],[Spread]], IncomeTable[[#This Row],[Amount]])</f>
        <v>0</v>
      </c>
      <c r="H27" s="24">
        <f>IncomeTable[[#This Row],[Spread start period]] + IF(IncomeTable[[#This Row],[Spread]] = 0, 0, IncomeTable[[#This Row],[Spread]] - 1)</f>
        <v>0</v>
      </c>
    </row>
    <row r="28" spans="2:8" x14ac:dyDescent="0.25">
      <c r="F28" s="39">
        <f>_xlfn.XLOOKUP(IncomeTable[[#This Row],[Date]], MainIncomeTable[Date], MainIncomeTable[Period], 0, -1, 1)</f>
        <v>0</v>
      </c>
      <c r="G28" s="25">
        <f>IFERROR(IncomeTable[[#This Row],[Amount]] / IncomeTable[[#This Row],[Spread]], IncomeTable[[#This Row],[Amount]])</f>
        <v>0</v>
      </c>
      <c r="H28" s="24">
        <f>IncomeTable[[#This Row],[Spread start period]] + IF(IncomeTable[[#This Row],[Spread]] = 0, 0, IncomeTable[[#This Row],[Spread]] - 1)</f>
        <v>0</v>
      </c>
    </row>
    <row r="29" spans="2:8" x14ac:dyDescent="0.25">
      <c r="F29" s="39">
        <f>_xlfn.XLOOKUP(IncomeTable[[#This Row],[Date]], MainIncomeTable[Date], MainIncomeTable[Period], 0, -1, 1)</f>
        <v>0</v>
      </c>
      <c r="G29" s="25">
        <f>IFERROR(IncomeTable[[#This Row],[Amount]] / IncomeTable[[#This Row],[Spread]], IncomeTable[[#This Row],[Amount]])</f>
        <v>0</v>
      </c>
      <c r="H29" s="24">
        <f>IncomeTable[[#This Row],[Spread start period]] + IF(IncomeTable[[#This Row],[Spread]] = 0, 0, IncomeTable[[#This Row],[Spread]] - 1)</f>
        <v>0</v>
      </c>
    </row>
    <row r="30" spans="2:8" x14ac:dyDescent="0.25">
      <c r="F30" s="39">
        <f>_xlfn.XLOOKUP(IncomeTable[[#This Row],[Date]], MainIncomeTable[Date], MainIncomeTable[Period], 0, -1, 1)</f>
        <v>0</v>
      </c>
      <c r="G30" s="25">
        <f>IFERROR(IncomeTable[[#This Row],[Amount]] / IncomeTable[[#This Row],[Spread]], IncomeTable[[#This Row],[Amount]])</f>
        <v>0</v>
      </c>
      <c r="H30" s="24">
        <f>IncomeTable[[#This Row],[Spread start period]] + IF(IncomeTable[[#This Row],[Spread]] = 0, 0, IncomeTable[[#This Row],[Spread]] - 1)</f>
        <v>0</v>
      </c>
    </row>
    <row r="31" spans="2:8" x14ac:dyDescent="0.25">
      <c r="F31" s="39">
        <f>_xlfn.XLOOKUP(IncomeTable[[#This Row],[Date]], MainIncomeTable[Date], MainIncomeTable[Period], 0, -1, 1)</f>
        <v>0</v>
      </c>
      <c r="G31" s="25">
        <f>IFERROR(IncomeTable[[#This Row],[Amount]] / IncomeTable[[#This Row],[Spread]], IncomeTable[[#This Row],[Amount]])</f>
        <v>0</v>
      </c>
      <c r="H31" s="24">
        <f>IncomeTable[[#This Row],[Spread start period]] + IF(IncomeTable[[#This Row],[Spread]] = 0, 0, IncomeTable[[#This Row],[Spread]] - 1)</f>
        <v>0</v>
      </c>
    </row>
    <row r="32" spans="2:8" x14ac:dyDescent="0.25">
      <c r="F32" s="39">
        <f>_xlfn.XLOOKUP(IncomeTable[[#This Row],[Date]], MainIncomeTable[Date], MainIncomeTable[Period], 0, -1, 1)</f>
        <v>0</v>
      </c>
      <c r="G32" s="25">
        <f>IFERROR(IncomeTable[[#This Row],[Amount]] / IncomeTable[[#This Row],[Spread]], IncomeTable[[#This Row],[Amount]])</f>
        <v>0</v>
      </c>
      <c r="H32" s="24">
        <f>IncomeTable[[#This Row],[Spread start period]] + IF(IncomeTable[[#This Row],[Spread]] = 0, 0, IncomeTable[[#This Row],[Spread]] - 1)</f>
        <v>0</v>
      </c>
    </row>
    <row r="33" spans="6:8" x14ac:dyDescent="0.25">
      <c r="F33" s="39">
        <f>_xlfn.XLOOKUP(IncomeTable[[#This Row],[Date]], MainIncomeTable[Date], MainIncomeTable[Period], 0, -1, 1)</f>
        <v>0</v>
      </c>
      <c r="G33" s="25">
        <f>IFERROR(IncomeTable[[#This Row],[Amount]] / IncomeTable[[#This Row],[Spread]], IncomeTable[[#This Row],[Amount]])</f>
        <v>0</v>
      </c>
      <c r="H33" s="24">
        <f>IncomeTable[[#This Row],[Spread start period]] + IF(IncomeTable[[#This Row],[Spread]] = 0, 0, IncomeTable[[#This Row],[Spread]] - 1)</f>
        <v>0</v>
      </c>
    </row>
    <row r="34" spans="6:8" x14ac:dyDescent="0.25">
      <c r="F34" s="39">
        <f>_xlfn.XLOOKUP(IncomeTable[[#This Row],[Date]], MainIncomeTable[Date], MainIncomeTable[Period], 0, -1, 1)</f>
        <v>0</v>
      </c>
      <c r="G34" s="25">
        <f>IFERROR(IncomeTable[[#This Row],[Amount]] / IncomeTable[[#This Row],[Spread]], IncomeTable[[#This Row],[Amount]])</f>
        <v>0</v>
      </c>
      <c r="H34" s="24">
        <f>IncomeTable[[#This Row],[Spread start period]] + IF(IncomeTable[[#This Row],[Spread]] = 0, 0, IncomeTable[[#This Row],[Spread]] - 1)</f>
        <v>0</v>
      </c>
    </row>
    <row r="35" spans="6:8" x14ac:dyDescent="0.25">
      <c r="F35" s="39">
        <f>_xlfn.XLOOKUP(IncomeTable[[#This Row],[Date]], MainIncomeTable[Date], MainIncomeTable[Period], 0, -1, 1)</f>
        <v>0</v>
      </c>
      <c r="G35" s="25">
        <f>IFERROR(IncomeTable[[#This Row],[Amount]] / IncomeTable[[#This Row],[Spread]], IncomeTable[[#This Row],[Amount]])</f>
        <v>0</v>
      </c>
      <c r="H35" s="24">
        <f>IncomeTable[[#This Row],[Spread start period]] + IF(IncomeTable[[#This Row],[Spread]] = 0, 0, IncomeTable[[#This Row],[Spread]] - 1)</f>
        <v>0</v>
      </c>
    </row>
    <row r="36" spans="6:8" x14ac:dyDescent="0.25">
      <c r="F36" s="39">
        <f>_xlfn.XLOOKUP(IncomeTable[[#This Row],[Date]], MainIncomeTable[Date], MainIncomeTable[Period], 0, -1, 1)</f>
        <v>0</v>
      </c>
      <c r="G36" s="25">
        <f>IFERROR(IncomeTable[[#This Row],[Amount]] / IncomeTable[[#This Row],[Spread]], IncomeTable[[#This Row],[Amount]])</f>
        <v>0</v>
      </c>
      <c r="H36" s="24">
        <f>IncomeTable[[#This Row],[Spread start period]] + IF(IncomeTable[[#This Row],[Spread]] = 0, 0, IncomeTable[[#This Row],[Spread]] - 1)</f>
        <v>0</v>
      </c>
    </row>
    <row r="37" spans="6:8" x14ac:dyDescent="0.25">
      <c r="F37" s="39">
        <f>_xlfn.XLOOKUP(IncomeTable[[#This Row],[Date]], MainIncomeTable[Date], MainIncomeTable[Period], 0, -1, 1)</f>
        <v>0</v>
      </c>
      <c r="G37" s="25">
        <f>IFERROR(IncomeTable[[#This Row],[Amount]] / IncomeTable[[#This Row],[Spread]], IncomeTable[[#This Row],[Amount]])</f>
        <v>0</v>
      </c>
      <c r="H37" s="24">
        <f>IncomeTable[[#This Row],[Spread start period]] + IF(IncomeTable[[#This Row],[Spread]] = 0, 0, IncomeTable[[#This Row],[Spread]] - 1)</f>
        <v>0</v>
      </c>
    </row>
    <row r="38" spans="6:8" x14ac:dyDescent="0.25">
      <c r="F38" s="39">
        <f>_xlfn.XLOOKUP(IncomeTable[[#This Row],[Date]], MainIncomeTable[Date], MainIncomeTable[Period], 0, -1, 1)</f>
        <v>0</v>
      </c>
      <c r="G38" s="25">
        <f>IFERROR(IncomeTable[[#This Row],[Amount]] / IncomeTable[[#This Row],[Spread]], IncomeTable[[#This Row],[Amount]])</f>
        <v>0</v>
      </c>
      <c r="H38" s="24">
        <f>IncomeTable[[#This Row],[Spread start period]] + IF(IncomeTable[[#This Row],[Spread]] = 0, 0, IncomeTable[[#This Row],[Spread]] - 1)</f>
        <v>0</v>
      </c>
    </row>
    <row r="39" spans="6:8" x14ac:dyDescent="0.25">
      <c r="F39" s="39">
        <f>_xlfn.XLOOKUP(IncomeTable[[#This Row],[Date]], MainIncomeTable[Date], MainIncomeTable[Period], 0, -1, 1)</f>
        <v>0</v>
      </c>
      <c r="G39" s="25">
        <f>IFERROR(IncomeTable[[#This Row],[Amount]] / IncomeTable[[#This Row],[Spread]], IncomeTable[[#This Row],[Amount]])</f>
        <v>0</v>
      </c>
      <c r="H39" s="24">
        <f>IncomeTable[[#This Row],[Spread start period]] + IF(IncomeTable[[#This Row],[Spread]] = 0, 0, IncomeTable[[#This Row],[Spread]] - 1)</f>
        <v>0</v>
      </c>
    </row>
    <row r="40" spans="6:8" x14ac:dyDescent="0.25">
      <c r="F40" s="39">
        <f>_xlfn.XLOOKUP(IncomeTable[[#This Row],[Date]], MainIncomeTable[Date], MainIncomeTable[Period], 0, -1, 1)</f>
        <v>0</v>
      </c>
      <c r="G40" s="25">
        <f>IFERROR(IncomeTable[[#This Row],[Amount]] / IncomeTable[[#This Row],[Spread]], IncomeTable[[#This Row],[Amount]])</f>
        <v>0</v>
      </c>
      <c r="H40" s="24">
        <f>IncomeTable[[#This Row],[Spread start period]] + IF(IncomeTable[[#This Row],[Spread]] = 0, 0, IncomeTable[[#This Row],[Spread]] - 1)</f>
        <v>0</v>
      </c>
    </row>
    <row r="41" spans="6:8" x14ac:dyDescent="0.25">
      <c r="F41" s="39">
        <f>_xlfn.XLOOKUP(IncomeTable[[#This Row],[Date]], MainIncomeTable[Date], MainIncomeTable[Period], 0, -1, 1)</f>
        <v>0</v>
      </c>
      <c r="G41" s="25">
        <f>IFERROR(IncomeTable[[#This Row],[Amount]] / IncomeTable[[#This Row],[Spread]], IncomeTable[[#This Row],[Amount]])</f>
        <v>0</v>
      </c>
      <c r="H41" s="24">
        <f>IncomeTable[[#This Row],[Spread start period]] + IF(IncomeTable[[#This Row],[Spread]] = 0, 0, IncomeTable[[#This Row],[Spread]] - 1)</f>
        <v>0</v>
      </c>
    </row>
    <row r="42" spans="6:8" x14ac:dyDescent="0.25">
      <c r="F42" s="39">
        <f>_xlfn.XLOOKUP(IncomeTable[[#This Row],[Date]], MainIncomeTable[Date], MainIncomeTable[Period], 0, -1, 1)</f>
        <v>0</v>
      </c>
      <c r="G42" s="25">
        <f>IFERROR(IncomeTable[[#This Row],[Amount]] / IncomeTable[[#This Row],[Spread]], IncomeTable[[#This Row],[Amount]])</f>
        <v>0</v>
      </c>
      <c r="H42" s="24">
        <f>IncomeTable[[#This Row],[Spread start period]] + IF(IncomeTable[[#This Row],[Spread]] = 0, 0, IncomeTable[[#This Row],[Spread]] - 1)</f>
        <v>0</v>
      </c>
    </row>
    <row r="43" spans="6:8" x14ac:dyDescent="0.25">
      <c r="F43" s="39">
        <f>_xlfn.XLOOKUP(IncomeTable[[#This Row],[Date]], MainIncomeTable[Date], MainIncomeTable[Period], 0, -1, 1)</f>
        <v>0</v>
      </c>
      <c r="G43" s="25">
        <f>IFERROR(IncomeTable[[#This Row],[Amount]] / IncomeTable[[#This Row],[Spread]], IncomeTable[[#This Row],[Amount]])</f>
        <v>0</v>
      </c>
      <c r="H43" s="24">
        <f>IncomeTable[[#This Row],[Spread start period]] + IF(IncomeTable[[#This Row],[Spread]] = 0, 0, IncomeTable[[#This Row],[Spread]] - 1)</f>
        <v>0</v>
      </c>
    </row>
    <row r="44" spans="6:8" x14ac:dyDescent="0.25">
      <c r="F44" s="39">
        <f>_xlfn.XLOOKUP(IncomeTable[[#This Row],[Date]], MainIncomeTable[Date], MainIncomeTable[Period], 0, -1, 1)</f>
        <v>0</v>
      </c>
      <c r="G44" s="25">
        <f>IFERROR(IncomeTable[[#This Row],[Amount]] / IncomeTable[[#This Row],[Spread]], IncomeTable[[#This Row],[Amount]])</f>
        <v>0</v>
      </c>
      <c r="H44" s="24">
        <f>IncomeTable[[#This Row],[Spread start period]] + IF(IncomeTable[[#This Row],[Spread]] = 0, 0, IncomeTable[[#This Row],[Spread]] - 1)</f>
        <v>0</v>
      </c>
    </row>
    <row r="45" spans="6:8" x14ac:dyDescent="0.25">
      <c r="F45" s="39">
        <f>_xlfn.XLOOKUP(IncomeTable[[#This Row],[Date]], MainIncomeTable[Date], MainIncomeTable[Period], 0, -1, 1)</f>
        <v>0</v>
      </c>
      <c r="G45" s="25">
        <f>IFERROR(IncomeTable[[#This Row],[Amount]] / IncomeTable[[#This Row],[Spread]], IncomeTable[[#This Row],[Amount]])</f>
        <v>0</v>
      </c>
      <c r="H45" s="24">
        <f>IncomeTable[[#This Row],[Spread start period]] + IF(IncomeTable[[#This Row],[Spread]] = 0, 0, IncomeTable[[#This Row],[Spread]] - 1)</f>
        <v>0</v>
      </c>
    </row>
    <row r="46" spans="6:8" x14ac:dyDescent="0.25">
      <c r="F46" s="39">
        <f>_xlfn.XLOOKUP(IncomeTable[[#This Row],[Date]], MainIncomeTable[Date], MainIncomeTable[Period], 0, -1, 1)</f>
        <v>0</v>
      </c>
      <c r="G46" s="25">
        <f>IFERROR(IncomeTable[[#This Row],[Amount]] / IncomeTable[[#This Row],[Spread]], IncomeTable[[#This Row],[Amount]])</f>
        <v>0</v>
      </c>
      <c r="H46" s="24">
        <f>IncomeTable[[#This Row],[Spread start period]] + IF(IncomeTable[[#This Row],[Spread]] = 0, 0, IncomeTable[[#This Row],[Spread]] - 1)</f>
        <v>0</v>
      </c>
    </row>
    <row r="47" spans="6:8" x14ac:dyDescent="0.25">
      <c r="F47" s="39">
        <f>_xlfn.XLOOKUP(IncomeTable[[#This Row],[Date]], MainIncomeTable[Date], MainIncomeTable[Period], 0, -1, 1)</f>
        <v>0</v>
      </c>
      <c r="G47" s="25">
        <f>IFERROR(IncomeTable[[#This Row],[Amount]] / IncomeTable[[#This Row],[Spread]], IncomeTable[[#This Row],[Amount]])</f>
        <v>0</v>
      </c>
      <c r="H47" s="24">
        <f>IncomeTable[[#This Row],[Spread start period]] + IF(IncomeTable[[#This Row],[Spread]] = 0, 0, IncomeTable[[#This Row],[Spread]] - 1)</f>
        <v>0</v>
      </c>
    </row>
    <row r="48" spans="6:8" x14ac:dyDescent="0.25">
      <c r="F48" s="39">
        <f>_xlfn.XLOOKUP(IncomeTable[[#This Row],[Date]], MainIncomeTable[Date], MainIncomeTable[Period], 0, -1, 1)</f>
        <v>0</v>
      </c>
      <c r="G48" s="25">
        <f>IFERROR(IncomeTable[[#This Row],[Amount]] / IncomeTable[[#This Row],[Spread]], IncomeTable[[#This Row],[Amount]])</f>
        <v>0</v>
      </c>
      <c r="H48" s="24">
        <f>IncomeTable[[#This Row],[Spread start period]] + IF(IncomeTable[[#This Row],[Spread]] = 0, 0, IncomeTable[[#This Row],[Spread]] - 1)</f>
        <v>0</v>
      </c>
    </row>
    <row r="49" spans="6:8" x14ac:dyDescent="0.25">
      <c r="F49" s="39">
        <f>_xlfn.XLOOKUP(IncomeTable[[#This Row],[Date]], MainIncomeTable[Date], MainIncomeTable[Period], 0, -1, 1)</f>
        <v>0</v>
      </c>
      <c r="G49" s="25">
        <f>IFERROR(IncomeTable[[#This Row],[Amount]] / IncomeTable[[#This Row],[Spread]], IncomeTable[[#This Row],[Amount]])</f>
        <v>0</v>
      </c>
      <c r="H49" s="24">
        <f>IncomeTable[[#This Row],[Spread start period]] + IF(IncomeTable[[#This Row],[Spread]] = 0, 0, IncomeTable[[#This Row],[Spread]] - 1)</f>
        <v>0</v>
      </c>
    </row>
    <row r="50" spans="6:8" x14ac:dyDescent="0.25">
      <c r="F50" s="39">
        <f>_xlfn.XLOOKUP(IncomeTable[[#This Row],[Date]], MainIncomeTable[Date], MainIncomeTable[Period], 0, -1, 1)</f>
        <v>0</v>
      </c>
      <c r="G50" s="25">
        <f>IFERROR(IncomeTable[[#This Row],[Amount]] / IncomeTable[[#This Row],[Spread]], IncomeTable[[#This Row],[Amount]])</f>
        <v>0</v>
      </c>
      <c r="H50" s="24">
        <f>IncomeTable[[#This Row],[Spread start period]] + IF(IncomeTable[[#This Row],[Spread]] = 0, 0, IncomeTable[[#This Row],[Spread]] - 1)</f>
        <v>0</v>
      </c>
    </row>
    <row r="51" spans="6:8" x14ac:dyDescent="0.25">
      <c r="F51" s="39">
        <f>_xlfn.XLOOKUP(IncomeTable[[#This Row],[Date]], MainIncomeTable[Date], MainIncomeTable[Period], 0, -1, 1)</f>
        <v>0</v>
      </c>
      <c r="G51" s="25">
        <f>IFERROR(IncomeTable[[#This Row],[Amount]] / IncomeTable[[#This Row],[Spread]], IncomeTable[[#This Row],[Amount]])</f>
        <v>0</v>
      </c>
      <c r="H51" s="24">
        <f>IncomeTable[[#This Row],[Spread start period]] + IF(IncomeTable[[#This Row],[Spread]] = 0, 0, IncomeTable[[#This Row],[Spread]] - 1)</f>
        <v>0</v>
      </c>
    </row>
    <row r="52" spans="6:8" x14ac:dyDescent="0.25">
      <c r="F52" s="39">
        <f>_xlfn.XLOOKUP(IncomeTable[[#This Row],[Date]], MainIncomeTable[Date], MainIncomeTable[Period], 0, -1, 1)</f>
        <v>0</v>
      </c>
      <c r="G52" s="25">
        <f>IFERROR(IncomeTable[[#This Row],[Amount]] / IncomeTable[[#This Row],[Spread]], IncomeTable[[#This Row],[Amount]])</f>
        <v>0</v>
      </c>
      <c r="H52" s="24">
        <f>IncomeTable[[#This Row],[Spread start period]] + IF(IncomeTable[[#This Row],[Spread]] = 0, 0, IncomeTable[[#This Row],[Spread]] - 1)</f>
        <v>0</v>
      </c>
    </row>
    <row r="53" spans="6:8" x14ac:dyDescent="0.25">
      <c r="F53" s="39">
        <f>_xlfn.XLOOKUP(IncomeTable[[#This Row],[Date]], MainIncomeTable[Date], MainIncomeTable[Period], 0, -1, 1)</f>
        <v>0</v>
      </c>
      <c r="G53" s="25">
        <f>IFERROR(IncomeTable[[#This Row],[Amount]] / IncomeTable[[#This Row],[Spread]], IncomeTable[[#This Row],[Amount]])</f>
        <v>0</v>
      </c>
      <c r="H53" s="24">
        <f>IncomeTable[[#This Row],[Spread start period]] + IF(IncomeTable[[#This Row],[Spread]] = 0, 0, IncomeTable[[#This Row],[Spread]] - 1)</f>
        <v>0</v>
      </c>
    </row>
    <row r="54" spans="6:8" x14ac:dyDescent="0.25">
      <c r="F54" s="39">
        <f>_xlfn.XLOOKUP(IncomeTable[[#This Row],[Date]], MainIncomeTable[Date], MainIncomeTable[Period], 0, -1, 1)</f>
        <v>0</v>
      </c>
      <c r="G54" s="25">
        <f>IFERROR(IncomeTable[[#This Row],[Amount]] / IncomeTable[[#This Row],[Spread]], IncomeTable[[#This Row],[Amount]])</f>
        <v>0</v>
      </c>
      <c r="H54" s="24">
        <f>IncomeTable[[#This Row],[Spread start period]] + IF(IncomeTable[[#This Row],[Spread]] = 0, 0, IncomeTable[[#This Row],[Spread]] - 1)</f>
        <v>0</v>
      </c>
    </row>
    <row r="55" spans="6:8" x14ac:dyDescent="0.25">
      <c r="F55" s="39">
        <f>_xlfn.XLOOKUP(IncomeTable[[#This Row],[Date]], MainIncomeTable[Date], MainIncomeTable[Period], 0, -1, 1)</f>
        <v>0</v>
      </c>
      <c r="G55" s="25">
        <f>IFERROR(IncomeTable[[#This Row],[Amount]] / IncomeTable[[#This Row],[Spread]], IncomeTable[[#This Row],[Amount]])</f>
        <v>0</v>
      </c>
      <c r="H55" s="24">
        <f>IncomeTable[[#This Row],[Spread start period]] + IF(IncomeTable[[#This Row],[Spread]] = 0, 0, IncomeTable[[#This Row],[Spread]] - 1)</f>
        <v>0</v>
      </c>
    </row>
    <row r="56" spans="6:8" x14ac:dyDescent="0.25">
      <c r="F56" s="39">
        <f>_xlfn.XLOOKUP(IncomeTable[[#This Row],[Date]], MainIncomeTable[Date], MainIncomeTable[Period], 0, -1, 1)</f>
        <v>0</v>
      </c>
      <c r="G56" s="25">
        <f>IFERROR(IncomeTable[[#This Row],[Amount]] / IncomeTable[[#This Row],[Spread]], IncomeTable[[#This Row],[Amount]])</f>
        <v>0</v>
      </c>
      <c r="H56" s="24">
        <f>IncomeTable[[#This Row],[Spread start period]] + IF(IncomeTable[[#This Row],[Spread]] = 0, 0, IncomeTable[[#This Row],[Spread]] - 1)</f>
        <v>0</v>
      </c>
    </row>
    <row r="57" spans="6:8" x14ac:dyDescent="0.25">
      <c r="F57" s="39">
        <f>_xlfn.XLOOKUP(IncomeTable[[#This Row],[Date]], MainIncomeTable[Date], MainIncomeTable[Period], 0, -1, 1)</f>
        <v>0</v>
      </c>
      <c r="G57" s="25">
        <f>IFERROR(IncomeTable[[#This Row],[Amount]] / IncomeTable[[#This Row],[Spread]], IncomeTable[[#This Row],[Amount]])</f>
        <v>0</v>
      </c>
      <c r="H57" s="24">
        <f>IncomeTable[[#This Row],[Spread start period]] + IF(IncomeTable[[#This Row],[Spread]] = 0, 0, IncomeTable[[#This Row],[Spread]] - 1)</f>
        <v>0</v>
      </c>
    </row>
    <row r="58" spans="6:8" x14ac:dyDescent="0.25">
      <c r="F58" s="39">
        <f>_xlfn.XLOOKUP(IncomeTable[[#This Row],[Date]], MainIncomeTable[Date], MainIncomeTable[Period], 0, -1, 1)</f>
        <v>0</v>
      </c>
      <c r="G58" s="25">
        <f>IFERROR(IncomeTable[[#This Row],[Amount]] / IncomeTable[[#This Row],[Spread]], IncomeTable[[#This Row],[Amount]])</f>
        <v>0</v>
      </c>
      <c r="H58" s="24">
        <f>IncomeTable[[#This Row],[Spread start period]] + IF(IncomeTable[[#This Row],[Spread]] = 0, 0, IncomeTable[[#This Row],[Spread]] - 1)</f>
        <v>0</v>
      </c>
    </row>
    <row r="59" spans="6:8" x14ac:dyDescent="0.25">
      <c r="F59" s="39">
        <f>_xlfn.XLOOKUP(IncomeTable[[#This Row],[Date]], MainIncomeTable[Date], MainIncomeTable[Period], 0, -1, 1)</f>
        <v>0</v>
      </c>
      <c r="G59" s="25">
        <f>IFERROR(IncomeTable[[#This Row],[Amount]] / IncomeTable[[#This Row],[Spread]], IncomeTable[[#This Row],[Amount]])</f>
        <v>0</v>
      </c>
      <c r="H59" s="24">
        <f>IncomeTable[[#This Row],[Spread start period]] + IF(IncomeTable[[#This Row],[Spread]] = 0, 0, IncomeTable[[#This Row],[Spread]] - 1)</f>
        <v>0</v>
      </c>
    </row>
    <row r="60" spans="6:8" x14ac:dyDescent="0.25">
      <c r="F60" s="39">
        <f>_xlfn.XLOOKUP(IncomeTable[[#This Row],[Date]], MainIncomeTable[Date], MainIncomeTable[Period], 0, -1, 1)</f>
        <v>0</v>
      </c>
      <c r="G60" s="25">
        <f>IFERROR(IncomeTable[[#This Row],[Amount]] / IncomeTable[[#This Row],[Spread]], IncomeTable[[#This Row],[Amount]])</f>
        <v>0</v>
      </c>
      <c r="H60" s="24">
        <f>IncomeTable[[#This Row],[Spread start period]] + IF(IncomeTable[[#This Row],[Spread]] = 0, 0, IncomeTable[[#This Row],[Spread]] - 1)</f>
        <v>0</v>
      </c>
    </row>
    <row r="61" spans="6:8" x14ac:dyDescent="0.25">
      <c r="F61" s="39">
        <f>_xlfn.XLOOKUP(IncomeTable[[#This Row],[Date]], MainIncomeTable[Date], MainIncomeTable[Period], 0, -1, 1)</f>
        <v>0</v>
      </c>
      <c r="G61" s="25">
        <f>IFERROR(IncomeTable[[#This Row],[Amount]] / IncomeTable[[#This Row],[Spread]], IncomeTable[[#This Row],[Amount]])</f>
        <v>0</v>
      </c>
      <c r="H61" s="24">
        <f>IncomeTable[[#This Row],[Spread start period]] + IF(IncomeTable[[#This Row],[Spread]] = 0, 0, IncomeTable[[#This Row],[Spread]] - 1)</f>
        <v>0</v>
      </c>
    </row>
    <row r="62" spans="6:8" x14ac:dyDescent="0.25">
      <c r="F62" s="39">
        <f>_xlfn.XLOOKUP(IncomeTable[[#This Row],[Date]], MainIncomeTable[Date], MainIncomeTable[Period], 0, -1, 1)</f>
        <v>0</v>
      </c>
      <c r="G62" s="25">
        <f>IFERROR(IncomeTable[[#This Row],[Amount]] / IncomeTable[[#This Row],[Spread]], IncomeTable[[#This Row],[Amount]])</f>
        <v>0</v>
      </c>
      <c r="H62" s="24">
        <f>IncomeTable[[#This Row],[Spread start period]] + IF(IncomeTable[[#This Row],[Spread]] = 0, 0, IncomeTable[[#This Row],[Spread]] - 1)</f>
        <v>0</v>
      </c>
    </row>
    <row r="63" spans="6:8" x14ac:dyDescent="0.25">
      <c r="F63" s="39">
        <f>_xlfn.XLOOKUP(IncomeTable[[#This Row],[Date]], MainIncomeTable[Date], MainIncomeTable[Period], 0, -1, 1)</f>
        <v>0</v>
      </c>
      <c r="G63" s="25">
        <f>IFERROR(IncomeTable[[#This Row],[Amount]] / IncomeTable[[#This Row],[Spread]], IncomeTable[[#This Row],[Amount]])</f>
        <v>0</v>
      </c>
      <c r="H63" s="24">
        <f>IncomeTable[[#This Row],[Spread start period]] + IF(IncomeTable[[#This Row],[Spread]] = 0, 0, IncomeTable[[#This Row],[Spread]] - 1)</f>
        <v>0</v>
      </c>
    </row>
    <row r="64" spans="6:8" x14ac:dyDescent="0.25">
      <c r="F64" s="39">
        <f>_xlfn.XLOOKUP(IncomeTable[[#This Row],[Date]], MainIncomeTable[Date], MainIncomeTable[Period], 0, -1, 1)</f>
        <v>0</v>
      </c>
      <c r="G64" s="25">
        <f>IFERROR(IncomeTable[[#This Row],[Amount]] / IncomeTable[[#This Row],[Spread]], IncomeTable[[#This Row],[Amount]])</f>
        <v>0</v>
      </c>
      <c r="H64" s="24">
        <f>IncomeTable[[#This Row],[Spread start period]] + IF(IncomeTable[[#This Row],[Spread]] = 0, 0, IncomeTable[[#This Row],[Spread]] - 1)</f>
        <v>0</v>
      </c>
    </row>
    <row r="65" spans="6:8" x14ac:dyDescent="0.25">
      <c r="F65" s="39">
        <f>_xlfn.XLOOKUP(IncomeTable[[#This Row],[Date]], MainIncomeTable[Date], MainIncomeTable[Period], 0, -1, 1)</f>
        <v>0</v>
      </c>
      <c r="G65" s="25">
        <f>IFERROR(IncomeTable[[#This Row],[Amount]] / IncomeTable[[#This Row],[Spread]], IncomeTable[[#This Row],[Amount]])</f>
        <v>0</v>
      </c>
      <c r="H65" s="24">
        <f>IncomeTable[[#This Row],[Spread start period]] + IF(IncomeTable[[#This Row],[Spread]] = 0, 0, IncomeTable[[#This Row],[Spread]] - 1)</f>
        <v>0</v>
      </c>
    </row>
    <row r="66" spans="6:8" x14ac:dyDescent="0.25">
      <c r="F66" s="39">
        <f>_xlfn.XLOOKUP(IncomeTable[[#This Row],[Date]], MainIncomeTable[Date], MainIncomeTable[Period], 0, -1, 1)</f>
        <v>0</v>
      </c>
      <c r="G66" s="25">
        <f>IFERROR(IncomeTable[[#This Row],[Amount]] / IncomeTable[[#This Row],[Spread]], IncomeTable[[#This Row],[Amount]])</f>
        <v>0</v>
      </c>
      <c r="H66" s="24">
        <f>IncomeTable[[#This Row],[Spread start period]] + IF(IncomeTable[[#This Row],[Spread]] = 0, 0, IncomeTable[[#This Row],[Spread]] - 1)</f>
        <v>0</v>
      </c>
    </row>
    <row r="67" spans="6:8" x14ac:dyDescent="0.25">
      <c r="F67" s="39">
        <f>_xlfn.XLOOKUP(IncomeTable[[#This Row],[Date]], MainIncomeTable[Date], MainIncomeTable[Period], 0, -1, 1)</f>
        <v>0</v>
      </c>
      <c r="G67" s="25">
        <f>IFERROR(IncomeTable[[#This Row],[Amount]] / IncomeTable[[#This Row],[Spread]], IncomeTable[[#This Row],[Amount]])</f>
        <v>0</v>
      </c>
      <c r="H67" s="24">
        <f>IncomeTable[[#This Row],[Spread start period]] + IF(IncomeTable[[#This Row],[Spread]] = 0, 0, IncomeTable[[#This Row],[Spread]] - 1)</f>
        <v>0</v>
      </c>
    </row>
    <row r="68" spans="6:8" x14ac:dyDescent="0.25">
      <c r="F68" s="39">
        <f>_xlfn.XLOOKUP(IncomeTable[[#This Row],[Date]], MainIncomeTable[Date], MainIncomeTable[Period], 0, -1, 1)</f>
        <v>0</v>
      </c>
      <c r="G68" s="25">
        <f>IFERROR(IncomeTable[[#This Row],[Amount]] / IncomeTable[[#This Row],[Spread]], IncomeTable[[#This Row],[Amount]])</f>
        <v>0</v>
      </c>
      <c r="H68" s="24">
        <f>IncomeTable[[#This Row],[Spread start period]] + IF(IncomeTable[[#This Row],[Spread]] = 0, 0, IncomeTable[[#This Row],[Spread]] - 1)</f>
        <v>0</v>
      </c>
    </row>
    <row r="69" spans="6:8" x14ac:dyDescent="0.25">
      <c r="F69" s="39">
        <f>_xlfn.XLOOKUP(IncomeTable[[#This Row],[Date]], MainIncomeTable[Date], MainIncomeTable[Period], 0, -1, 1)</f>
        <v>0</v>
      </c>
      <c r="G69" s="25">
        <f>IFERROR(IncomeTable[[#This Row],[Amount]] / IncomeTable[[#This Row],[Spread]], IncomeTable[[#This Row],[Amount]])</f>
        <v>0</v>
      </c>
      <c r="H69" s="24">
        <f>IncomeTable[[#This Row],[Spread start period]] + IF(IncomeTable[[#This Row],[Spread]] = 0, 0, IncomeTable[[#This Row],[Spread]] - 1)</f>
        <v>0</v>
      </c>
    </row>
    <row r="70" spans="6:8" x14ac:dyDescent="0.25">
      <c r="F70" s="39">
        <f>_xlfn.XLOOKUP(IncomeTable[[#This Row],[Date]], MainIncomeTable[Date], MainIncomeTable[Period], 0, -1, 1)</f>
        <v>0</v>
      </c>
      <c r="G70" s="25">
        <f>IFERROR(IncomeTable[[#This Row],[Amount]] / IncomeTable[[#This Row],[Spread]], IncomeTable[[#This Row],[Amount]])</f>
        <v>0</v>
      </c>
      <c r="H70" s="24">
        <f>IncomeTable[[#This Row],[Spread start period]] + IF(IncomeTable[[#This Row],[Spread]] = 0, 0, IncomeTable[[#This Row],[Spread]] - 1)</f>
        <v>0</v>
      </c>
    </row>
    <row r="71" spans="6:8" x14ac:dyDescent="0.25">
      <c r="F71" s="39">
        <f>_xlfn.XLOOKUP(IncomeTable[[#This Row],[Date]], MainIncomeTable[Date], MainIncomeTable[Period], 0, -1, 1)</f>
        <v>0</v>
      </c>
      <c r="G71" s="25">
        <f>IFERROR(IncomeTable[[#This Row],[Amount]] / IncomeTable[[#This Row],[Spread]], IncomeTable[[#This Row],[Amount]])</f>
        <v>0</v>
      </c>
      <c r="H71" s="24">
        <f>IncomeTable[[#This Row],[Spread start period]] + IF(IncomeTable[[#This Row],[Spread]] = 0, 0, IncomeTable[[#This Row],[Spread]] - 1)</f>
        <v>0</v>
      </c>
    </row>
    <row r="72" spans="6:8" x14ac:dyDescent="0.25">
      <c r="F72" s="39">
        <f>_xlfn.XLOOKUP(IncomeTable[[#This Row],[Date]], MainIncomeTable[Date], MainIncomeTable[Period], 0, -1, 1)</f>
        <v>0</v>
      </c>
      <c r="G72" s="25">
        <f>IFERROR(IncomeTable[[#This Row],[Amount]] / IncomeTable[[#This Row],[Spread]], IncomeTable[[#This Row],[Amount]])</f>
        <v>0</v>
      </c>
      <c r="H72" s="24">
        <f>IncomeTable[[#This Row],[Spread start period]] + IF(IncomeTable[[#This Row],[Spread]] = 0, 0, IncomeTable[[#This Row],[Spread]] - 1)</f>
        <v>0</v>
      </c>
    </row>
    <row r="73" spans="6:8" x14ac:dyDescent="0.25">
      <c r="F73" s="39">
        <f>_xlfn.XLOOKUP(IncomeTable[[#This Row],[Date]], MainIncomeTable[Date], MainIncomeTable[Period], 0, -1, 1)</f>
        <v>0</v>
      </c>
      <c r="G73" s="25">
        <f>IFERROR(IncomeTable[[#This Row],[Amount]] / IncomeTable[[#This Row],[Spread]], IncomeTable[[#This Row],[Amount]])</f>
        <v>0</v>
      </c>
      <c r="H73" s="24">
        <f>IncomeTable[[#This Row],[Spread start period]] + IF(IncomeTable[[#This Row],[Spread]] = 0, 0, IncomeTable[[#This Row],[Spread]] - 1)</f>
        <v>0</v>
      </c>
    </row>
    <row r="74" spans="6:8" x14ac:dyDescent="0.25">
      <c r="F74" s="39">
        <f>_xlfn.XLOOKUP(IncomeTable[[#This Row],[Date]], MainIncomeTable[Date], MainIncomeTable[Period], 0, -1, 1)</f>
        <v>0</v>
      </c>
      <c r="G74" s="25">
        <f>IFERROR(IncomeTable[[#This Row],[Amount]] / IncomeTable[[#This Row],[Spread]], IncomeTable[[#This Row],[Amount]])</f>
        <v>0</v>
      </c>
      <c r="H74" s="24">
        <f>IncomeTable[[#This Row],[Spread start period]] + IF(IncomeTable[[#This Row],[Spread]] = 0, 0, IncomeTable[[#This Row],[Spread]] - 1)</f>
        <v>0</v>
      </c>
    </row>
    <row r="75" spans="6:8" x14ac:dyDescent="0.25">
      <c r="F75" s="39">
        <f>_xlfn.XLOOKUP(IncomeTable[[#This Row],[Date]], MainIncomeTable[Date], MainIncomeTable[Period], 0, -1, 1)</f>
        <v>0</v>
      </c>
      <c r="G75" s="25">
        <f>IFERROR(IncomeTable[[#This Row],[Amount]] / IncomeTable[[#This Row],[Spread]], IncomeTable[[#This Row],[Amount]])</f>
        <v>0</v>
      </c>
      <c r="H75" s="24">
        <f>IncomeTable[[#This Row],[Spread start period]] + IF(IncomeTable[[#This Row],[Spread]] = 0, 0, IncomeTable[[#This Row],[Spread]] - 1)</f>
        <v>0</v>
      </c>
    </row>
    <row r="76" spans="6:8" x14ac:dyDescent="0.25">
      <c r="F76" s="39">
        <f>_xlfn.XLOOKUP(IncomeTable[[#This Row],[Date]], MainIncomeTable[Date], MainIncomeTable[Period], 0, -1, 1)</f>
        <v>0</v>
      </c>
      <c r="G76" s="25">
        <f>IFERROR(IncomeTable[[#This Row],[Amount]] / IncomeTable[[#This Row],[Spread]], IncomeTable[[#This Row],[Amount]])</f>
        <v>0</v>
      </c>
      <c r="H76" s="24">
        <f>IncomeTable[[#This Row],[Spread start period]] + IF(IncomeTable[[#This Row],[Spread]] = 0, 0, IncomeTable[[#This Row],[Spread]] - 1)</f>
        <v>0</v>
      </c>
    </row>
    <row r="77" spans="6:8" x14ac:dyDescent="0.25">
      <c r="F77" s="39">
        <f>_xlfn.XLOOKUP(IncomeTable[[#This Row],[Date]], MainIncomeTable[Date], MainIncomeTable[Period], 0, -1, 1)</f>
        <v>0</v>
      </c>
      <c r="G77" s="25">
        <f>IFERROR(IncomeTable[[#This Row],[Amount]] / IncomeTable[[#This Row],[Spread]], IncomeTable[[#This Row],[Amount]])</f>
        <v>0</v>
      </c>
      <c r="H77" s="24">
        <f>IncomeTable[[#This Row],[Spread start period]] + IF(IncomeTable[[#This Row],[Spread]] = 0, 0, IncomeTable[[#This Row],[Spread]] - 1)</f>
        <v>0</v>
      </c>
    </row>
    <row r="78" spans="6:8" x14ac:dyDescent="0.25">
      <c r="F78" s="39">
        <f>_xlfn.XLOOKUP(IncomeTable[[#This Row],[Date]], MainIncomeTable[Date], MainIncomeTable[Period], 0, -1, 1)</f>
        <v>0</v>
      </c>
      <c r="G78" s="25">
        <f>IFERROR(IncomeTable[[#This Row],[Amount]] / IncomeTable[[#This Row],[Spread]], IncomeTable[[#This Row],[Amount]])</f>
        <v>0</v>
      </c>
      <c r="H78" s="24">
        <f>IncomeTable[[#This Row],[Spread start period]] + IF(IncomeTable[[#This Row],[Spread]] = 0, 0, IncomeTable[[#This Row],[Spread]] - 1)</f>
        <v>0</v>
      </c>
    </row>
    <row r="79" spans="6:8" x14ac:dyDescent="0.25">
      <c r="F79" s="39">
        <f>_xlfn.XLOOKUP(IncomeTable[[#This Row],[Date]], MainIncomeTable[Date], MainIncomeTable[Period], 0, -1, 1)</f>
        <v>0</v>
      </c>
      <c r="G79" s="25">
        <f>IFERROR(IncomeTable[[#This Row],[Amount]] / IncomeTable[[#This Row],[Spread]], IncomeTable[[#This Row],[Amount]])</f>
        <v>0</v>
      </c>
      <c r="H79" s="24">
        <f>IncomeTable[[#This Row],[Spread start period]] + IF(IncomeTable[[#This Row],[Spread]] = 0, 0, IncomeTable[[#This Row],[Spread]] - 1)</f>
        <v>0</v>
      </c>
    </row>
    <row r="80" spans="6:8" x14ac:dyDescent="0.25">
      <c r="F80" s="39">
        <f>_xlfn.XLOOKUP(IncomeTable[[#This Row],[Date]], MainIncomeTable[Date], MainIncomeTable[Period], 0, -1, 1)</f>
        <v>0</v>
      </c>
      <c r="G80" s="25">
        <f>IFERROR(IncomeTable[[#This Row],[Amount]] / IncomeTable[[#This Row],[Spread]], IncomeTable[[#This Row],[Amount]])</f>
        <v>0</v>
      </c>
      <c r="H80" s="24">
        <f>IncomeTable[[#This Row],[Spread start period]] + IF(IncomeTable[[#This Row],[Spread]] = 0, 0, IncomeTable[[#This Row],[Spread]] - 1)</f>
        <v>0</v>
      </c>
    </row>
    <row r="81" spans="6:8" x14ac:dyDescent="0.25">
      <c r="F81" s="39">
        <f>_xlfn.XLOOKUP(IncomeTable[[#This Row],[Date]], MainIncomeTable[Date], MainIncomeTable[Period], 0, -1, 1)</f>
        <v>0</v>
      </c>
      <c r="G81" s="25">
        <f>IFERROR(IncomeTable[[#This Row],[Amount]] / IncomeTable[[#This Row],[Spread]], IncomeTable[[#This Row],[Amount]])</f>
        <v>0</v>
      </c>
      <c r="H81" s="24">
        <f>IncomeTable[[#This Row],[Spread start period]] + IF(IncomeTable[[#This Row],[Spread]] = 0, 0, IncomeTable[[#This Row],[Spread]] - 1)</f>
        <v>0</v>
      </c>
    </row>
    <row r="82" spans="6:8" x14ac:dyDescent="0.25">
      <c r="F82" s="39">
        <f>_xlfn.XLOOKUP(IncomeTable[[#This Row],[Date]], MainIncomeTable[Date], MainIncomeTable[Period], 0, -1, 1)</f>
        <v>0</v>
      </c>
      <c r="G82" s="25">
        <f>IFERROR(IncomeTable[[#This Row],[Amount]] / IncomeTable[[#This Row],[Spread]], IncomeTable[[#This Row],[Amount]])</f>
        <v>0</v>
      </c>
      <c r="H82" s="24">
        <f>IncomeTable[[#This Row],[Spread start period]] + IF(IncomeTable[[#This Row],[Spread]] = 0, 0, IncomeTable[[#This Row],[Spread]] - 1)</f>
        <v>0</v>
      </c>
    </row>
    <row r="83" spans="6:8" x14ac:dyDescent="0.25">
      <c r="F83" s="39">
        <f>_xlfn.XLOOKUP(IncomeTable[[#This Row],[Date]], MainIncomeTable[Date], MainIncomeTable[Period], 0, -1, 1)</f>
        <v>0</v>
      </c>
      <c r="G83" s="25">
        <f>IFERROR(IncomeTable[[#This Row],[Amount]] / IncomeTable[[#This Row],[Spread]], IncomeTable[[#This Row],[Amount]])</f>
        <v>0</v>
      </c>
      <c r="H83" s="24">
        <f>IncomeTable[[#This Row],[Spread start period]] + IF(IncomeTable[[#This Row],[Spread]] = 0, 0, IncomeTable[[#This Row],[Spread]] - 1)</f>
        <v>0</v>
      </c>
    </row>
    <row r="84" spans="6:8" x14ac:dyDescent="0.25">
      <c r="F84" s="39">
        <f>_xlfn.XLOOKUP(IncomeTable[[#This Row],[Date]], MainIncomeTable[Date], MainIncomeTable[Period], 0, -1, 1)</f>
        <v>0</v>
      </c>
      <c r="G84" s="25">
        <f>IFERROR(IncomeTable[[#This Row],[Amount]] / IncomeTable[[#This Row],[Spread]], IncomeTable[[#This Row],[Amount]])</f>
        <v>0</v>
      </c>
      <c r="H84" s="24">
        <f>IncomeTable[[#This Row],[Spread start period]] + IF(IncomeTable[[#This Row],[Spread]] = 0, 0, IncomeTable[[#This Row],[Spread]] - 1)</f>
        <v>0</v>
      </c>
    </row>
    <row r="85" spans="6:8" x14ac:dyDescent="0.25">
      <c r="F85" s="39">
        <f>_xlfn.XLOOKUP(IncomeTable[[#This Row],[Date]], MainIncomeTable[Date], MainIncomeTable[Period], 0, -1, 1)</f>
        <v>0</v>
      </c>
      <c r="G85" s="25">
        <f>IFERROR(IncomeTable[[#This Row],[Amount]] / IncomeTable[[#This Row],[Spread]], IncomeTable[[#This Row],[Amount]])</f>
        <v>0</v>
      </c>
      <c r="H85" s="24">
        <f>IncomeTable[[#This Row],[Spread start period]] + IF(IncomeTable[[#This Row],[Spread]] = 0, 0, IncomeTable[[#This Row],[Spread]] - 1)</f>
        <v>0</v>
      </c>
    </row>
    <row r="86" spans="6:8" x14ac:dyDescent="0.25">
      <c r="F86" s="39">
        <f>_xlfn.XLOOKUP(IncomeTable[[#This Row],[Date]], MainIncomeTable[Date], MainIncomeTable[Period], 0, -1, 1)</f>
        <v>0</v>
      </c>
      <c r="G86" s="25">
        <f>IFERROR(IncomeTable[[#This Row],[Amount]] / IncomeTable[[#This Row],[Spread]], IncomeTable[[#This Row],[Amount]])</f>
        <v>0</v>
      </c>
      <c r="H86" s="24">
        <f>IncomeTable[[#This Row],[Spread start period]] + IF(IncomeTable[[#This Row],[Spread]] = 0, 0, IncomeTable[[#This Row],[Spread]] - 1)</f>
        <v>0</v>
      </c>
    </row>
    <row r="87" spans="6:8" x14ac:dyDescent="0.25">
      <c r="F87" s="39">
        <f>_xlfn.XLOOKUP(IncomeTable[[#This Row],[Date]], MainIncomeTable[Date], MainIncomeTable[Period], 0, -1, 1)</f>
        <v>0</v>
      </c>
      <c r="G87" s="25">
        <f>IFERROR(IncomeTable[[#This Row],[Amount]] / IncomeTable[[#This Row],[Spread]], IncomeTable[[#This Row],[Amount]])</f>
        <v>0</v>
      </c>
      <c r="H87" s="24">
        <f>IncomeTable[[#This Row],[Spread start period]] + IF(IncomeTable[[#This Row],[Spread]] = 0, 0, IncomeTable[[#This Row],[Spread]] - 1)</f>
        <v>0</v>
      </c>
    </row>
    <row r="88" spans="6:8" x14ac:dyDescent="0.25">
      <c r="F88" s="39">
        <f>_xlfn.XLOOKUP(IncomeTable[[#This Row],[Date]], MainIncomeTable[Date], MainIncomeTable[Period], 0, -1, 1)</f>
        <v>0</v>
      </c>
      <c r="G88" s="25">
        <f>IFERROR(IncomeTable[[#This Row],[Amount]] / IncomeTable[[#This Row],[Spread]], IncomeTable[[#This Row],[Amount]])</f>
        <v>0</v>
      </c>
      <c r="H88" s="24">
        <f>IncomeTable[[#This Row],[Spread start period]] + IF(IncomeTable[[#This Row],[Spread]] = 0, 0, IncomeTable[[#This Row],[Spread]] - 1)</f>
        <v>0</v>
      </c>
    </row>
    <row r="89" spans="6:8" x14ac:dyDescent="0.25">
      <c r="F89" s="39">
        <f>_xlfn.XLOOKUP(IncomeTable[[#This Row],[Date]], MainIncomeTable[Date], MainIncomeTable[Period], 0, -1, 1)</f>
        <v>0</v>
      </c>
      <c r="G89" s="25">
        <f>IFERROR(IncomeTable[[#This Row],[Amount]] / IncomeTable[[#This Row],[Spread]], IncomeTable[[#This Row],[Amount]])</f>
        <v>0</v>
      </c>
      <c r="H89" s="24">
        <f>IncomeTable[[#This Row],[Spread start period]] + IF(IncomeTable[[#This Row],[Spread]] = 0, 0, IncomeTable[[#This Row],[Spread]] - 1)</f>
        <v>0</v>
      </c>
    </row>
    <row r="90" spans="6:8" x14ac:dyDescent="0.25">
      <c r="F90" s="39">
        <f>_xlfn.XLOOKUP(IncomeTable[[#This Row],[Date]], MainIncomeTable[Date], MainIncomeTable[Period], 0, -1, 1)</f>
        <v>0</v>
      </c>
      <c r="G90" s="25">
        <f>IFERROR(IncomeTable[[#This Row],[Amount]] / IncomeTable[[#This Row],[Spread]], IncomeTable[[#This Row],[Amount]])</f>
        <v>0</v>
      </c>
      <c r="H90" s="24">
        <f>IncomeTable[[#This Row],[Spread start period]] + IF(IncomeTable[[#This Row],[Spread]] = 0, 0, IncomeTable[[#This Row],[Spread]] - 1)</f>
        <v>0</v>
      </c>
    </row>
    <row r="91" spans="6:8" x14ac:dyDescent="0.25">
      <c r="F91" s="39">
        <f>_xlfn.XLOOKUP(IncomeTable[[#This Row],[Date]], MainIncomeTable[Date], MainIncomeTable[Period], 0, -1, 1)</f>
        <v>0</v>
      </c>
      <c r="G91" s="25">
        <f>IFERROR(IncomeTable[[#This Row],[Amount]] / IncomeTable[[#This Row],[Spread]], IncomeTable[[#This Row],[Amount]])</f>
        <v>0</v>
      </c>
      <c r="H91" s="24">
        <f>IncomeTable[[#This Row],[Spread start period]] + IF(IncomeTable[[#This Row],[Spread]] = 0, 0, IncomeTable[[#This Row],[Spread]] - 1)</f>
        <v>0</v>
      </c>
    </row>
    <row r="92" spans="6:8" x14ac:dyDescent="0.25">
      <c r="F92" s="39">
        <f>_xlfn.XLOOKUP(IncomeTable[[#This Row],[Date]], MainIncomeTable[Date], MainIncomeTable[Period], 0, -1, 1)</f>
        <v>0</v>
      </c>
      <c r="G92" s="25">
        <f>IFERROR(IncomeTable[[#This Row],[Amount]] / IncomeTable[[#This Row],[Spread]], IncomeTable[[#This Row],[Amount]])</f>
        <v>0</v>
      </c>
      <c r="H92" s="24">
        <f>IncomeTable[[#This Row],[Spread start period]] + IF(IncomeTable[[#This Row],[Spread]] = 0, 0, IncomeTable[[#This Row],[Spread]] - 1)</f>
        <v>0</v>
      </c>
    </row>
    <row r="93" spans="6:8" x14ac:dyDescent="0.25">
      <c r="F93" s="39">
        <f>_xlfn.XLOOKUP(IncomeTable[[#This Row],[Date]], MainIncomeTable[Date], MainIncomeTable[Period], 0, -1, 1)</f>
        <v>0</v>
      </c>
      <c r="G93" s="25">
        <f>IFERROR(IncomeTable[[#This Row],[Amount]] / IncomeTable[[#This Row],[Spread]], IncomeTable[[#This Row],[Amount]])</f>
        <v>0</v>
      </c>
      <c r="H93" s="24">
        <f>IncomeTable[[#This Row],[Spread start period]] + IF(IncomeTable[[#This Row],[Spread]] = 0, 0, IncomeTable[[#This Row],[Spread]] - 1)</f>
        <v>0</v>
      </c>
    </row>
    <row r="94" spans="6:8" x14ac:dyDescent="0.25">
      <c r="F94" s="39">
        <f>_xlfn.XLOOKUP(IncomeTable[[#This Row],[Date]], MainIncomeTable[Date], MainIncomeTable[Period], 0, -1, 1)</f>
        <v>0</v>
      </c>
      <c r="G94" s="25">
        <f>IFERROR(IncomeTable[[#This Row],[Amount]] / IncomeTable[[#This Row],[Spread]], IncomeTable[[#This Row],[Amount]])</f>
        <v>0</v>
      </c>
      <c r="H94" s="24">
        <f>IncomeTable[[#This Row],[Spread start period]] + IF(IncomeTable[[#This Row],[Spread]] = 0, 0, IncomeTable[[#This Row],[Spread]] - 1)</f>
        <v>0</v>
      </c>
    </row>
    <row r="95" spans="6:8" x14ac:dyDescent="0.25">
      <c r="F95" s="39">
        <f>_xlfn.XLOOKUP(IncomeTable[[#This Row],[Date]], MainIncomeTable[Date], MainIncomeTable[Period], 0, -1, 1)</f>
        <v>0</v>
      </c>
      <c r="G95" s="25">
        <f>IFERROR(IncomeTable[[#This Row],[Amount]] / IncomeTable[[#This Row],[Spread]], IncomeTable[[#This Row],[Amount]])</f>
        <v>0</v>
      </c>
      <c r="H95" s="24">
        <f>IncomeTable[[#This Row],[Spread start period]] + IF(IncomeTable[[#This Row],[Spread]] = 0, 0, IncomeTable[[#This Row],[Spread]] - 1)</f>
        <v>0</v>
      </c>
    </row>
    <row r="96" spans="6:8" x14ac:dyDescent="0.25">
      <c r="F96" s="39">
        <f>_xlfn.XLOOKUP(IncomeTable[[#This Row],[Date]], MainIncomeTable[Date], MainIncomeTable[Period], 0, -1, 1)</f>
        <v>0</v>
      </c>
      <c r="G96" s="25">
        <f>IFERROR(IncomeTable[[#This Row],[Amount]] / IncomeTable[[#This Row],[Spread]], IncomeTable[[#This Row],[Amount]])</f>
        <v>0</v>
      </c>
      <c r="H96" s="24">
        <f>IncomeTable[[#This Row],[Spread start period]] + IF(IncomeTable[[#This Row],[Spread]] = 0, 0, IncomeTable[[#This Row],[Spread]] - 1)</f>
        <v>0</v>
      </c>
    </row>
    <row r="97" spans="1:8" x14ac:dyDescent="0.25">
      <c r="F97" s="39">
        <f>_xlfn.XLOOKUP(IncomeTable[[#This Row],[Date]], MainIncomeTable[Date], MainIncomeTable[Period], 0, -1, 1)</f>
        <v>0</v>
      </c>
      <c r="G97" s="25">
        <f>IFERROR(IncomeTable[[#This Row],[Amount]] / IncomeTable[[#This Row],[Spread]], IncomeTable[[#This Row],[Amount]])</f>
        <v>0</v>
      </c>
      <c r="H97" s="24">
        <f>IncomeTable[[#This Row],[Spread start period]] + IF(IncomeTable[[#This Row],[Spread]] = 0, 0, IncomeTable[[#This Row],[Spread]] - 1)</f>
        <v>0</v>
      </c>
    </row>
    <row r="98" spans="1:8" x14ac:dyDescent="0.25">
      <c r="F98" s="39">
        <f>_xlfn.XLOOKUP(IncomeTable[[#This Row],[Date]], MainIncomeTable[Date], MainIncomeTable[Period], 0, -1, 1)</f>
        <v>0</v>
      </c>
      <c r="G98" s="25">
        <f>IFERROR(IncomeTable[[#This Row],[Amount]] / IncomeTable[[#This Row],[Spread]], IncomeTable[[#This Row],[Amount]])</f>
        <v>0</v>
      </c>
      <c r="H98" s="24">
        <f>IncomeTable[[#This Row],[Spread start period]] + IF(IncomeTable[[#This Row],[Spread]] = 0, 0, IncomeTable[[#This Row],[Spread]] - 1)</f>
        <v>0</v>
      </c>
    </row>
    <row r="99" spans="1:8" x14ac:dyDescent="0.25">
      <c r="F99" s="39">
        <f>_xlfn.XLOOKUP(IncomeTable[[#This Row],[Date]], MainIncomeTable[Date], MainIncomeTable[Period], 0, -1, 1)</f>
        <v>0</v>
      </c>
      <c r="G99" s="25">
        <f>IFERROR(IncomeTable[[#This Row],[Amount]] / IncomeTable[[#This Row],[Spread]], IncomeTable[[#This Row],[Amount]])</f>
        <v>0</v>
      </c>
      <c r="H99" s="24">
        <f>IncomeTable[[#This Row],[Spread start period]] + IF(IncomeTable[[#This Row],[Spread]] = 0, 0, IncomeTable[[#This Row],[Spread]] - 1)</f>
        <v>0</v>
      </c>
    </row>
    <row r="100" spans="1:8" x14ac:dyDescent="0.25">
      <c r="F100" s="39">
        <f>_xlfn.XLOOKUP(IncomeTable[[#This Row],[Date]], MainIncomeTable[Date], MainIncomeTable[Period], 0, -1, 1)</f>
        <v>0</v>
      </c>
      <c r="G100" s="25">
        <f>IFERROR(IncomeTable[[#This Row],[Amount]] / IncomeTable[[#This Row],[Spread]], IncomeTable[[#This Row],[Amount]])</f>
        <v>0</v>
      </c>
      <c r="H100" s="24">
        <f>IncomeTable[[#This Row],[Spread start period]] + IF(IncomeTable[[#This Row],[Spread]] = 0, 0, IncomeTable[[#This Row],[Spread]] - 1)</f>
        <v>0</v>
      </c>
    </row>
    <row r="101" spans="1:8" x14ac:dyDescent="0.25">
      <c r="F101" s="39">
        <f>_xlfn.XLOOKUP(IncomeTable[[#This Row],[Date]], MainIncomeTable[Date], MainIncomeTable[Period], 0, -1, 1)</f>
        <v>0</v>
      </c>
      <c r="G101" s="25">
        <f>IFERROR(IncomeTable[[#This Row],[Amount]] / IncomeTable[[#This Row],[Spread]], IncomeTable[[#This Row],[Amount]])</f>
        <v>0</v>
      </c>
      <c r="H101" s="24">
        <f>IncomeTable[[#This Row],[Spread start period]] + IF(IncomeTable[[#This Row],[Spread]] = 0, 0, IncomeTable[[#This Row],[Spread]] - 1)</f>
        <v>0</v>
      </c>
    </row>
    <row r="102" spans="1:8" x14ac:dyDescent="0.25">
      <c r="F102" s="39">
        <f>_xlfn.XLOOKUP(IncomeTable[[#This Row],[Date]], MainIncomeTable[Date], MainIncomeTable[Period], 0, -1, 1)</f>
        <v>0</v>
      </c>
      <c r="G102" s="25">
        <f>IFERROR(IncomeTable[[#This Row],[Amount]] / IncomeTable[[#This Row],[Spread]], IncomeTable[[#This Row],[Amount]])</f>
        <v>0</v>
      </c>
      <c r="H102" s="24">
        <f>IncomeTable[[#This Row],[Spread start period]] + IF(IncomeTable[[#This Row],[Spread]] = 0, 0, IncomeTable[[#This Row],[Spread]] - 1)</f>
        <v>0</v>
      </c>
    </row>
    <row r="103" spans="1:8" x14ac:dyDescent="0.25">
      <c r="F103" s="39">
        <f>_xlfn.XLOOKUP(IncomeTable[[#This Row],[Date]], MainIncomeTable[Date], MainIncomeTable[Period], 0, -1, 1)</f>
        <v>0</v>
      </c>
      <c r="G103" s="25">
        <f>IFERROR(IncomeTable[[#This Row],[Amount]] / IncomeTable[[#This Row],[Spread]], IncomeTable[[#This Row],[Amount]])</f>
        <v>0</v>
      </c>
      <c r="H103" s="24">
        <f>IncomeTable[[#This Row],[Spread start period]] + IF(IncomeTable[[#This Row],[Spread]] = 0, 0, IncomeTable[[#This Row],[Spread]] - 1)</f>
        <v>0</v>
      </c>
    </row>
    <row r="104" spans="1:8" x14ac:dyDescent="0.25">
      <c r="F104" s="39">
        <f>_xlfn.XLOOKUP(IncomeTable[[#This Row],[Date]], MainIncomeTable[Date], MainIncomeTable[Period], 0, -1, 1)</f>
        <v>0</v>
      </c>
      <c r="G104" s="25">
        <f>IFERROR(IncomeTable[[#This Row],[Amount]] / IncomeTable[[#This Row],[Spread]], IncomeTable[[#This Row],[Amount]])</f>
        <v>0</v>
      </c>
      <c r="H104" s="24">
        <f>IncomeTable[[#This Row],[Spread start period]] + IF(IncomeTable[[#This Row],[Spread]] = 0, 0, IncomeTable[[#This Row],[Spread]] - 1)</f>
        <v>0</v>
      </c>
    </row>
    <row r="105" spans="1:8" x14ac:dyDescent="0.25">
      <c r="F105" s="39">
        <f>_xlfn.XLOOKUP(IncomeTable[[#This Row],[Date]], MainIncomeTable[Date], MainIncomeTable[Period], 0, -1, 1)</f>
        <v>0</v>
      </c>
      <c r="G105" s="25">
        <f>IFERROR(IncomeTable[[#This Row],[Amount]] / IncomeTable[[#This Row],[Spread]], IncomeTable[[#This Row],[Amount]])</f>
        <v>0</v>
      </c>
      <c r="H105" s="24">
        <f>IncomeTable[[#This Row],[Spread start period]] + IF(IncomeTable[[#This Row],[Spread]] = 0, 0, IncomeTable[[#This Row],[Spread]] - 1)</f>
        <v>0</v>
      </c>
    </row>
    <row r="106" spans="1:8" x14ac:dyDescent="0.25">
      <c r="A106" s="24" t="s">
        <v>28</v>
      </c>
      <c r="B106" s="24"/>
      <c r="C106" s="24"/>
      <c r="D106" s="25">
        <f>SUBTOTAL(109,IncomeTable[Amount])</f>
        <v>0</v>
      </c>
      <c r="F106" s="24"/>
      <c r="H106" s="24">
        <f>SUBTOTAL(109,IncomeTable[Spread end period])</f>
        <v>0</v>
      </c>
    </row>
  </sheetData>
  <sheetProtection sheet="1" scenarios="1" sort="0" autoFilter="0"/>
  <conditionalFormatting sqref="C1:C105">
    <cfRule type="cellIs" dxfId="128" priority="3" operator="equal">
      <formula>"Secondary"</formula>
    </cfRule>
    <cfRule type="cellIs" dxfId="127" priority="4" operator="equal">
      <formula>"Primary"</formula>
    </cfRule>
  </conditionalFormatting>
  <conditionalFormatting sqref="D2:D105">
    <cfRule type="expression" dxfId="126" priority="2">
      <formula>AND(NOT(ISBLANK($E2)),$C2="Secondary")</formula>
    </cfRule>
  </conditionalFormatting>
  <conditionalFormatting sqref="E2:E105">
    <cfRule type="expression" dxfId="125" priority="1">
      <formula>$C2="Primary"</formula>
    </cfRule>
  </conditionalFormatting>
  <dataValidations count="2">
    <dataValidation type="list" allowBlank="1" showInputMessage="1" showErrorMessage="1" sqref="C2:C105" xr:uid="{77E78265-2C61-431B-961A-1C74AB1D25C9}">
      <formula1>"Primary,Secondary"</formula1>
    </dataValidation>
    <dataValidation type="list" allowBlank="1" showInputMessage="1" showErrorMessage="1" sqref="E2:E105" xr:uid="{0382A053-B483-460B-9CFE-EE20BBDB277B}">
      <formula1>"1,2,3,4,5,6,7,8,9,10,11,12"</formula1>
    </dataValidation>
  </dataValidations>
  <pageMargins left="0.7" right="0.7" top="0.75" bottom="0.75" header="0.3" footer="0.3"/>
  <pageSetup paperSize="9" orientation="portrait" horizontalDpi="4294967293"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8CDE7-EFD0-4F94-A091-B548B2D2E1DC}">
  <sheetPr codeName="Sheet7"/>
  <dimension ref="A1:I5"/>
  <sheetViews>
    <sheetView workbookViewId="0">
      <selection activeCell="A10" sqref="A10"/>
    </sheetView>
  </sheetViews>
  <sheetFormatPr defaultRowHeight="15" x14ac:dyDescent="0.25"/>
  <cols>
    <col min="1" max="1" width="7.42578125" bestFit="1" customWidth="1"/>
    <col min="2" max="2" width="13.42578125" bestFit="1" customWidth="1"/>
    <col min="3" max="3" width="14.28515625" bestFit="1" customWidth="1"/>
    <col min="4" max="4" width="10.42578125" bestFit="1" customWidth="1"/>
    <col min="5" max="5" width="9.42578125" bestFit="1" customWidth="1"/>
    <col min="6" max="6" width="20.42578125" bestFit="1" customWidth="1"/>
    <col min="7" max="7" width="19.5703125" bestFit="1" customWidth="1"/>
    <col min="8" max="8" width="19.85546875" bestFit="1" customWidth="1"/>
    <col min="9" max="10" width="9.140625" bestFit="1" customWidth="1"/>
    <col min="11" max="11" width="8.5703125" customWidth="1"/>
  </cols>
  <sheetData>
    <row r="1" spans="1:9" x14ac:dyDescent="0.25">
      <c r="A1" t="s">
        <v>1</v>
      </c>
      <c r="B1" t="s">
        <v>2</v>
      </c>
      <c r="C1" t="s">
        <v>10</v>
      </c>
      <c r="D1" t="s">
        <v>3</v>
      </c>
      <c r="E1" t="s">
        <v>32</v>
      </c>
      <c r="F1" t="s">
        <v>26</v>
      </c>
      <c r="G1" t="s">
        <v>25</v>
      </c>
      <c r="H1" t="s">
        <v>27</v>
      </c>
      <c r="I1" t="s">
        <v>16</v>
      </c>
    </row>
    <row r="2" spans="1:9" x14ac:dyDescent="0.25">
      <c r="A2" s="7"/>
      <c r="B2" s="8"/>
      <c r="C2" s="8"/>
    </row>
    <row r="3" spans="1:9" x14ac:dyDescent="0.25">
      <c r="A3" s="7"/>
      <c r="B3" s="8"/>
    </row>
    <row r="4" spans="1:9" x14ac:dyDescent="0.25">
      <c r="A4" s="7"/>
      <c r="B4" s="8"/>
    </row>
    <row r="5" spans="1:9" x14ac:dyDescent="0.25">
      <c r="A5" s="7"/>
      <c r="B5" s="8"/>
    </row>
  </sheetData>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2AD-E053-4D4B-99BD-740B1B792908}">
  <sheetPr codeName="Sheet3">
    <tabColor rgb="FFFFFF00"/>
  </sheetPr>
  <dimension ref="A1:E2098"/>
  <sheetViews>
    <sheetView workbookViewId="0">
      <selection activeCell="F12" sqref="F12"/>
    </sheetView>
  </sheetViews>
  <sheetFormatPr defaultColWidth="9.140625" defaultRowHeight="15" x14ac:dyDescent="0.25"/>
  <cols>
    <col min="1" max="1" width="10.7109375" style="24" customWidth="1"/>
    <col min="2" max="2" width="36.5703125" style="24" customWidth="1"/>
    <col min="3" max="3" width="14.42578125" style="26" customWidth="1"/>
    <col min="4" max="4" width="10.42578125" style="66" hidden="1" customWidth="1"/>
    <col min="5" max="5" width="9.140625" style="68"/>
    <col min="6" max="16384" width="9.140625" style="14"/>
  </cols>
  <sheetData>
    <row r="1" spans="1:5" x14ac:dyDescent="0.25">
      <c r="A1" s="24" t="s">
        <v>1</v>
      </c>
      <c r="B1" s="24" t="s">
        <v>2</v>
      </c>
      <c r="C1" s="26" t="s">
        <v>3</v>
      </c>
      <c r="D1" s="66" t="s">
        <v>16</v>
      </c>
      <c r="E1" s="68" t="s">
        <v>55</v>
      </c>
    </row>
    <row r="2" spans="1:5" x14ac:dyDescent="0.25">
      <c r="A2" s="22"/>
      <c r="D2" s="67" t="str">
        <f>IF(RecurringTable[[#This Row],[Date]], _xlfn.XLOOKUP(RecurringTable[[#This Row],[Date]], MainIncomeTable[Date], MainIncomeTable[Period], -1, -1,1 ), "")</f>
        <v/>
      </c>
      <c r="E2" s="68" t="str">
        <f ca="1">IF(RecurringTable[[#This Row],[Date]], IF(RecurringTable[[#This Row],[Date]]=_xlfn.XLOOKUP(TODAY(), RecurringTable[Date], RecurringTable[Date], -1,1,1), "Next up", ""), "")</f>
        <v/>
      </c>
    </row>
    <row r="3" spans="1:5" x14ac:dyDescent="0.25">
      <c r="A3" s="22"/>
      <c r="D3" s="67" t="str">
        <f>IF(RecurringTable[[#This Row],[Date]], _xlfn.XLOOKUP(RecurringTable[[#This Row],[Date]], MainIncomeTable[Date], MainIncomeTable[Period], -1, -1,1 ), "")</f>
        <v/>
      </c>
      <c r="E3" s="68" t="str">
        <f ca="1">IF(RecurringTable[[#This Row],[Date]], IF(RecurringTable[[#This Row],[Date]]=_xlfn.XLOOKUP(TODAY(), RecurringTable[Date], RecurringTable[Date], -1,1,1), "Next up", ""), "")</f>
        <v/>
      </c>
    </row>
    <row r="4" spans="1:5" x14ac:dyDescent="0.25">
      <c r="A4" s="22"/>
      <c r="D4" s="67" t="str">
        <f>IF(RecurringTable[[#This Row],[Date]], _xlfn.XLOOKUP(RecurringTable[[#This Row],[Date]], MainIncomeTable[Date], MainIncomeTable[Period], -1, -1,1 ), "")</f>
        <v/>
      </c>
      <c r="E4" s="68" t="str">
        <f ca="1">IF(RecurringTable[[#This Row],[Date]], IF(RecurringTable[[#This Row],[Date]]=_xlfn.XLOOKUP(TODAY(), RecurringTable[Date], RecurringTable[Date], -1,1,1), "Next up", ""), "")</f>
        <v/>
      </c>
    </row>
    <row r="5" spans="1:5" x14ac:dyDescent="0.25">
      <c r="A5" s="22"/>
      <c r="D5" s="67" t="str">
        <f>IF(RecurringTable[[#This Row],[Date]], _xlfn.XLOOKUP(RecurringTable[[#This Row],[Date]], MainIncomeTable[Date], MainIncomeTable[Period], -1, -1,1 ), "")</f>
        <v/>
      </c>
      <c r="E5" s="68" t="str">
        <f ca="1">IF(RecurringTable[[#This Row],[Date]], IF(RecurringTable[[#This Row],[Date]]=_xlfn.XLOOKUP(TODAY(), RecurringTable[Date], RecurringTable[Date], -1,1,1), "Next up", ""), "")</f>
        <v/>
      </c>
    </row>
    <row r="6" spans="1:5" x14ac:dyDescent="0.25">
      <c r="A6" s="22"/>
      <c r="D6" s="67" t="str">
        <f>IF(RecurringTable[[#This Row],[Date]], _xlfn.XLOOKUP(RecurringTable[[#This Row],[Date]], MainIncomeTable[Date], MainIncomeTable[Period], -1, -1,1 ), "")</f>
        <v/>
      </c>
      <c r="E6" s="68" t="str">
        <f ca="1">IF(RecurringTable[[#This Row],[Date]], IF(RecurringTable[[#This Row],[Date]]=_xlfn.XLOOKUP(TODAY(), RecurringTable[Date], RecurringTable[Date], -1,1,1), "Next up", ""), "")</f>
        <v/>
      </c>
    </row>
    <row r="7" spans="1:5" x14ac:dyDescent="0.25">
      <c r="A7" s="22"/>
      <c r="D7" s="67" t="str">
        <f>IF(RecurringTable[[#This Row],[Date]], _xlfn.XLOOKUP(RecurringTable[[#This Row],[Date]], MainIncomeTable[Date], MainIncomeTable[Period], -1, -1,1 ), "")</f>
        <v/>
      </c>
      <c r="E7" s="68" t="str">
        <f ca="1">IF(RecurringTable[[#This Row],[Date]], IF(RecurringTable[[#This Row],[Date]]=_xlfn.XLOOKUP(TODAY(), RecurringTable[Date], RecurringTable[Date], -1,1,1), "Next up", ""), "")</f>
        <v/>
      </c>
    </row>
    <row r="8" spans="1:5" x14ac:dyDescent="0.25">
      <c r="A8" s="22"/>
      <c r="D8" s="67" t="str">
        <f>IF(RecurringTable[[#This Row],[Date]], _xlfn.XLOOKUP(RecurringTable[[#This Row],[Date]], MainIncomeTable[Date], MainIncomeTable[Period], -1, -1,1 ), "")</f>
        <v/>
      </c>
      <c r="E8" s="68" t="str">
        <f ca="1">IF(RecurringTable[[#This Row],[Date]], IF(RecurringTable[[#This Row],[Date]]=_xlfn.XLOOKUP(TODAY(), RecurringTable[Date], RecurringTable[Date], -1,1,1), "Next up", ""), "")</f>
        <v/>
      </c>
    </row>
    <row r="9" spans="1:5" x14ac:dyDescent="0.25">
      <c r="A9" s="22"/>
      <c r="D9" s="67" t="str">
        <f>IF(RecurringTable[[#This Row],[Date]], _xlfn.XLOOKUP(RecurringTable[[#This Row],[Date]], MainIncomeTable[Date], MainIncomeTable[Period], -1, -1,1 ), "")</f>
        <v/>
      </c>
      <c r="E9" s="68" t="str">
        <f ca="1">IF(RecurringTable[[#This Row],[Date]], IF(RecurringTable[[#This Row],[Date]]=_xlfn.XLOOKUP(TODAY(), RecurringTable[Date], RecurringTable[Date], -1,1,1), "Next up", ""), "")</f>
        <v/>
      </c>
    </row>
    <row r="10" spans="1:5" x14ac:dyDescent="0.25">
      <c r="A10" s="22"/>
      <c r="D10" s="67" t="str">
        <f>IF(RecurringTable[[#This Row],[Date]], _xlfn.XLOOKUP(RecurringTable[[#This Row],[Date]], MainIncomeTable[Date], MainIncomeTable[Period], -1, -1,1 ), "")</f>
        <v/>
      </c>
      <c r="E10" s="68" t="str">
        <f ca="1">IF(RecurringTable[[#This Row],[Date]], IF(RecurringTable[[#This Row],[Date]]=_xlfn.XLOOKUP(TODAY(), RecurringTable[Date], RecurringTable[Date], -1,1,1), "Next up", ""), "")</f>
        <v/>
      </c>
    </row>
    <row r="11" spans="1:5" x14ac:dyDescent="0.25">
      <c r="A11" s="22"/>
      <c r="D11" s="67" t="str">
        <f>IF(RecurringTable[[#This Row],[Date]], _xlfn.XLOOKUP(RecurringTable[[#This Row],[Date]], MainIncomeTable[Date], MainIncomeTable[Period], -1, -1,1 ), "")</f>
        <v/>
      </c>
      <c r="E11" s="68" t="str">
        <f ca="1">IF(RecurringTable[[#This Row],[Date]], IF(RecurringTable[[#This Row],[Date]]=_xlfn.XLOOKUP(TODAY(), RecurringTable[Date], RecurringTable[Date], -1,1,1), "Next up", ""), "")</f>
        <v/>
      </c>
    </row>
    <row r="12" spans="1:5" x14ac:dyDescent="0.25">
      <c r="A12" s="22"/>
      <c r="D12" s="67" t="str">
        <f>IF(RecurringTable[[#This Row],[Date]], _xlfn.XLOOKUP(RecurringTable[[#This Row],[Date]], MainIncomeTable[Date], MainIncomeTable[Period], -1, -1,1 ), "")</f>
        <v/>
      </c>
      <c r="E12" s="68" t="str">
        <f ca="1">IF(RecurringTable[[#This Row],[Date]], IF(RecurringTable[[#This Row],[Date]]=_xlfn.XLOOKUP(TODAY(), RecurringTable[Date], RecurringTable[Date], -1,1,1), "Next up", ""), "")</f>
        <v/>
      </c>
    </row>
    <row r="13" spans="1:5" x14ac:dyDescent="0.25">
      <c r="A13" s="22"/>
      <c r="D13" s="67" t="str">
        <f>IF(RecurringTable[[#This Row],[Date]], _xlfn.XLOOKUP(RecurringTable[[#This Row],[Date]], MainIncomeTable[Date], MainIncomeTable[Period], -1, -1,1 ), "")</f>
        <v/>
      </c>
      <c r="E13" s="68" t="str">
        <f ca="1">IF(RecurringTable[[#This Row],[Date]], IF(RecurringTable[[#This Row],[Date]]=_xlfn.XLOOKUP(TODAY(), RecurringTable[Date], RecurringTable[Date], -1,1,1), "Next up", ""), "")</f>
        <v/>
      </c>
    </row>
    <row r="14" spans="1:5" x14ac:dyDescent="0.25">
      <c r="A14" s="22"/>
      <c r="D14" s="67" t="str">
        <f>IF(RecurringTable[[#This Row],[Date]], _xlfn.XLOOKUP(RecurringTable[[#This Row],[Date]], MainIncomeTable[Date], MainIncomeTable[Period], -1, -1,1 ), "")</f>
        <v/>
      </c>
      <c r="E14" s="68" t="str">
        <f ca="1">IF(RecurringTable[[#This Row],[Date]], IF(RecurringTable[[#This Row],[Date]]=_xlfn.XLOOKUP(TODAY(), RecurringTable[Date], RecurringTable[Date], -1,1,1), "Next up", ""), "")</f>
        <v/>
      </c>
    </row>
    <row r="15" spans="1:5" x14ac:dyDescent="0.25">
      <c r="A15" s="22"/>
      <c r="D15" s="67" t="str">
        <f>IF(RecurringTable[[#This Row],[Date]], _xlfn.XLOOKUP(RecurringTable[[#This Row],[Date]], MainIncomeTable[Date], MainIncomeTable[Period], -1, -1,1 ), "")</f>
        <v/>
      </c>
      <c r="E15" s="68" t="str">
        <f ca="1">IF(RecurringTable[[#This Row],[Date]], IF(RecurringTable[[#This Row],[Date]]=_xlfn.XLOOKUP(TODAY(), RecurringTable[Date], RecurringTable[Date], -1,1,1), "Next up", ""), "")</f>
        <v/>
      </c>
    </row>
    <row r="16" spans="1:5" x14ac:dyDescent="0.25">
      <c r="A16" s="22"/>
      <c r="D16" s="67" t="str">
        <f>IF(RecurringTable[[#This Row],[Date]], _xlfn.XLOOKUP(RecurringTable[[#This Row],[Date]], MainIncomeTable[Date], MainIncomeTable[Period], -1, -1,1 ), "")</f>
        <v/>
      </c>
      <c r="E16" s="68" t="str">
        <f ca="1">IF(RecurringTable[[#This Row],[Date]], IF(RecurringTable[[#This Row],[Date]]=_xlfn.XLOOKUP(TODAY(), RecurringTable[Date], RecurringTable[Date], -1,1,1), "Next up", ""), "")</f>
        <v/>
      </c>
    </row>
    <row r="17" spans="1:5" x14ac:dyDescent="0.25">
      <c r="A17" s="22"/>
      <c r="D17" s="67" t="str">
        <f>IF(RecurringTable[[#This Row],[Date]], _xlfn.XLOOKUP(RecurringTable[[#This Row],[Date]], MainIncomeTable[Date], MainIncomeTable[Period], -1, -1,1 ), "")</f>
        <v/>
      </c>
      <c r="E17" s="68" t="str">
        <f ca="1">IF(RecurringTable[[#This Row],[Date]], IF(RecurringTable[[#This Row],[Date]]=_xlfn.XLOOKUP(TODAY(), RecurringTable[Date], RecurringTable[Date], -1,1,1), "Next up", ""), "")</f>
        <v/>
      </c>
    </row>
    <row r="18" spans="1:5" x14ac:dyDescent="0.25">
      <c r="A18" s="22"/>
      <c r="D18" s="67" t="str">
        <f>IF(RecurringTable[[#This Row],[Date]], _xlfn.XLOOKUP(RecurringTable[[#This Row],[Date]], MainIncomeTable[Date], MainIncomeTable[Period], -1, -1,1 ), "")</f>
        <v/>
      </c>
      <c r="E18" s="68" t="str">
        <f ca="1">IF(RecurringTable[[#This Row],[Date]], IF(RecurringTable[[#This Row],[Date]]=_xlfn.XLOOKUP(TODAY(), RecurringTable[Date], RecurringTable[Date], -1,1,1), "Next up", ""), "")</f>
        <v/>
      </c>
    </row>
    <row r="19" spans="1:5" x14ac:dyDescent="0.25">
      <c r="A19" s="22"/>
      <c r="D19" s="67" t="str">
        <f>IF(RecurringTable[[#This Row],[Date]], _xlfn.XLOOKUP(RecurringTable[[#This Row],[Date]], MainIncomeTable[Date], MainIncomeTable[Period], -1, -1,1 ), "")</f>
        <v/>
      </c>
      <c r="E19" s="68" t="str">
        <f ca="1">IF(RecurringTable[[#This Row],[Date]], IF(RecurringTable[[#This Row],[Date]]=_xlfn.XLOOKUP(TODAY(), RecurringTable[Date], RecurringTable[Date], -1,1,1), "Next up", ""), "")</f>
        <v/>
      </c>
    </row>
    <row r="20" spans="1:5" x14ac:dyDescent="0.25">
      <c r="A20" s="22"/>
      <c r="D20" s="67" t="str">
        <f>IF(RecurringTable[[#This Row],[Date]], _xlfn.XLOOKUP(RecurringTable[[#This Row],[Date]], MainIncomeTable[Date], MainIncomeTable[Period], -1, -1,1 ), "")</f>
        <v/>
      </c>
      <c r="E20" s="68" t="str">
        <f ca="1">IF(RecurringTable[[#This Row],[Date]], IF(RecurringTable[[#This Row],[Date]]=_xlfn.XLOOKUP(TODAY(), RecurringTable[Date], RecurringTable[Date], -1,1,1), "Next up", ""), "")</f>
        <v/>
      </c>
    </row>
    <row r="21" spans="1:5" x14ac:dyDescent="0.25">
      <c r="A21" s="22"/>
      <c r="D21" s="67" t="str">
        <f>IF(RecurringTable[[#This Row],[Date]], _xlfn.XLOOKUP(RecurringTable[[#This Row],[Date]], MainIncomeTable[Date], MainIncomeTable[Period], -1, -1,1 ), "")</f>
        <v/>
      </c>
      <c r="E21" s="68" t="str">
        <f ca="1">IF(RecurringTable[[#This Row],[Date]], IF(RecurringTable[[#This Row],[Date]]=_xlfn.XLOOKUP(TODAY(), RecurringTable[Date], RecurringTable[Date], -1,1,1), "Next up", ""), "")</f>
        <v/>
      </c>
    </row>
    <row r="22" spans="1:5" x14ac:dyDescent="0.25">
      <c r="A22" s="22"/>
      <c r="D22" s="67" t="str">
        <f>IF(RecurringTable[[#This Row],[Date]], _xlfn.XLOOKUP(RecurringTable[[#This Row],[Date]], MainIncomeTable[Date], MainIncomeTable[Period], -1, -1,1 ), "")</f>
        <v/>
      </c>
      <c r="E22" s="68" t="str">
        <f ca="1">IF(RecurringTable[[#This Row],[Date]], IF(RecurringTable[[#This Row],[Date]]=_xlfn.XLOOKUP(TODAY(), RecurringTable[Date], RecurringTable[Date], -1,1,1), "Next up", ""), "")</f>
        <v/>
      </c>
    </row>
    <row r="23" spans="1:5" x14ac:dyDescent="0.25">
      <c r="A23" s="22"/>
      <c r="D23" s="67" t="str">
        <f>IF(RecurringTable[[#This Row],[Date]], _xlfn.XLOOKUP(RecurringTable[[#This Row],[Date]], MainIncomeTable[Date], MainIncomeTable[Period], -1, -1,1 ), "")</f>
        <v/>
      </c>
      <c r="E23" s="68" t="str">
        <f ca="1">IF(RecurringTable[[#This Row],[Date]], IF(RecurringTable[[#This Row],[Date]]=_xlfn.XLOOKUP(TODAY(), RecurringTable[Date], RecurringTable[Date], -1,1,1), "Next up", ""), "")</f>
        <v/>
      </c>
    </row>
    <row r="24" spans="1:5" x14ac:dyDescent="0.25">
      <c r="A24" s="22"/>
      <c r="D24" s="67" t="str">
        <f>IF(RecurringTable[[#This Row],[Date]], _xlfn.XLOOKUP(RecurringTable[[#This Row],[Date]], MainIncomeTable[Date], MainIncomeTable[Period], -1, -1,1 ), "")</f>
        <v/>
      </c>
      <c r="E24" s="68" t="str">
        <f ca="1">IF(RecurringTable[[#This Row],[Date]], IF(RecurringTable[[#This Row],[Date]]=_xlfn.XLOOKUP(TODAY(), RecurringTable[Date], RecurringTable[Date], -1,1,1), "Next up", ""), "")</f>
        <v/>
      </c>
    </row>
    <row r="25" spans="1:5" x14ac:dyDescent="0.25">
      <c r="A25" s="22"/>
      <c r="D25" s="67" t="str">
        <f>IF(RecurringTable[[#This Row],[Date]], _xlfn.XLOOKUP(RecurringTable[[#This Row],[Date]], MainIncomeTable[Date], MainIncomeTable[Period], -1, -1,1 ), "")</f>
        <v/>
      </c>
      <c r="E25" s="68" t="str">
        <f ca="1">IF(RecurringTable[[#This Row],[Date]], IF(RecurringTable[[#This Row],[Date]]=_xlfn.XLOOKUP(TODAY(), RecurringTable[Date], RecurringTable[Date], -1,1,1), "Next up", ""), "")</f>
        <v/>
      </c>
    </row>
    <row r="26" spans="1:5" x14ac:dyDescent="0.25">
      <c r="A26" s="22"/>
      <c r="D26" s="67" t="str">
        <f>IF(RecurringTable[[#This Row],[Date]], _xlfn.XLOOKUP(RecurringTable[[#This Row],[Date]], MainIncomeTable[Date], MainIncomeTable[Period], -1, -1,1 ), "")</f>
        <v/>
      </c>
      <c r="E26" s="68" t="str">
        <f ca="1">IF(RecurringTable[[#This Row],[Date]], IF(RecurringTable[[#This Row],[Date]]=_xlfn.XLOOKUP(TODAY(), RecurringTable[Date], RecurringTable[Date], -1,1,1), "Next up", ""), "")</f>
        <v/>
      </c>
    </row>
    <row r="27" spans="1:5" x14ac:dyDescent="0.25">
      <c r="A27" s="22"/>
      <c r="D27" s="67" t="str">
        <f>IF(RecurringTable[[#This Row],[Date]], _xlfn.XLOOKUP(RecurringTable[[#This Row],[Date]], MainIncomeTable[Date], MainIncomeTable[Period], -1, -1,1 ), "")</f>
        <v/>
      </c>
      <c r="E27" s="68" t="str">
        <f ca="1">IF(RecurringTable[[#This Row],[Date]], IF(RecurringTable[[#This Row],[Date]]=_xlfn.XLOOKUP(TODAY(), RecurringTable[Date], RecurringTable[Date], -1,1,1), "Next up", ""), "")</f>
        <v/>
      </c>
    </row>
    <row r="28" spans="1:5" x14ac:dyDescent="0.25">
      <c r="A28" s="22"/>
      <c r="D28" s="67" t="str">
        <f>IF(RecurringTable[[#This Row],[Date]], _xlfn.XLOOKUP(RecurringTable[[#This Row],[Date]], MainIncomeTable[Date], MainIncomeTable[Period], -1, -1,1 ), "")</f>
        <v/>
      </c>
      <c r="E28" s="68" t="str">
        <f ca="1">IF(RecurringTable[[#This Row],[Date]], IF(RecurringTable[[#This Row],[Date]]=_xlfn.XLOOKUP(TODAY(), RecurringTable[Date], RecurringTable[Date], -1,1,1), "Next up", ""), "")</f>
        <v/>
      </c>
    </row>
    <row r="29" spans="1:5" x14ac:dyDescent="0.25">
      <c r="A29" s="22"/>
      <c r="D29" s="67" t="str">
        <f>IF(RecurringTable[[#This Row],[Date]], _xlfn.XLOOKUP(RecurringTable[[#This Row],[Date]], MainIncomeTable[Date], MainIncomeTable[Period], -1, -1,1 ), "")</f>
        <v/>
      </c>
      <c r="E29" s="68" t="str">
        <f ca="1">IF(RecurringTable[[#This Row],[Date]], IF(RecurringTable[[#This Row],[Date]]=_xlfn.XLOOKUP(TODAY(), RecurringTable[Date], RecurringTable[Date], -1,1,1), "Next up", ""), "")</f>
        <v/>
      </c>
    </row>
    <row r="30" spans="1:5" x14ac:dyDescent="0.25">
      <c r="A30" s="22"/>
      <c r="D30" s="67" t="str">
        <f>IF(RecurringTable[[#This Row],[Date]], _xlfn.XLOOKUP(RecurringTable[[#This Row],[Date]], MainIncomeTable[Date], MainIncomeTable[Period], -1, -1,1 ), "")</f>
        <v/>
      </c>
      <c r="E30" s="68" t="str">
        <f ca="1">IF(RecurringTable[[#This Row],[Date]], IF(RecurringTable[[#This Row],[Date]]=_xlfn.XLOOKUP(TODAY(), RecurringTable[Date], RecurringTable[Date], -1,1,1), "Next up", ""), "")</f>
        <v/>
      </c>
    </row>
    <row r="31" spans="1:5" x14ac:dyDescent="0.25">
      <c r="A31" s="22"/>
      <c r="D31" s="67" t="str">
        <f>IF(RecurringTable[[#This Row],[Date]], _xlfn.XLOOKUP(RecurringTable[[#This Row],[Date]], MainIncomeTable[Date], MainIncomeTable[Period], -1, -1,1 ), "")</f>
        <v/>
      </c>
      <c r="E31" s="68" t="str">
        <f ca="1">IF(RecurringTable[[#This Row],[Date]], IF(RecurringTable[[#This Row],[Date]]=_xlfn.XLOOKUP(TODAY(), RecurringTable[Date], RecurringTable[Date], -1,1,1), "Next up", ""), "")</f>
        <v/>
      </c>
    </row>
    <row r="32" spans="1:5" x14ac:dyDescent="0.25">
      <c r="A32" s="22"/>
      <c r="D32" s="67" t="str">
        <f>IF(RecurringTable[[#This Row],[Date]], _xlfn.XLOOKUP(RecurringTable[[#This Row],[Date]], MainIncomeTable[Date], MainIncomeTable[Period], -1, -1,1 ), "")</f>
        <v/>
      </c>
      <c r="E32" s="68" t="str">
        <f ca="1">IF(RecurringTable[[#This Row],[Date]], IF(RecurringTable[[#This Row],[Date]]=_xlfn.XLOOKUP(TODAY(), RecurringTable[Date], RecurringTable[Date], -1,1,1), "Next up", ""), "")</f>
        <v/>
      </c>
    </row>
    <row r="33" spans="1:5" x14ac:dyDescent="0.25">
      <c r="A33" s="22"/>
      <c r="D33" s="67" t="str">
        <f>IF(RecurringTable[[#This Row],[Date]], _xlfn.XLOOKUP(RecurringTable[[#This Row],[Date]], MainIncomeTable[Date], MainIncomeTable[Period], -1, -1,1 ), "")</f>
        <v/>
      </c>
      <c r="E33" s="68" t="str">
        <f ca="1">IF(RecurringTable[[#This Row],[Date]], IF(RecurringTable[[#This Row],[Date]]=_xlfn.XLOOKUP(TODAY(), RecurringTable[Date], RecurringTable[Date], -1,1,1), "Next up", ""), "")</f>
        <v/>
      </c>
    </row>
    <row r="34" spans="1:5" x14ac:dyDescent="0.25">
      <c r="A34" s="22"/>
      <c r="D34" s="67" t="str">
        <f>IF(RecurringTable[[#This Row],[Date]], _xlfn.XLOOKUP(RecurringTable[[#This Row],[Date]], MainIncomeTable[Date], MainIncomeTable[Period], -1, -1,1 ), "")</f>
        <v/>
      </c>
      <c r="E34" s="68" t="str">
        <f ca="1">IF(RecurringTable[[#This Row],[Date]], IF(RecurringTable[[#This Row],[Date]]=_xlfn.XLOOKUP(TODAY(), RecurringTable[Date], RecurringTable[Date], -1,1,1), "Next up", ""), "")</f>
        <v/>
      </c>
    </row>
    <row r="35" spans="1:5" x14ac:dyDescent="0.25">
      <c r="A35" s="22"/>
      <c r="D35" s="67" t="str">
        <f>IF(RecurringTable[[#This Row],[Date]], _xlfn.XLOOKUP(RecurringTable[[#This Row],[Date]], MainIncomeTable[Date], MainIncomeTable[Period], -1, -1,1 ), "")</f>
        <v/>
      </c>
      <c r="E35" s="68" t="str">
        <f ca="1">IF(RecurringTable[[#This Row],[Date]], IF(RecurringTable[[#This Row],[Date]]=_xlfn.XLOOKUP(TODAY(), RecurringTable[Date], RecurringTable[Date], -1,1,1), "Next up", ""), "")</f>
        <v/>
      </c>
    </row>
    <row r="36" spans="1:5" x14ac:dyDescent="0.25">
      <c r="A36" s="22"/>
      <c r="D36" s="67" t="str">
        <f>IF(RecurringTable[[#This Row],[Date]], _xlfn.XLOOKUP(RecurringTable[[#This Row],[Date]], MainIncomeTable[Date], MainIncomeTable[Period], -1, -1,1 ), "")</f>
        <v/>
      </c>
      <c r="E36" s="68" t="str">
        <f ca="1">IF(RecurringTable[[#This Row],[Date]], IF(RecurringTable[[#This Row],[Date]]=_xlfn.XLOOKUP(TODAY(), RecurringTable[Date], RecurringTable[Date], -1,1,1), "Next up", ""), "")</f>
        <v/>
      </c>
    </row>
    <row r="37" spans="1:5" x14ac:dyDescent="0.25">
      <c r="A37" s="22"/>
      <c r="D37" s="67" t="str">
        <f>IF(RecurringTable[[#This Row],[Date]], _xlfn.XLOOKUP(RecurringTable[[#This Row],[Date]], MainIncomeTable[Date], MainIncomeTable[Period], -1, -1,1 ), "")</f>
        <v/>
      </c>
      <c r="E37" s="68" t="str">
        <f ca="1">IF(RecurringTable[[#This Row],[Date]], IF(RecurringTable[[#This Row],[Date]]=_xlfn.XLOOKUP(TODAY(), RecurringTable[Date], RecurringTable[Date], -1,1,1), "Next up", ""), "")</f>
        <v/>
      </c>
    </row>
    <row r="38" spans="1:5" x14ac:dyDescent="0.25">
      <c r="A38" s="22"/>
      <c r="D38" s="67" t="str">
        <f>IF(RecurringTable[[#This Row],[Date]], _xlfn.XLOOKUP(RecurringTable[[#This Row],[Date]], MainIncomeTable[Date], MainIncomeTable[Period], -1, -1,1 ), "")</f>
        <v/>
      </c>
      <c r="E38" s="68" t="str">
        <f ca="1">IF(RecurringTable[[#This Row],[Date]], IF(RecurringTable[[#This Row],[Date]]=_xlfn.XLOOKUP(TODAY(), RecurringTable[Date], RecurringTable[Date], -1,1,1), "Next up", ""), "")</f>
        <v/>
      </c>
    </row>
    <row r="39" spans="1:5" x14ac:dyDescent="0.25">
      <c r="A39" s="22"/>
      <c r="D39" s="67" t="str">
        <f>IF(RecurringTable[[#This Row],[Date]], _xlfn.XLOOKUP(RecurringTable[[#This Row],[Date]], MainIncomeTable[Date], MainIncomeTable[Period], -1, -1,1 ), "")</f>
        <v/>
      </c>
      <c r="E39" s="68" t="str">
        <f ca="1">IF(RecurringTable[[#This Row],[Date]], IF(RecurringTable[[#This Row],[Date]]=_xlfn.XLOOKUP(TODAY(), RecurringTable[Date], RecurringTable[Date], -1,1,1), "Next up", ""), "")</f>
        <v/>
      </c>
    </row>
    <row r="40" spans="1:5" x14ac:dyDescent="0.25">
      <c r="A40" s="22"/>
      <c r="D40" s="67" t="str">
        <f>IF(RecurringTable[[#This Row],[Date]], _xlfn.XLOOKUP(RecurringTable[[#This Row],[Date]], MainIncomeTable[Date], MainIncomeTable[Period], -1, -1,1 ), "")</f>
        <v/>
      </c>
      <c r="E40" s="68" t="str">
        <f ca="1">IF(RecurringTable[[#This Row],[Date]], IF(RecurringTable[[#This Row],[Date]]=_xlfn.XLOOKUP(TODAY(), RecurringTable[Date], RecurringTable[Date], -1,1,1), "Next up", ""), "")</f>
        <v/>
      </c>
    </row>
    <row r="41" spans="1:5" x14ac:dyDescent="0.25">
      <c r="A41" s="22"/>
      <c r="D41" s="67" t="str">
        <f>IF(RecurringTable[[#This Row],[Date]], _xlfn.XLOOKUP(RecurringTable[[#This Row],[Date]], MainIncomeTable[Date], MainIncomeTable[Period], -1, -1,1 ), "")</f>
        <v/>
      </c>
      <c r="E41" s="68" t="str">
        <f ca="1">IF(RecurringTable[[#This Row],[Date]], IF(RecurringTable[[#This Row],[Date]]=_xlfn.XLOOKUP(TODAY(), RecurringTable[Date], RecurringTable[Date], -1,1,1), "Next up", ""), "")</f>
        <v/>
      </c>
    </row>
    <row r="42" spans="1:5" x14ac:dyDescent="0.25">
      <c r="A42" s="22"/>
      <c r="D42" s="67" t="str">
        <f>IF(RecurringTable[[#This Row],[Date]], _xlfn.XLOOKUP(RecurringTable[[#This Row],[Date]], MainIncomeTable[Date], MainIncomeTable[Period], -1, -1,1 ), "")</f>
        <v/>
      </c>
      <c r="E42" s="68" t="str">
        <f ca="1">IF(RecurringTable[[#This Row],[Date]], IF(RecurringTable[[#This Row],[Date]]=_xlfn.XLOOKUP(TODAY(), RecurringTable[Date], RecurringTable[Date], -1,1,1), "Next up", ""), "")</f>
        <v/>
      </c>
    </row>
    <row r="43" spans="1:5" x14ac:dyDescent="0.25">
      <c r="A43" s="22"/>
      <c r="D43" s="67" t="str">
        <f>IF(RecurringTable[[#This Row],[Date]], _xlfn.XLOOKUP(RecurringTable[[#This Row],[Date]], MainIncomeTable[Date], MainIncomeTable[Period], -1, -1,1 ), "")</f>
        <v/>
      </c>
      <c r="E43" s="68" t="str">
        <f ca="1">IF(RecurringTable[[#This Row],[Date]], IF(RecurringTable[[#This Row],[Date]]=_xlfn.XLOOKUP(TODAY(), RecurringTable[Date], RecurringTable[Date], -1,1,1), "Next up", ""), "")</f>
        <v/>
      </c>
    </row>
    <row r="44" spans="1:5" x14ac:dyDescent="0.25">
      <c r="A44" s="22"/>
      <c r="D44" s="67" t="str">
        <f>IF(RecurringTable[[#This Row],[Date]], _xlfn.XLOOKUP(RecurringTable[[#This Row],[Date]], MainIncomeTable[Date], MainIncomeTable[Period], -1, -1,1 ), "")</f>
        <v/>
      </c>
      <c r="E44" s="68" t="str">
        <f ca="1">IF(RecurringTable[[#This Row],[Date]], IF(RecurringTable[[#This Row],[Date]]=_xlfn.XLOOKUP(TODAY(), RecurringTable[Date], RecurringTable[Date], -1,1,1), "Next up", ""), "")</f>
        <v/>
      </c>
    </row>
    <row r="45" spans="1:5" x14ac:dyDescent="0.25">
      <c r="A45" s="22"/>
      <c r="D45" s="67" t="str">
        <f>IF(RecurringTable[[#This Row],[Date]], _xlfn.XLOOKUP(RecurringTable[[#This Row],[Date]], MainIncomeTable[Date], MainIncomeTable[Period], -1, -1,1 ), "")</f>
        <v/>
      </c>
      <c r="E45" s="68" t="str">
        <f ca="1">IF(RecurringTable[[#This Row],[Date]], IF(RecurringTable[[#This Row],[Date]]=_xlfn.XLOOKUP(TODAY(), RecurringTable[Date], RecurringTable[Date], -1,1,1), "Next up", ""), "")</f>
        <v/>
      </c>
    </row>
    <row r="46" spans="1:5" x14ac:dyDescent="0.25">
      <c r="A46" s="22"/>
      <c r="D46" s="67" t="str">
        <f>IF(RecurringTable[[#This Row],[Date]], _xlfn.XLOOKUP(RecurringTable[[#This Row],[Date]], MainIncomeTable[Date], MainIncomeTable[Period], -1, -1,1 ), "")</f>
        <v/>
      </c>
      <c r="E46" s="68" t="str">
        <f ca="1">IF(RecurringTable[[#This Row],[Date]], IF(RecurringTable[[#This Row],[Date]]=_xlfn.XLOOKUP(TODAY(), RecurringTable[Date], RecurringTable[Date], -1,1,1), "Next up", ""), "")</f>
        <v/>
      </c>
    </row>
    <row r="47" spans="1:5" x14ac:dyDescent="0.25">
      <c r="A47" s="22"/>
      <c r="D47" s="67" t="str">
        <f>IF(RecurringTable[[#This Row],[Date]], _xlfn.XLOOKUP(RecurringTable[[#This Row],[Date]], MainIncomeTable[Date], MainIncomeTable[Period], -1, -1,1 ), "")</f>
        <v/>
      </c>
      <c r="E47" s="68" t="str">
        <f ca="1">IF(RecurringTable[[#This Row],[Date]], IF(RecurringTable[[#This Row],[Date]]=_xlfn.XLOOKUP(TODAY(), RecurringTable[Date], RecurringTable[Date], -1,1,1), "Next up", ""), "")</f>
        <v/>
      </c>
    </row>
    <row r="48" spans="1:5" x14ac:dyDescent="0.25">
      <c r="A48" s="22"/>
      <c r="D48" s="67" t="str">
        <f>IF(RecurringTable[[#This Row],[Date]], _xlfn.XLOOKUP(RecurringTable[[#This Row],[Date]], MainIncomeTable[Date], MainIncomeTable[Period], -1, -1,1 ), "")</f>
        <v/>
      </c>
      <c r="E48" s="68" t="str">
        <f ca="1">IF(RecurringTable[[#This Row],[Date]], IF(RecurringTable[[#This Row],[Date]]=_xlfn.XLOOKUP(TODAY(), RecurringTable[Date], RecurringTable[Date], -1,1,1), "Next up", ""), "")</f>
        <v/>
      </c>
    </row>
    <row r="49" spans="1:5" x14ac:dyDescent="0.25">
      <c r="A49" s="22"/>
      <c r="D49" s="67" t="str">
        <f>IF(RecurringTable[[#This Row],[Date]], _xlfn.XLOOKUP(RecurringTable[[#This Row],[Date]], MainIncomeTable[Date], MainIncomeTable[Period], -1, -1,1 ), "")</f>
        <v/>
      </c>
      <c r="E49" s="68" t="str">
        <f ca="1">IF(RecurringTable[[#This Row],[Date]], IF(RecurringTable[[#This Row],[Date]]=_xlfn.XLOOKUP(TODAY(), RecurringTable[Date], RecurringTable[Date], -1,1,1), "Next up", ""), "")</f>
        <v/>
      </c>
    </row>
    <row r="50" spans="1:5" x14ac:dyDescent="0.25">
      <c r="A50" s="22"/>
      <c r="D50" s="67" t="str">
        <f>IF(RecurringTable[[#This Row],[Date]], _xlfn.XLOOKUP(RecurringTable[[#This Row],[Date]], MainIncomeTable[Date], MainIncomeTable[Period], -1, -1,1 ), "")</f>
        <v/>
      </c>
      <c r="E50" s="68" t="str">
        <f ca="1">IF(RecurringTable[[#This Row],[Date]], IF(RecurringTable[[#This Row],[Date]]=_xlfn.XLOOKUP(TODAY(), RecurringTable[Date], RecurringTable[Date], -1,1,1), "Next up", ""), "")</f>
        <v/>
      </c>
    </row>
    <row r="51" spans="1:5" x14ac:dyDescent="0.25">
      <c r="A51" s="22"/>
      <c r="D51" s="67" t="str">
        <f>IF(RecurringTable[[#This Row],[Date]], _xlfn.XLOOKUP(RecurringTable[[#This Row],[Date]], MainIncomeTable[Date], MainIncomeTable[Period], -1, -1,1 ), "")</f>
        <v/>
      </c>
      <c r="E51" s="68" t="str">
        <f ca="1">IF(RecurringTable[[#This Row],[Date]], IF(RecurringTable[[#This Row],[Date]]=_xlfn.XLOOKUP(TODAY(), RecurringTable[Date], RecurringTable[Date], -1,1,1), "Next up", ""), "")</f>
        <v/>
      </c>
    </row>
    <row r="52" spans="1:5" x14ac:dyDescent="0.25">
      <c r="A52" s="22"/>
      <c r="D52" s="67" t="str">
        <f>IF(RecurringTable[[#This Row],[Date]], _xlfn.XLOOKUP(RecurringTable[[#This Row],[Date]], MainIncomeTable[Date], MainIncomeTable[Period], -1, -1,1 ), "")</f>
        <v/>
      </c>
      <c r="E52" s="68" t="str">
        <f ca="1">IF(RecurringTable[[#This Row],[Date]], IF(RecurringTable[[#This Row],[Date]]=_xlfn.XLOOKUP(TODAY(), RecurringTable[Date], RecurringTable[Date], -1,1,1), "Next up", ""), "")</f>
        <v/>
      </c>
    </row>
    <row r="53" spans="1:5" x14ac:dyDescent="0.25">
      <c r="A53" s="22"/>
      <c r="D53" s="67" t="str">
        <f>IF(RecurringTable[[#This Row],[Date]], _xlfn.XLOOKUP(RecurringTable[[#This Row],[Date]], MainIncomeTable[Date], MainIncomeTable[Period], -1, -1,1 ), "")</f>
        <v/>
      </c>
      <c r="E53" s="68" t="str">
        <f ca="1">IF(RecurringTable[[#This Row],[Date]], IF(RecurringTable[[#This Row],[Date]]=_xlfn.XLOOKUP(TODAY(), RecurringTable[Date], RecurringTable[Date], -1,1,1), "Next up", ""), "")</f>
        <v/>
      </c>
    </row>
    <row r="54" spans="1:5" x14ac:dyDescent="0.25">
      <c r="A54" s="22"/>
      <c r="D54" s="67" t="str">
        <f>IF(RecurringTable[[#This Row],[Date]], _xlfn.XLOOKUP(RecurringTable[[#This Row],[Date]], MainIncomeTable[Date], MainIncomeTable[Period], -1, -1,1 ), "")</f>
        <v/>
      </c>
      <c r="E54" s="68" t="str">
        <f ca="1">IF(RecurringTable[[#This Row],[Date]], IF(RecurringTable[[#This Row],[Date]]=_xlfn.XLOOKUP(TODAY(), RecurringTable[Date], RecurringTable[Date], -1,1,1), "Next up", ""), "")</f>
        <v/>
      </c>
    </row>
    <row r="55" spans="1:5" x14ac:dyDescent="0.25">
      <c r="A55" s="22"/>
      <c r="D55" s="67" t="str">
        <f>IF(RecurringTable[[#This Row],[Date]], _xlfn.XLOOKUP(RecurringTable[[#This Row],[Date]], MainIncomeTable[Date], MainIncomeTable[Period], -1, -1,1 ), "")</f>
        <v/>
      </c>
      <c r="E55" s="68" t="str">
        <f ca="1">IF(RecurringTable[[#This Row],[Date]], IF(RecurringTable[[#This Row],[Date]]=_xlfn.XLOOKUP(TODAY(), RecurringTable[Date], RecurringTable[Date], -1,1,1), "Next up", ""), "")</f>
        <v/>
      </c>
    </row>
    <row r="56" spans="1:5" x14ac:dyDescent="0.25">
      <c r="A56" s="22"/>
      <c r="D56" s="67" t="str">
        <f>IF(RecurringTable[[#This Row],[Date]], _xlfn.XLOOKUP(RecurringTable[[#This Row],[Date]], MainIncomeTable[Date], MainIncomeTable[Period], -1, -1,1 ), "")</f>
        <v/>
      </c>
      <c r="E56" s="68" t="str">
        <f ca="1">IF(RecurringTable[[#This Row],[Date]], IF(RecurringTable[[#This Row],[Date]]=_xlfn.XLOOKUP(TODAY(), RecurringTable[Date], RecurringTable[Date], -1,1,1), "Next up", ""), "")</f>
        <v/>
      </c>
    </row>
    <row r="57" spans="1:5" x14ac:dyDescent="0.25">
      <c r="A57" s="22"/>
      <c r="D57" s="67" t="str">
        <f>IF(RecurringTable[[#This Row],[Date]], _xlfn.XLOOKUP(RecurringTable[[#This Row],[Date]], MainIncomeTable[Date], MainIncomeTable[Period], -1, -1,1 ), "")</f>
        <v/>
      </c>
      <c r="E57" s="68" t="str">
        <f ca="1">IF(RecurringTable[[#This Row],[Date]], IF(RecurringTable[[#This Row],[Date]]=_xlfn.XLOOKUP(TODAY(), RecurringTable[Date], RecurringTable[Date], -1,1,1), "Next up", ""), "")</f>
        <v/>
      </c>
    </row>
    <row r="58" spans="1:5" x14ac:dyDescent="0.25">
      <c r="A58" s="22"/>
      <c r="D58" s="67" t="str">
        <f>IF(RecurringTable[[#This Row],[Date]], _xlfn.XLOOKUP(RecurringTable[[#This Row],[Date]], MainIncomeTable[Date], MainIncomeTable[Period], -1, -1,1 ), "")</f>
        <v/>
      </c>
      <c r="E58" s="68" t="str">
        <f ca="1">IF(RecurringTable[[#This Row],[Date]], IF(RecurringTable[[#This Row],[Date]]=_xlfn.XLOOKUP(TODAY(), RecurringTable[Date], RecurringTable[Date], -1,1,1), "Next up", ""), "")</f>
        <v/>
      </c>
    </row>
    <row r="59" spans="1:5" x14ac:dyDescent="0.25">
      <c r="A59" s="22"/>
      <c r="D59" s="67" t="str">
        <f>IF(RecurringTable[[#This Row],[Date]], _xlfn.XLOOKUP(RecurringTable[[#This Row],[Date]], MainIncomeTable[Date], MainIncomeTable[Period], -1, -1,1 ), "")</f>
        <v/>
      </c>
      <c r="E59" s="68" t="str">
        <f ca="1">IF(RecurringTable[[#This Row],[Date]], IF(RecurringTable[[#This Row],[Date]]=_xlfn.XLOOKUP(TODAY(), RecurringTable[Date], RecurringTable[Date], -1,1,1), "Next up", ""), "")</f>
        <v/>
      </c>
    </row>
    <row r="60" spans="1:5" x14ac:dyDescent="0.25">
      <c r="A60" s="22"/>
      <c r="D60" s="67" t="str">
        <f>IF(RecurringTable[[#This Row],[Date]], _xlfn.XLOOKUP(RecurringTable[[#This Row],[Date]], MainIncomeTable[Date], MainIncomeTable[Period], -1, -1,1 ), "")</f>
        <v/>
      </c>
      <c r="E60" s="68" t="str">
        <f ca="1">IF(RecurringTable[[#This Row],[Date]], IF(RecurringTable[[#This Row],[Date]]=_xlfn.XLOOKUP(TODAY(), RecurringTable[Date], RecurringTable[Date], -1,1,1), "Next up", ""), "")</f>
        <v/>
      </c>
    </row>
    <row r="61" spans="1:5" x14ac:dyDescent="0.25">
      <c r="A61" s="22"/>
      <c r="D61" s="67" t="str">
        <f>IF(RecurringTable[[#This Row],[Date]], _xlfn.XLOOKUP(RecurringTable[[#This Row],[Date]], MainIncomeTable[Date], MainIncomeTable[Period], -1, -1,1 ), "")</f>
        <v/>
      </c>
      <c r="E61" s="68" t="str">
        <f ca="1">IF(RecurringTable[[#This Row],[Date]], IF(RecurringTable[[#This Row],[Date]]=_xlfn.XLOOKUP(TODAY(), RecurringTable[Date], RecurringTable[Date], -1,1,1), "Next up", ""), "")</f>
        <v/>
      </c>
    </row>
    <row r="62" spans="1:5" x14ac:dyDescent="0.25">
      <c r="A62" s="22"/>
      <c r="D62" s="67" t="str">
        <f>IF(RecurringTable[[#This Row],[Date]], _xlfn.XLOOKUP(RecurringTable[[#This Row],[Date]], MainIncomeTable[Date], MainIncomeTable[Period], -1, -1,1 ), "")</f>
        <v/>
      </c>
      <c r="E62" s="68" t="str">
        <f ca="1">IF(RecurringTable[[#This Row],[Date]], IF(RecurringTable[[#This Row],[Date]]=_xlfn.XLOOKUP(TODAY(), RecurringTable[Date], RecurringTable[Date], -1,1,1), "Next up", ""), "")</f>
        <v/>
      </c>
    </row>
    <row r="63" spans="1:5" x14ac:dyDescent="0.25">
      <c r="A63" s="22"/>
      <c r="D63" s="67" t="str">
        <f>IF(RecurringTable[[#This Row],[Date]], _xlfn.XLOOKUP(RecurringTable[[#This Row],[Date]], MainIncomeTable[Date], MainIncomeTable[Period], -1, -1,1 ), "")</f>
        <v/>
      </c>
      <c r="E63" s="68" t="str">
        <f ca="1">IF(RecurringTable[[#This Row],[Date]], IF(RecurringTable[[#This Row],[Date]]=_xlfn.XLOOKUP(TODAY(), RecurringTable[Date], RecurringTable[Date], -1,1,1), "Next up", ""), "")</f>
        <v/>
      </c>
    </row>
    <row r="64" spans="1:5" x14ac:dyDescent="0.25">
      <c r="A64" s="22"/>
      <c r="D64" s="67" t="str">
        <f>IF(RecurringTable[[#This Row],[Date]], _xlfn.XLOOKUP(RecurringTable[[#This Row],[Date]], MainIncomeTable[Date], MainIncomeTable[Period], -1, -1,1 ), "")</f>
        <v/>
      </c>
      <c r="E64" s="68" t="str">
        <f ca="1">IF(RecurringTable[[#This Row],[Date]], IF(RecurringTable[[#This Row],[Date]]=_xlfn.XLOOKUP(TODAY(), RecurringTable[Date], RecurringTable[Date], -1,1,1), "Next up", ""), "")</f>
        <v/>
      </c>
    </row>
    <row r="65" spans="1:5" x14ac:dyDescent="0.25">
      <c r="A65" s="22"/>
      <c r="D65" s="67" t="str">
        <f>IF(RecurringTable[[#This Row],[Date]], _xlfn.XLOOKUP(RecurringTable[[#This Row],[Date]], MainIncomeTable[Date], MainIncomeTable[Period], -1, -1,1 ), "")</f>
        <v/>
      </c>
      <c r="E65" s="68" t="str">
        <f ca="1">IF(RecurringTable[[#This Row],[Date]], IF(RecurringTable[[#This Row],[Date]]=_xlfn.XLOOKUP(TODAY(), RecurringTable[Date], RecurringTable[Date], -1,1,1), "Next up", ""), "")</f>
        <v/>
      </c>
    </row>
    <row r="66" spans="1:5" x14ac:dyDescent="0.25">
      <c r="A66" s="22"/>
      <c r="D66" s="67" t="str">
        <f>IF(RecurringTable[[#This Row],[Date]], _xlfn.XLOOKUP(RecurringTable[[#This Row],[Date]], MainIncomeTable[Date], MainIncomeTable[Period], -1, -1,1 ), "")</f>
        <v/>
      </c>
      <c r="E66" s="68" t="str">
        <f ca="1">IF(RecurringTable[[#This Row],[Date]], IF(RecurringTable[[#This Row],[Date]]=_xlfn.XLOOKUP(TODAY(), RecurringTable[Date], RecurringTable[Date], -1,1,1), "Next up", ""), "")</f>
        <v/>
      </c>
    </row>
    <row r="67" spans="1:5" x14ac:dyDescent="0.25">
      <c r="A67" s="22"/>
      <c r="D67" s="67" t="str">
        <f>IF(RecurringTable[[#This Row],[Date]], _xlfn.XLOOKUP(RecurringTable[[#This Row],[Date]], MainIncomeTable[Date], MainIncomeTable[Period], -1, -1,1 ), "")</f>
        <v/>
      </c>
      <c r="E67" s="68" t="str">
        <f ca="1">IF(RecurringTable[[#This Row],[Date]], IF(RecurringTable[[#This Row],[Date]]=_xlfn.XLOOKUP(TODAY(), RecurringTable[Date], RecurringTable[Date], -1,1,1), "Next up", ""), "")</f>
        <v/>
      </c>
    </row>
    <row r="68" spans="1:5" x14ac:dyDescent="0.25">
      <c r="A68" s="22"/>
      <c r="D68" s="67" t="str">
        <f>IF(RecurringTable[[#This Row],[Date]], _xlfn.XLOOKUP(RecurringTable[[#This Row],[Date]], MainIncomeTable[Date], MainIncomeTable[Period], -1, -1,1 ), "")</f>
        <v/>
      </c>
      <c r="E68" s="68" t="str">
        <f ca="1">IF(RecurringTable[[#This Row],[Date]], IF(RecurringTable[[#This Row],[Date]]=_xlfn.XLOOKUP(TODAY(), RecurringTable[Date], RecurringTable[Date], -1,1,1), "Next up", ""), "")</f>
        <v/>
      </c>
    </row>
    <row r="69" spans="1:5" x14ac:dyDescent="0.25">
      <c r="A69" s="22"/>
      <c r="D69" s="67" t="str">
        <f>IF(RecurringTable[[#This Row],[Date]], _xlfn.XLOOKUP(RecurringTable[[#This Row],[Date]], MainIncomeTable[Date], MainIncomeTable[Period], -1, -1,1 ), "")</f>
        <v/>
      </c>
      <c r="E69" s="68" t="str">
        <f ca="1">IF(RecurringTable[[#This Row],[Date]], IF(RecurringTable[[#This Row],[Date]]=_xlfn.XLOOKUP(TODAY(), RecurringTable[Date], RecurringTable[Date], -1,1,1), "Next up", ""), "")</f>
        <v/>
      </c>
    </row>
    <row r="70" spans="1:5" x14ac:dyDescent="0.25">
      <c r="A70" s="22"/>
      <c r="D70" s="67" t="str">
        <f>IF(RecurringTable[[#This Row],[Date]], _xlfn.XLOOKUP(RecurringTable[[#This Row],[Date]], MainIncomeTable[Date], MainIncomeTable[Period], -1, -1,1 ), "")</f>
        <v/>
      </c>
      <c r="E70" s="68" t="str">
        <f ca="1">IF(RecurringTable[[#This Row],[Date]], IF(RecurringTable[[#This Row],[Date]]=_xlfn.XLOOKUP(TODAY(), RecurringTable[Date], RecurringTable[Date], -1,1,1), "Next up", ""), "")</f>
        <v/>
      </c>
    </row>
    <row r="71" spans="1:5" x14ac:dyDescent="0.25">
      <c r="A71" s="22"/>
      <c r="D71" s="67" t="str">
        <f>IF(RecurringTable[[#This Row],[Date]], _xlfn.XLOOKUP(RecurringTable[[#This Row],[Date]], MainIncomeTable[Date], MainIncomeTable[Period], -1, -1,1 ), "")</f>
        <v/>
      </c>
      <c r="E71" s="68" t="str">
        <f ca="1">IF(RecurringTable[[#This Row],[Date]], IF(RecurringTable[[#This Row],[Date]]=_xlfn.XLOOKUP(TODAY(), RecurringTable[Date], RecurringTable[Date], -1,1,1), "Next up", ""), "")</f>
        <v/>
      </c>
    </row>
    <row r="72" spans="1:5" x14ac:dyDescent="0.25">
      <c r="A72" s="22"/>
      <c r="D72" s="67" t="str">
        <f>IF(RecurringTable[[#This Row],[Date]], _xlfn.XLOOKUP(RecurringTable[[#This Row],[Date]], MainIncomeTable[Date], MainIncomeTable[Period], -1, -1,1 ), "")</f>
        <v/>
      </c>
      <c r="E72" s="68" t="str">
        <f ca="1">IF(RecurringTable[[#This Row],[Date]], IF(RecurringTable[[#This Row],[Date]]=_xlfn.XLOOKUP(TODAY(), RecurringTable[Date], RecurringTable[Date], -1,1,1), "Next up", ""), "")</f>
        <v/>
      </c>
    </row>
    <row r="73" spans="1:5" x14ac:dyDescent="0.25">
      <c r="A73" s="22"/>
      <c r="D73" s="67" t="str">
        <f>IF(RecurringTable[[#This Row],[Date]], _xlfn.XLOOKUP(RecurringTable[[#This Row],[Date]], MainIncomeTable[Date], MainIncomeTable[Period], -1, -1,1 ), "")</f>
        <v/>
      </c>
      <c r="E73" s="68" t="str">
        <f ca="1">IF(RecurringTable[[#This Row],[Date]], IF(RecurringTable[[#This Row],[Date]]=_xlfn.XLOOKUP(TODAY(), RecurringTable[Date], RecurringTable[Date], -1,1,1), "Next up", ""), "")</f>
        <v/>
      </c>
    </row>
    <row r="74" spans="1:5" x14ac:dyDescent="0.25">
      <c r="A74" s="22"/>
      <c r="D74" s="67" t="str">
        <f>IF(RecurringTable[[#This Row],[Date]], _xlfn.XLOOKUP(RecurringTable[[#This Row],[Date]], MainIncomeTable[Date], MainIncomeTable[Period], -1, -1,1 ), "")</f>
        <v/>
      </c>
      <c r="E74" s="68" t="str">
        <f ca="1">IF(RecurringTable[[#This Row],[Date]], IF(RecurringTable[[#This Row],[Date]]=_xlfn.XLOOKUP(TODAY(), RecurringTable[Date], RecurringTable[Date], -1,1,1), "Next up", ""), "")</f>
        <v/>
      </c>
    </row>
    <row r="75" spans="1:5" x14ac:dyDescent="0.25">
      <c r="A75" s="22"/>
      <c r="D75" s="67" t="str">
        <f>IF(RecurringTable[[#This Row],[Date]], _xlfn.XLOOKUP(RecurringTable[[#This Row],[Date]], MainIncomeTable[Date], MainIncomeTable[Period], -1, -1,1 ), "")</f>
        <v/>
      </c>
      <c r="E75" s="68" t="str">
        <f ca="1">IF(RecurringTable[[#This Row],[Date]], IF(RecurringTable[[#This Row],[Date]]=_xlfn.XLOOKUP(TODAY(), RecurringTable[Date], RecurringTable[Date], -1,1,1), "Next up", ""), "")</f>
        <v/>
      </c>
    </row>
    <row r="76" spans="1:5" x14ac:dyDescent="0.25">
      <c r="A76" s="22"/>
      <c r="D76" s="67" t="str">
        <f>IF(RecurringTable[[#This Row],[Date]], _xlfn.XLOOKUP(RecurringTable[[#This Row],[Date]], MainIncomeTable[Date], MainIncomeTable[Period], -1, -1,1 ), "")</f>
        <v/>
      </c>
      <c r="E76" s="68" t="str">
        <f ca="1">IF(RecurringTable[[#This Row],[Date]], IF(RecurringTable[[#This Row],[Date]]=_xlfn.XLOOKUP(TODAY(), RecurringTable[Date], RecurringTable[Date], -1,1,1), "Next up", ""), "")</f>
        <v/>
      </c>
    </row>
    <row r="77" spans="1:5" x14ac:dyDescent="0.25">
      <c r="A77" s="22"/>
      <c r="D77" s="67" t="str">
        <f>IF(RecurringTable[[#This Row],[Date]], _xlfn.XLOOKUP(RecurringTable[[#This Row],[Date]], MainIncomeTable[Date], MainIncomeTable[Period], -1, -1,1 ), "")</f>
        <v/>
      </c>
      <c r="E77" s="68" t="str">
        <f ca="1">IF(RecurringTable[[#This Row],[Date]], IF(RecurringTable[[#This Row],[Date]]=_xlfn.XLOOKUP(TODAY(), RecurringTable[Date], RecurringTable[Date], -1,1,1), "Next up", ""), "")</f>
        <v/>
      </c>
    </row>
    <row r="78" spans="1:5" x14ac:dyDescent="0.25">
      <c r="A78" s="22"/>
      <c r="D78" s="67" t="str">
        <f>IF(RecurringTable[[#This Row],[Date]], _xlfn.XLOOKUP(RecurringTable[[#This Row],[Date]], MainIncomeTable[Date], MainIncomeTable[Period], -1, -1,1 ), "")</f>
        <v/>
      </c>
      <c r="E78" s="68" t="str">
        <f ca="1">IF(RecurringTable[[#This Row],[Date]], IF(RecurringTable[[#This Row],[Date]]=_xlfn.XLOOKUP(TODAY(), RecurringTable[Date], RecurringTable[Date], -1,1,1), "Next up", ""), "")</f>
        <v/>
      </c>
    </row>
    <row r="79" spans="1:5" x14ac:dyDescent="0.25">
      <c r="A79" s="22"/>
      <c r="D79" s="67" t="str">
        <f>IF(RecurringTable[[#This Row],[Date]], _xlfn.XLOOKUP(RecurringTable[[#This Row],[Date]], MainIncomeTable[Date], MainIncomeTable[Period], -1, -1,1 ), "")</f>
        <v/>
      </c>
      <c r="E79" s="68" t="str">
        <f ca="1">IF(RecurringTable[[#This Row],[Date]], IF(RecurringTable[[#This Row],[Date]]=_xlfn.XLOOKUP(TODAY(), RecurringTable[Date], RecurringTable[Date], -1,1,1), "Next up", ""), "")</f>
        <v/>
      </c>
    </row>
    <row r="80" spans="1:5" x14ac:dyDescent="0.25">
      <c r="A80" s="22"/>
      <c r="D80" s="67" t="str">
        <f>IF(RecurringTable[[#This Row],[Date]], _xlfn.XLOOKUP(RecurringTable[[#This Row],[Date]], MainIncomeTable[Date], MainIncomeTable[Period], -1, -1,1 ), "")</f>
        <v/>
      </c>
      <c r="E80" s="68" t="str">
        <f ca="1">IF(RecurringTable[[#This Row],[Date]], IF(RecurringTable[[#This Row],[Date]]=_xlfn.XLOOKUP(TODAY(), RecurringTable[Date], RecurringTable[Date], -1,1,1), "Next up", ""), "")</f>
        <v/>
      </c>
    </row>
    <row r="81" spans="1:5" x14ac:dyDescent="0.25">
      <c r="A81" s="22"/>
      <c r="D81" s="67" t="str">
        <f>IF(RecurringTable[[#This Row],[Date]], _xlfn.XLOOKUP(RecurringTable[[#This Row],[Date]], MainIncomeTable[Date], MainIncomeTable[Period], -1, -1,1 ), "")</f>
        <v/>
      </c>
      <c r="E81" s="68" t="str">
        <f ca="1">IF(RecurringTable[[#This Row],[Date]], IF(RecurringTable[[#This Row],[Date]]=_xlfn.XLOOKUP(TODAY(), RecurringTable[Date], RecurringTable[Date], -1,1,1), "Next up", ""), "")</f>
        <v/>
      </c>
    </row>
    <row r="82" spans="1:5" x14ac:dyDescent="0.25">
      <c r="A82" s="22"/>
      <c r="D82" s="67" t="str">
        <f>IF(RecurringTable[[#This Row],[Date]], _xlfn.XLOOKUP(RecurringTable[[#This Row],[Date]], MainIncomeTable[Date], MainIncomeTable[Period], -1, -1,1 ), "")</f>
        <v/>
      </c>
      <c r="E82" s="68" t="str">
        <f ca="1">IF(RecurringTable[[#This Row],[Date]], IF(RecurringTable[[#This Row],[Date]]=_xlfn.XLOOKUP(TODAY(), RecurringTable[Date], RecurringTable[Date], -1,1,1), "Next up", ""), "")</f>
        <v/>
      </c>
    </row>
    <row r="83" spans="1:5" x14ac:dyDescent="0.25">
      <c r="A83" s="22"/>
      <c r="D83" s="67" t="str">
        <f>IF(RecurringTable[[#This Row],[Date]], _xlfn.XLOOKUP(RecurringTable[[#This Row],[Date]], MainIncomeTable[Date], MainIncomeTable[Period], -1, -1,1 ), "")</f>
        <v/>
      </c>
      <c r="E83" s="68" t="str">
        <f ca="1">IF(RecurringTable[[#This Row],[Date]], IF(RecurringTable[[#This Row],[Date]]=_xlfn.XLOOKUP(TODAY(), RecurringTable[Date], RecurringTable[Date], -1,1,1), "Next up", ""), "")</f>
        <v/>
      </c>
    </row>
    <row r="84" spans="1:5" x14ac:dyDescent="0.25">
      <c r="A84" s="22"/>
      <c r="D84" s="67" t="str">
        <f>IF(RecurringTable[[#This Row],[Date]], _xlfn.XLOOKUP(RecurringTable[[#This Row],[Date]], MainIncomeTable[Date], MainIncomeTable[Period], -1, -1,1 ), "")</f>
        <v/>
      </c>
      <c r="E84" s="68" t="str">
        <f ca="1">IF(RecurringTable[[#This Row],[Date]], IF(RecurringTable[[#This Row],[Date]]=_xlfn.XLOOKUP(TODAY(), RecurringTable[Date], RecurringTable[Date], -1,1,1), "Next up", ""), "")</f>
        <v/>
      </c>
    </row>
    <row r="85" spans="1:5" x14ac:dyDescent="0.25">
      <c r="A85" s="22"/>
      <c r="D85" s="67" t="str">
        <f>IF(RecurringTable[[#This Row],[Date]], _xlfn.XLOOKUP(RecurringTable[[#This Row],[Date]], MainIncomeTable[Date], MainIncomeTable[Period], -1, -1,1 ), "")</f>
        <v/>
      </c>
      <c r="E85" s="68" t="str">
        <f ca="1">IF(RecurringTable[[#This Row],[Date]], IF(RecurringTable[[#This Row],[Date]]=_xlfn.XLOOKUP(TODAY(), RecurringTable[Date], RecurringTable[Date], -1,1,1), "Next up", ""), "")</f>
        <v/>
      </c>
    </row>
    <row r="86" spans="1:5" x14ac:dyDescent="0.25">
      <c r="A86" s="22"/>
      <c r="D86" s="67" t="str">
        <f>IF(RecurringTable[[#This Row],[Date]], _xlfn.XLOOKUP(RecurringTable[[#This Row],[Date]], MainIncomeTable[Date], MainIncomeTable[Period], -1, -1,1 ), "")</f>
        <v/>
      </c>
      <c r="E86" s="68" t="str">
        <f ca="1">IF(RecurringTable[[#This Row],[Date]], IF(RecurringTable[[#This Row],[Date]]=_xlfn.XLOOKUP(TODAY(), RecurringTable[Date], RecurringTable[Date], -1,1,1), "Next up", ""), "")</f>
        <v/>
      </c>
    </row>
    <row r="87" spans="1:5" x14ac:dyDescent="0.25">
      <c r="A87" s="22"/>
      <c r="D87" s="67" t="str">
        <f>IF(RecurringTable[[#This Row],[Date]], _xlfn.XLOOKUP(RecurringTable[[#This Row],[Date]], MainIncomeTable[Date], MainIncomeTable[Period], -1, -1,1 ), "")</f>
        <v/>
      </c>
      <c r="E87" s="68" t="str">
        <f ca="1">IF(RecurringTable[[#This Row],[Date]], IF(RecurringTable[[#This Row],[Date]]=_xlfn.XLOOKUP(TODAY(), RecurringTable[Date], RecurringTable[Date], -1,1,1), "Next up", ""), "")</f>
        <v/>
      </c>
    </row>
    <row r="88" spans="1:5" x14ac:dyDescent="0.25">
      <c r="A88" s="22"/>
      <c r="D88" s="67" t="str">
        <f>IF(RecurringTable[[#This Row],[Date]], _xlfn.XLOOKUP(RecurringTable[[#This Row],[Date]], MainIncomeTable[Date], MainIncomeTable[Period], -1, -1,1 ), "")</f>
        <v/>
      </c>
      <c r="E88" s="68" t="str">
        <f ca="1">IF(RecurringTable[[#This Row],[Date]], IF(RecurringTable[[#This Row],[Date]]=_xlfn.XLOOKUP(TODAY(), RecurringTable[Date], RecurringTable[Date], -1,1,1), "Next up", ""), "")</f>
        <v/>
      </c>
    </row>
    <row r="89" spans="1:5" x14ac:dyDescent="0.25">
      <c r="A89" s="22"/>
      <c r="D89" s="67" t="str">
        <f>IF(RecurringTable[[#This Row],[Date]], _xlfn.XLOOKUP(RecurringTable[[#This Row],[Date]], MainIncomeTable[Date], MainIncomeTable[Period], -1, -1,1 ), "")</f>
        <v/>
      </c>
      <c r="E89" s="68" t="str">
        <f ca="1">IF(RecurringTable[[#This Row],[Date]], IF(RecurringTable[[#This Row],[Date]]=_xlfn.XLOOKUP(TODAY(), RecurringTable[Date], RecurringTable[Date], -1,1,1), "Next up", ""), "")</f>
        <v/>
      </c>
    </row>
    <row r="90" spans="1:5" x14ac:dyDescent="0.25">
      <c r="A90" s="22"/>
      <c r="D90" s="67" t="str">
        <f>IF(RecurringTable[[#This Row],[Date]], _xlfn.XLOOKUP(RecurringTable[[#This Row],[Date]], MainIncomeTable[Date], MainIncomeTable[Period], -1, -1,1 ), "")</f>
        <v/>
      </c>
      <c r="E90" s="68" t="str">
        <f ca="1">IF(RecurringTable[[#This Row],[Date]], IF(RecurringTable[[#This Row],[Date]]=_xlfn.XLOOKUP(TODAY(), RecurringTable[Date], RecurringTable[Date], -1,1,1), "Next up", ""), "")</f>
        <v/>
      </c>
    </row>
    <row r="91" spans="1:5" x14ac:dyDescent="0.25">
      <c r="A91" s="22"/>
      <c r="D91" s="67" t="str">
        <f>IF(RecurringTable[[#This Row],[Date]], _xlfn.XLOOKUP(RecurringTable[[#This Row],[Date]], MainIncomeTable[Date], MainIncomeTable[Period], -1, -1,1 ), "")</f>
        <v/>
      </c>
      <c r="E91" s="68" t="str">
        <f ca="1">IF(RecurringTable[[#This Row],[Date]], IF(RecurringTable[[#This Row],[Date]]=_xlfn.XLOOKUP(TODAY(), RecurringTable[Date], RecurringTable[Date], -1,1,1), "Next up", ""), "")</f>
        <v/>
      </c>
    </row>
    <row r="92" spans="1:5" x14ac:dyDescent="0.25">
      <c r="A92" s="22"/>
      <c r="D92" s="67" t="str">
        <f>IF(RecurringTable[[#This Row],[Date]], _xlfn.XLOOKUP(RecurringTable[[#This Row],[Date]], MainIncomeTable[Date], MainIncomeTable[Period], -1, -1,1 ), "")</f>
        <v/>
      </c>
      <c r="E92" s="68" t="str">
        <f ca="1">IF(RecurringTable[[#This Row],[Date]], IF(RecurringTable[[#This Row],[Date]]=_xlfn.XLOOKUP(TODAY(), RecurringTable[Date], RecurringTable[Date], -1,1,1), "Next up", ""), "")</f>
        <v/>
      </c>
    </row>
    <row r="93" spans="1:5" x14ac:dyDescent="0.25">
      <c r="A93" s="22"/>
      <c r="D93" s="67" t="str">
        <f>IF(RecurringTable[[#This Row],[Date]], _xlfn.XLOOKUP(RecurringTable[[#This Row],[Date]], MainIncomeTable[Date], MainIncomeTable[Period], -1, -1,1 ), "")</f>
        <v/>
      </c>
      <c r="E93" s="68" t="str">
        <f ca="1">IF(RecurringTable[[#This Row],[Date]], IF(RecurringTable[[#This Row],[Date]]=_xlfn.XLOOKUP(TODAY(), RecurringTable[Date], RecurringTable[Date], -1,1,1), "Next up", ""), "")</f>
        <v/>
      </c>
    </row>
    <row r="94" spans="1:5" x14ac:dyDescent="0.25">
      <c r="A94" s="22"/>
      <c r="D94" s="67" t="str">
        <f>IF(RecurringTable[[#This Row],[Date]], _xlfn.XLOOKUP(RecurringTable[[#This Row],[Date]], MainIncomeTable[Date], MainIncomeTable[Period], -1, -1,1 ), "")</f>
        <v/>
      </c>
      <c r="E94" s="68" t="str">
        <f ca="1">IF(RecurringTable[[#This Row],[Date]], IF(RecurringTable[[#This Row],[Date]]=_xlfn.XLOOKUP(TODAY(), RecurringTable[Date], RecurringTable[Date], -1,1,1), "Next up", ""), "")</f>
        <v/>
      </c>
    </row>
    <row r="95" spans="1:5" x14ac:dyDescent="0.25">
      <c r="A95" s="22"/>
      <c r="D95" s="67" t="str">
        <f>IF(RecurringTable[[#This Row],[Date]], _xlfn.XLOOKUP(RecurringTable[[#This Row],[Date]], MainIncomeTable[Date], MainIncomeTable[Period], -1, -1,1 ), "")</f>
        <v/>
      </c>
      <c r="E95" s="68" t="str">
        <f ca="1">IF(RecurringTable[[#This Row],[Date]], IF(RecurringTable[[#This Row],[Date]]=_xlfn.XLOOKUP(TODAY(), RecurringTable[Date], RecurringTable[Date], -1,1,1), "Next up", ""), "")</f>
        <v/>
      </c>
    </row>
    <row r="96" spans="1:5" x14ac:dyDescent="0.25">
      <c r="A96" s="22"/>
      <c r="D96" s="67" t="str">
        <f>IF(RecurringTable[[#This Row],[Date]], _xlfn.XLOOKUP(RecurringTable[[#This Row],[Date]], MainIncomeTable[Date], MainIncomeTable[Period], -1, -1,1 ), "")</f>
        <v/>
      </c>
      <c r="E96" s="68" t="str">
        <f ca="1">IF(RecurringTable[[#This Row],[Date]], IF(RecurringTable[[#This Row],[Date]]=_xlfn.XLOOKUP(TODAY(), RecurringTable[Date], RecurringTable[Date], -1,1,1), "Next up", ""), "")</f>
        <v/>
      </c>
    </row>
    <row r="97" spans="1:5" x14ac:dyDescent="0.25">
      <c r="A97" s="22"/>
      <c r="D97" s="67" t="str">
        <f>IF(RecurringTable[[#This Row],[Date]], _xlfn.XLOOKUP(RecurringTable[[#This Row],[Date]], MainIncomeTable[Date], MainIncomeTable[Period], -1, -1,1 ), "")</f>
        <v/>
      </c>
      <c r="E97" s="68" t="str">
        <f ca="1">IF(RecurringTable[[#This Row],[Date]], IF(RecurringTable[[#This Row],[Date]]=_xlfn.XLOOKUP(TODAY(), RecurringTable[Date], RecurringTable[Date], -1,1,1), "Next up", ""), "")</f>
        <v/>
      </c>
    </row>
    <row r="98" spans="1:5" x14ac:dyDescent="0.25">
      <c r="A98" s="22"/>
      <c r="D98" s="67" t="str">
        <f>IF(RecurringTable[[#This Row],[Date]], _xlfn.XLOOKUP(RecurringTable[[#This Row],[Date]], MainIncomeTable[Date], MainIncomeTable[Period], -1, -1,1 ), "")</f>
        <v/>
      </c>
      <c r="E98" s="68" t="str">
        <f ca="1">IF(RecurringTable[[#This Row],[Date]], IF(RecurringTable[[#This Row],[Date]]=_xlfn.XLOOKUP(TODAY(), RecurringTable[Date], RecurringTable[Date], -1,1,1), "Next up", ""), "")</f>
        <v/>
      </c>
    </row>
    <row r="99" spans="1:5" x14ac:dyDescent="0.25">
      <c r="A99" s="22"/>
      <c r="D99" s="67" t="str">
        <f>IF(RecurringTable[[#This Row],[Date]], _xlfn.XLOOKUP(RecurringTable[[#This Row],[Date]], MainIncomeTable[Date], MainIncomeTable[Period], -1, -1,1 ), "")</f>
        <v/>
      </c>
      <c r="E99" s="68" t="str">
        <f ca="1">IF(RecurringTable[[#This Row],[Date]], IF(RecurringTable[[#This Row],[Date]]=_xlfn.XLOOKUP(TODAY(), RecurringTable[Date], RecurringTable[Date], -1,1,1), "Next up", ""), "")</f>
        <v/>
      </c>
    </row>
    <row r="100" spans="1:5" x14ac:dyDescent="0.25">
      <c r="A100" s="22"/>
      <c r="D100" s="67" t="str">
        <f>IF(RecurringTable[[#This Row],[Date]], _xlfn.XLOOKUP(RecurringTable[[#This Row],[Date]], MainIncomeTable[Date], MainIncomeTable[Period], -1, -1,1 ), "")</f>
        <v/>
      </c>
      <c r="E100" s="68" t="str">
        <f ca="1">IF(RecurringTable[[#This Row],[Date]], IF(RecurringTable[[#This Row],[Date]]=_xlfn.XLOOKUP(TODAY(), RecurringTable[Date], RecurringTable[Date], -1,1,1), "Next up", ""), "")</f>
        <v/>
      </c>
    </row>
    <row r="101" spans="1:5" x14ac:dyDescent="0.25">
      <c r="A101" s="22"/>
      <c r="D101" s="67" t="str">
        <f>IF(RecurringTable[[#This Row],[Date]], _xlfn.XLOOKUP(RecurringTable[[#This Row],[Date]], MainIncomeTable[Date], MainIncomeTable[Period], -1, -1,1 ), "")</f>
        <v/>
      </c>
      <c r="E101" s="68" t="str">
        <f ca="1">IF(RecurringTable[[#This Row],[Date]], IF(RecurringTable[[#This Row],[Date]]=_xlfn.XLOOKUP(TODAY(), RecurringTable[Date], RecurringTable[Date], -1,1,1), "Next up", ""), "")</f>
        <v/>
      </c>
    </row>
    <row r="102" spans="1:5" x14ac:dyDescent="0.25">
      <c r="A102" s="22"/>
      <c r="D102" s="67" t="str">
        <f>IF(RecurringTable[[#This Row],[Date]], _xlfn.XLOOKUP(RecurringTable[[#This Row],[Date]], MainIncomeTable[Date], MainIncomeTable[Period], -1, -1,1 ), "")</f>
        <v/>
      </c>
      <c r="E102" s="68" t="str">
        <f ca="1">IF(RecurringTable[[#This Row],[Date]], IF(RecurringTable[[#This Row],[Date]]=_xlfn.XLOOKUP(TODAY(), RecurringTable[Date], RecurringTable[Date], -1,1,1), "Next up", ""), "")</f>
        <v/>
      </c>
    </row>
    <row r="103" spans="1:5" x14ac:dyDescent="0.25">
      <c r="A103" s="22"/>
      <c r="D103" s="67" t="str">
        <f>IF(RecurringTable[[#This Row],[Date]], _xlfn.XLOOKUP(RecurringTable[[#This Row],[Date]], MainIncomeTable[Date], MainIncomeTable[Period], -1, -1,1 ), "")</f>
        <v/>
      </c>
      <c r="E103" s="68" t="str">
        <f ca="1">IF(RecurringTable[[#This Row],[Date]], IF(RecurringTable[[#This Row],[Date]]=_xlfn.XLOOKUP(TODAY(), RecurringTable[Date], RecurringTable[Date], -1,1,1), "Next up", ""), "")</f>
        <v/>
      </c>
    </row>
    <row r="104" spans="1:5" x14ac:dyDescent="0.25">
      <c r="A104" s="22"/>
      <c r="D104" s="67" t="str">
        <f>IF(RecurringTable[[#This Row],[Date]], _xlfn.XLOOKUP(RecurringTable[[#This Row],[Date]], MainIncomeTable[Date], MainIncomeTable[Period], -1, -1,1 ), "")</f>
        <v/>
      </c>
      <c r="E104" s="68" t="str">
        <f ca="1">IF(RecurringTable[[#This Row],[Date]], IF(RecurringTable[[#This Row],[Date]]=_xlfn.XLOOKUP(TODAY(), RecurringTable[Date], RecurringTable[Date], -1,1,1), "Next up", ""), "")</f>
        <v/>
      </c>
    </row>
    <row r="105" spans="1:5" x14ac:dyDescent="0.25">
      <c r="A105" s="22"/>
      <c r="D105" s="67" t="str">
        <f>IF(RecurringTable[[#This Row],[Date]], _xlfn.XLOOKUP(RecurringTable[[#This Row],[Date]], MainIncomeTable[Date], MainIncomeTable[Period], -1, -1,1 ), "")</f>
        <v/>
      </c>
      <c r="E105" s="68" t="str">
        <f ca="1">IF(RecurringTable[[#This Row],[Date]], IF(RecurringTable[[#This Row],[Date]]=_xlfn.XLOOKUP(TODAY(), RecurringTable[Date], RecurringTable[Date], -1,1,1), "Next up", ""), "")</f>
        <v/>
      </c>
    </row>
    <row r="106" spans="1:5" x14ac:dyDescent="0.25">
      <c r="A106" s="22"/>
      <c r="D106" s="67" t="str">
        <f>IF(RecurringTable[[#This Row],[Date]], _xlfn.XLOOKUP(RecurringTable[[#This Row],[Date]], MainIncomeTable[Date], MainIncomeTable[Period], -1, -1,1 ), "")</f>
        <v/>
      </c>
      <c r="E106" s="68" t="str">
        <f ca="1">IF(RecurringTable[[#This Row],[Date]], IF(RecurringTable[[#This Row],[Date]]=_xlfn.XLOOKUP(TODAY(), RecurringTable[Date], RecurringTable[Date], -1,1,1), "Next up", ""), "")</f>
        <v/>
      </c>
    </row>
    <row r="107" spans="1:5" x14ac:dyDescent="0.25">
      <c r="A107" s="22"/>
      <c r="D107" s="67" t="str">
        <f>IF(RecurringTable[[#This Row],[Date]], _xlfn.XLOOKUP(RecurringTable[[#This Row],[Date]], MainIncomeTable[Date], MainIncomeTable[Period], -1, -1,1 ), "")</f>
        <v/>
      </c>
      <c r="E107" s="68" t="str">
        <f ca="1">IF(RecurringTable[[#This Row],[Date]], IF(RecurringTable[[#This Row],[Date]]=_xlfn.XLOOKUP(TODAY(), RecurringTable[Date], RecurringTable[Date], -1,1,1), "Next up", ""), "")</f>
        <v/>
      </c>
    </row>
    <row r="108" spans="1:5" x14ac:dyDescent="0.25">
      <c r="A108" s="22"/>
      <c r="D108" s="67" t="str">
        <f>IF(RecurringTable[[#This Row],[Date]], _xlfn.XLOOKUP(RecurringTable[[#This Row],[Date]], MainIncomeTable[Date], MainIncomeTable[Period], -1, -1,1 ), "")</f>
        <v/>
      </c>
      <c r="E108" s="68" t="str">
        <f ca="1">IF(RecurringTable[[#This Row],[Date]], IF(RecurringTable[[#This Row],[Date]]=_xlfn.XLOOKUP(TODAY(), RecurringTable[Date], RecurringTable[Date], -1,1,1), "Next up", ""), "")</f>
        <v/>
      </c>
    </row>
    <row r="109" spans="1:5" x14ac:dyDescent="0.25">
      <c r="A109" s="22"/>
      <c r="D109" s="67" t="str">
        <f>IF(RecurringTable[[#This Row],[Date]], _xlfn.XLOOKUP(RecurringTable[[#This Row],[Date]], MainIncomeTable[Date], MainIncomeTable[Period], -1, -1,1 ), "")</f>
        <v/>
      </c>
      <c r="E109" s="68" t="str">
        <f ca="1">IF(RecurringTable[[#This Row],[Date]], IF(RecurringTable[[#This Row],[Date]]=_xlfn.XLOOKUP(TODAY(), RecurringTable[Date], RecurringTable[Date], -1,1,1), "Next up", ""), "")</f>
        <v/>
      </c>
    </row>
    <row r="110" spans="1:5" x14ac:dyDescent="0.25">
      <c r="A110" s="22"/>
      <c r="D110" s="67" t="str">
        <f>IF(RecurringTable[[#This Row],[Date]], _xlfn.XLOOKUP(RecurringTable[[#This Row],[Date]], MainIncomeTable[Date], MainIncomeTable[Period], -1, -1,1 ), "")</f>
        <v/>
      </c>
      <c r="E110" s="68" t="str">
        <f ca="1">IF(RecurringTable[[#This Row],[Date]], IF(RecurringTable[[#This Row],[Date]]=_xlfn.XLOOKUP(TODAY(), RecurringTable[Date], RecurringTable[Date], -1,1,1), "Next up", ""), "")</f>
        <v/>
      </c>
    </row>
    <row r="111" spans="1:5" x14ac:dyDescent="0.25">
      <c r="A111" s="22"/>
      <c r="D111" s="67" t="str">
        <f>IF(RecurringTable[[#This Row],[Date]], _xlfn.XLOOKUP(RecurringTable[[#This Row],[Date]], MainIncomeTable[Date], MainIncomeTable[Period], -1, -1,1 ), "")</f>
        <v/>
      </c>
      <c r="E111" s="68" t="str">
        <f ca="1">IF(RecurringTable[[#This Row],[Date]], IF(RecurringTable[[#This Row],[Date]]=_xlfn.XLOOKUP(TODAY(), RecurringTable[Date], RecurringTable[Date], -1,1,1), "Next up", ""), "")</f>
        <v/>
      </c>
    </row>
    <row r="112" spans="1:5" x14ac:dyDescent="0.25">
      <c r="A112" s="22"/>
      <c r="D112" s="67" t="str">
        <f>IF(RecurringTable[[#This Row],[Date]], _xlfn.XLOOKUP(RecurringTable[[#This Row],[Date]], MainIncomeTable[Date], MainIncomeTable[Period], -1, -1,1 ), "")</f>
        <v/>
      </c>
      <c r="E112" s="68" t="str">
        <f ca="1">IF(RecurringTable[[#This Row],[Date]], IF(RecurringTable[[#This Row],[Date]]=_xlfn.XLOOKUP(TODAY(), RecurringTable[Date], RecurringTable[Date], -1,1,1), "Next up", ""), "")</f>
        <v/>
      </c>
    </row>
    <row r="113" spans="1:5" x14ac:dyDescent="0.25">
      <c r="A113" s="22"/>
      <c r="D113" s="67" t="str">
        <f>IF(RecurringTable[[#This Row],[Date]], _xlfn.XLOOKUP(RecurringTable[[#This Row],[Date]], MainIncomeTable[Date], MainIncomeTable[Period], -1, -1,1 ), "")</f>
        <v/>
      </c>
      <c r="E113" s="68" t="str">
        <f ca="1">IF(RecurringTable[[#This Row],[Date]], IF(RecurringTable[[#This Row],[Date]]=_xlfn.XLOOKUP(TODAY(), RecurringTable[Date], RecurringTable[Date], -1,1,1), "Next up", ""), "")</f>
        <v/>
      </c>
    </row>
    <row r="114" spans="1:5" x14ac:dyDescent="0.25">
      <c r="A114" s="22"/>
      <c r="D114" s="67" t="str">
        <f>IF(RecurringTable[[#This Row],[Date]], _xlfn.XLOOKUP(RecurringTable[[#This Row],[Date]], MainIncomeTable[Date], MainIncomeTable[Period], -1, -1,1 ), "")</f>
        <v/>
      </c>
      <c r="E114" s="68" t="str">
        <f ca="1">IF(RecurringTable[[#This Row],[Date]], IF(RecurringTable[[#This Row],[Date]]=_xlfn.XLOOKUP(TODAY(), RecurringTable[Date], RecurringTable[Date], -1,1,1), "Next up", ""), "")</f>
        <v/>
      </c>
    </row>
    <row r="115" spans="1:5" x14ac:dyDescent="0.25">
      <c r="A115" s="22"/>
      <c r="D115" s="67" t="str">
        <f>IF(RecurringTable[[#This Row],[Date]], _xlfn.XLOOKUP(RecurringTable[[#This Row],[Date]], MainIncomeTable[Date], MainIncomeTable[Period], -1, -1,1 ), "")</f>
        <v/>
      </c>
      <c r="E115" s="68" t="str">
        <f ca="1">IF(RecurringTable[[#This Row],[Date]], IF(RecurringTable[[#This Row],[Date]]=_xlfn.XLOOKUP(TODAY(), RecurringTable[Date], RecurringTable[Date], -1,1,1), "Next up", ""), "")</f>
        <v/>
      </c>
    </row>
    <row r="116" spans="1:5" x14ac:dyDescent="0.25">
      <c r="D116" s="67" t="str">
        <f>IF(RecurringTable[[#This Row],[Date]], _xlfn.XLOOKUP(RecurringTable[[#This Row],[Date]], MainIncomeTable[Date], MainIncomeTable[Period], -1, -1,1 ), "")</f>
        <v/>
      </c>
      <c r="E116" s="68" t="str">
        <f ca="1">IF(RecurringTable[[#This Row],[Date]], IF(RecurringTable[[#This Row],[Date]]=_xlfn.XLOOKUP(TODAY(), RecurringTable[Date], RecurringTable[Date], -1,1,1), "Next up", ""), "")</f>
        <v/>
      </c>
    </row>
    <row r="117" spans="1:5" x14ac:dyDescent="0.25">
      <c r="D117" s="67" t="str">
        <f>IF(RecurringTable[[#This Row],[Date]], _xlfn.XLOOKUP(RecurringTable[[#This Row],[Date]], MainIncomeTable[Date], MainIncomeTable[Period], -1, -1,1 ), "")</f>
        <v/>
      </c>
      <c r="E117" s="68" t="str">
        <f ca="1">IF(RecurringTable[[#This Row],[Date]], IF(RecurringTable[[#This Row],[Date]]=_xlfn.XLOOKUP(TODAY(), RecurringTable[Date], RecurringTable[Date], -1,1,1), "Next up", ""), "")</f>
        <v/>
      </c>
    </row>
    <row r="118" spans="1:5" x14ac:dyDescent="0.25">
      <c r="D118" s="67" t="str">
        <f>IF(RecurringTable[[#This Row],[Date]], _xlfn.XLOOKUP(RecurringTable[[#This Row],[Date]], MainIncomeTable[Date], MainIncomeTable[Period], -1, -1,1 ), "")</f>
        <v/>
      </c>
      <c r="E118" s="68" t="str">
        <f ca="1">IF(RecurringTable[[#This Row],[Date]], IF(RecurringTable[[#This Row],[Date]]=_xlfn.XLOOKUP(TODAY(), RecurringTable[Date], RecurringTable[Date], -1,1,1), "Next up", ""), "")</f>
        <v/>
      </c>
    </row>
    <row r="119" spans="1:5" x14ac:dyDescent="0.25">
      <c r="D119" s="67" t="str">
        <f>IF(RecurringTable[[#This Row],[Date]], _xlfn.XLOOKUP(RecurringTable[[#This Row],[Date]], MainIncomeTable[Date], MainIncomeTable[Period], -1, -1,1 ), "")</f>
        <v/>
      </c>
      <c r="E119" s="68" t="str">
        <f ca="1">IF(RecurringTable[[#This Row],[Date]], IF(RecurringTable[[#This Row],[Date]]=_xlfn.XLOOKUP(TODAY(), RecurringTable[Date], RecurringTable[Date], -1,1,1), "Next up", ""), "")</f>
        <v/>
      </c>
    </row>
    <row r="120" spans="1:5" x14ac:dyDescent="0.25">
      <c r="D120" s="67" t="str">
        <f>IF(RecurringTable[[#This Row],[Date]], _xlfn.XLOOKUP(RecurringTable[[#This Row],[Date]], MainIncomeTable[Date], MainIncomeTable[Period], -1, -1,1 ), "")</f>
        <v/>
      </c>
      <c r="E120" s="68" t="str">
        <f ca="1">IF(RecurringTable[[#This Row],[Date]], IF(RecurringTable[[#This Row],[Date]]=_xlfn.XLOOKUP(TODAY(), RecurringTable[Date], RecurringTable[Date], -1,1,1), "Next up", ""), "")</f>
        <v/>
      </c>
    </row>
    <row r="121" spans="1:5" x14ac:dyDescent="0.25">
      <c r="D121" s="67" t="str">
        <f>IF(RecurringTable[[#This Row],[Date]], _xlfn.XLOOKUP(RecurringTable[[#This Row],[Date]], MainIncomeTable[Date], MainIncomeTable[Period], -1, -1,1 ), "")</f>
        <v/>
      </c>
      <c r="E121" s="68" t="str">
        <f ca="1">IF(RecurringTable[[#This Row],[Date]], IF(RecurringTable[[#This Row],[Date]]=_xlfn.XLOOKUP(TODAY(), RecurringTable[Date], RecurringTable[Date], -1,1,1), "Next up", ""), "")</f>
        <v/>
      </c>
    </row>
    <row r="122" spans="1:5" x14ac:dyDescent="0.25">
      <c r="D122" s="67" t="str">
        <f>IF(RecurringTable[[#This Row],[Date]], _xlfn.XLOOKUP(RecurringTable[[#This Row],[Date]], MainIncomeTable[Date], MainIncomeTable[Period], -1, -1,1 ), "")</f>
        <v/>
      </c>
      <c r="E122" s="68" t="str">
        <f ca="1">IF(RecurringTable[[#This Row],[Date]], IF(RecurringTable[[#This Row],[Date]]=_xlfn.XLOOKUP(TODAY(), RecurringTable[Date], RecurringTable[Date], -1,1,1), "Next up", ""), "")</f>
        <v/>
      </c>
    </row>
    <row r="123" spans="1:5" x14ac:dyDescent="0.25">
      <c r="D123" s="67" t="str">
        <f>IF(RecurringTable[[#This Row],[Date]], _xlfn.XLOOKUP(RecurringTable[[#This Row],[Date]], MainIncomeTable[Date], MainIncomeTable[Period], -1, -1,1 ), "")</f>
        <v/>
      </c>
      <c r="E123" s="68" t="str">
        <f ca="1">IF(RecurringTable[[#This Row],[Date]], IF(RecurringTable[[#This Row],[Date]]=_xlfn.XLOOKUP(TODAY(), RecurringTable[Date], RecurringTable[Date], -1,1,1), "Next up", ""), "")</f>
        <v/>
      </c>
    </row>
    <row r="124" spans="1:5" x14ac:dyDescent="0.25">
      <c r="D124" s="67" t="str">
        <f>IF(RecurringTable[[#This Row],[Date]], _xlfn.XLOOKUP(RecurringTable[[#This Row],[Date]], MainIncomeTable[Date], MainIncomeTable[Period], -1, -1,1 ), "")</f>
        <v/>
      </c>
      <c r="E124" s="68" t="str">
        <f ca="1">IF(RecurringTable[[#This Row],[Date]], IF(RecurringTable[[#This Row],[Date]]=_xlfn.XLOOKUP(TODAY(), RecurringTable[Date], RecurringTable[Date], -1,1,1), "Next up", ""), "")</f>
        <v/>
      </c>
    </row>
    <row r="125" spans="1:5" x14ac:dyDescent="0.25">
      <c r="D125" s="67" t="str">
        <f>IF(RecurringTable[[#This Row],[Date]], _xlfn.XLOOKUP(RecurringTable[[#This Row],[Date]], MainIncomeTable[Date], MainIncomeTable[Period], -1, -1,1 ), "")</f>
        <v/>
      </c>
      <c r="E125" s="68" t="str">
        <f ca="1">IF(RecurringTable[[#This Row],[Date]], IF(RecurringTable[[#This Row],[Date]]=_xlfn.XLOOKUP(TODAY(), RecurringTable[Date], RecurringTable[Date], -1,1,1), "Next up", ""), "")</f>
        <v/>
      </c>
    </row>
    <row r="126" spans="1:5" x14ac:dyDescent="0.25">
      <c r="D126" s="67" t="str">
        <f>IF(RecurringTable[[#This Row],[Date]], _xlfn.XLOOKUP(RecurringTable[[#This Row],[Date]], MainIncomeTable[Date], MainIncomeTable[Period], -1, -1,1 ), "")</f>
        <v/>
      </c>
      <c r="E126" s="68" t="str">
        <f ca="1">IF(RecurringTable[[#This Row],[Date]], IF(RecurringTable[[#This Row],[Date]]=_xlfn.XLOOKUP(TODAY(), RecurringTable[Date], RecurringTable[Date], -1,1,1), "Next up", ""), "")</f>
        <v/>
      </c>
    </row>
    <row r="127" spans="1:5" x14ac:dyDescent="0.25">
      <c r="D127" s="67" t="str">
        <f>IF(RecurringTable[[#This Row],[Date]], _xlfn.XLOOKUP(RecurringTable[[#This Row],[Date]], MainIncomeTable[Date], MainIncomeTable[Period], -1, -1,1 ), "")</f>
        <v/>
      </c>
      <c r="E127" s="68" t="str">
        <f ca="1">IF(RecurringTable[[#This Row],[Date]], IF(RecurringTable[[#This Row],[Date]]=_xlfn.XLOOKUP(TODAY(), RecurringTable[Date], RecurringTable[Date], -1,1,1), "Next up", ""), "")</f>
        <v/>
      </c>
    </row>
    <row r="128" spans="1:5" x14ac:dyDescent="0.25">
      <c r="D128" s="67" t="str">
        <f>IF(RecurringTable[[#This Row],[Date]], _xlfn.XLOOKUP(RecurringTable[[#This Row],[Date]], MainIncomeTable[Date], MainIncomeTable[Period], -1, -1,1 ), "")</f>
        <v/>
      </c>
      <c r="E128" s="68" t="str">
        <f ca="1">IF(RecurringTable[[#This Row],[Date]], IF(RecurringTable[[#This Row],[Date]]=_xlfn.XLOOKUP(TODAY(), RecurringTable[Date], RecurringTable[Date], -1,1,1), "Next up", ""), "")</f>
        <v/>
      </c>
    </row>
    <row r="129" spans="4:5" x14ac:dyDescent="0.25">
      <c r="D129" s="67" t="str">
        <f>IF(RecurringTable[[#This Row],[Date]], _xlfn.XLOOKUP(RecurringTable[[#This Row],[Date]], MainIncomeTable[Date], MainIncomeTable[Period], -1, -1,1 ), "")</f>
        <v/>
      </c>
      <c r="E129" s="68" t="str">
        <f ca="1">IF(RecurringTable[[#This Row],[Date]], IF(RecurringTable[[#This Row],[Date]]=_xlfn.XLOOKUP(TODAY(), RecurringTable[Date], RecurringTable[Date], -1,1,1), "Next up", ""), "")</f>
        <v/>
      </c>
    </row>
    <row r="130" spans="4:5" x14ac:dyDescent="0.25">
      <c r="D130" s="67" t="str">
        <f>IF(RecurringTable[[#This Row],[Date]], _xlfn.XLOOKUP(RecurringTable[[#This Row],[Date]], MainIncomeTable[Date], MainIncomeTable[Period], -1, -1,1 ), "")</f>
        <v/>
      </c>
      <c r="E130" s="68" t="str">
        <f ca="1">IF(RecurringTable[[#This Row],[Date]], IF(RecurringTable[[#This Row],[Date]]=_xlfn.XLOOKUP(TODAY(), RecurringTable[Date], RecurringTable[Date], -1,1,1), "Next up", ""), "")</f>
        <v/>
      </c>
    </row>
    <row r="131" spans="4:5" x14ac:dyDescent="0.25">
      <c r="D131" s="67" t="str">
        <f>IF(RecurringTable[[#This Row],[Date]], _xlfn.XLOOKUP(RecurringTable[[#This Row],[Date]], MainIncomeTable[Date], MainIncomeTable[Period], -1, -1,1 ), "")</f>
        <v/>
      </c>
      <c r="E131" s="68" t="str">
        <f ca="1">IF(RecurringTable[[#This Row],[Date]], IF(RecurringTable[[#This Row],[Date]]=_xlfn.XLOOKUP(TODAY(), RecurringTable[Date], RecurringTable[Date], -1,1,1), "Next up", ""), "")</f>
        <v/>
      </c>
    </row>
    <row r="132" spans="4:5" x14ac:dyDescent="0.25">
      <c r="D132" s="67" t="str">
        <f>IF(RecurringTable[[#This Row],[Date]], _xlfn.XLOOKUP(RecurringTable[[#This Row],[Date]], MainIncomeTable[Date], MainIncomeTable[Period], -1, -1,1 ), "")</f>
        <v/>
      </c>
      <c r="E132" s="68" t="str">
        <f ca="1">IF(RecurringTable[[#This Row],[Date]], IF(RecurringTable[[#This Row],[Date]]=_xlfn.XLOOKUP(TODAY(), RecurringTable[Date], RecurringTable[Date], -1,1,1), "Next up", ""), "")</f>
        <v/>
      </c>
    </row>
    <row r="133" spans="4:5" x14ac:dyDescent="0.25">
      <c r="D133" s="67" t="str">
        <f>IF(RecurringTable[[#This Row],[Date]], _xlfn.XLOOKUP(RecurringTable[[#This Row],[Date]], MainIncomeTable[Date], MainIncomeTable[Period], -1, -1,1 ), "")</f>
        <v/>
      </c>
      <c r="E133" s="68" t="str">
        <f ca="1">IF(RecurringTable[[#This Row],[Date]], IF(RecurringTable[[#This Row],[Date]]=_xlfn.XLOOKUP(TODAY(), RecurringTable[Date], RecurringTable[Date], -1,1,1), "Next up", ""), "")</f>
        <v/>
      </c>
    </row>
    <row r="134" spans="4:5" x14ac:dyDescent="0.25">
      <c r="D134" s="67" t="str">
        <f>IF(RecurringTable[[#This Row],[Date]], _xlfn.XLOOKUP(RecurringTable[[#This Row],[Date]], MainIncomeTable[Date], MainIncomeTable[Period], -1, -1,1 ), "")</f>
        <v/>
      </c>
      <c r="E134" s="68" t="str">
        <f ca="1">IF(RecurringTable[[#This Row],[Date]], IF(RecurringTable[[#This Row],[Date]]=_xlfn.XLOOKUP(TODAY(), RecurringTable[Date], RecurringTable[Date], -1,1,1), "Next up", ""), "")</f>
        <v/>
      </c>
    </row>
    <row r="135" spans="4:5" x14ac:dyDescent="0.25">
      <c r="D135" s="67" t="str">
        <f>IF(RecurringTable[[#This Row],[Date]], _xlfn.XLOOKUP(RecurringTable[[#This Row],[Date]], MainIncomeTable[Date], MainIncomeTable[Period], -1, -1,1 ), "")</f>
        <v/>
      </c>
      <c r="E135" s="68" t="str">
        <f ca="1">IF(RecurringTable[[#This Row],[Date]], IF(RecurringTable[[#This Row],[Date]]=_xlfn.XLOOKUP(TODAY(), RecurringTable[Date], RecurringTable[Date], -1,1,1), "Next up", ""), "")</f>
        <v/>
      </c>
    </row>
    <row r="136" spans="4:5" x14ac:dyDescent="0.25">
      <c r="D136" s="67" t="str">
        <f>IF(RecurringTable[[#This Row],[Date]], _xlfn.XLOOKUP(RecurringTable[[#This Row],[Date]], MainIncomeTable[Date], MainIncomeTable[Period], -1, -1,1 ), "")</f>
        <v/>
      </c>
      <c r="E136" s="68" t="str">
        <f ca="1">IF(RecurringTable[[#This Row],[Date]], IF(RecurringTable[[#This Row],[Date]]=_xlfn.XLOOKUP(TODAY(), RecurringTable[Date], RecurringTable[Date], -1,1,1), "Next up", ""), "")</f>
        <v/>
      </c>
    </row>
    <row r="137" spans="4:5" x14ac:dyDescent="0.25">
      <c r="D137" s="67" t="str">
        <f>IF(RecurringTable[[#This Row],[Date]], _xlfn.XLOOKUP(RecurringTable[[#This Row],[Date]], MainIncomeTable[Date], MainIncomeTable[Period], -1, -1,1 ), "")</f>
        <v/>
      </c>
      <c r="E137" s="68" t="str">
        <f ca="1">IF(RecurringTable[[#This Row],[Date]], IF(RecurringTable[[#This Row],[Date]]=_xlfn.XLOOKUP(TODAY(), RecurringTable[Date], RecurringTable[Date], -1,1,1), "Next up", ""), "")</f>
        <v/>
      </c>
    </row>
    <row r="138" spans="4:5" x14ac:dyDescent="0.25">
      <c r="D138" s="67" t="str">
        <f>IF(RecurringTable[[#This Row],[Date]], _xlfn.XLOOKUP(RecurringTable[[#This Row],[Date]], MainIncomeTable[Date], MainIncomeTable[Period], -1, -1,1 ), "")</f>
        <v/>
      </c>
      <c r="E138" s="68" t="str">
        <f ca="1">IF(RecurringTable[[#This Row],[Date]], IF(RecurringTable[[#This Row],[Date]]=_xlfn.XLOOKUP(TODAY(), RecurringTable[Date], RecurringTable[Date], -1,1,1), "Next up", ""), "")</f>
        <v/>
      </c>
    </row>
    <row r="139" spans="4:5" x14ac:dyDescent="0.25">
      <c r="D139" s="67" t="str">
        <f>IF(RecurringTable[[#This Row],[Date]], _xlfn.XLOOKUP(RecurringTable[[#This Row],[Date]], MainIncomeTable[Date], MainIncomeTable[Period], -1, -1,1 ), "")</f>
        <v/>
      </c>
      <c r="E139" s="68" t="str">
        <f ca="1">IF(RecurringTable[[#This Row],[Date]], IF(RecurringTable[[#This Row],[Date]]=_xlfn.XLOOKUP(TODAY(), RecurringTable[Date], RecurringTable[Date], -1,1,1), "Next up", ""), "")</f>
        <v/>
      </c>
    </row>
    <row r="140" spans="4:5" x14ac:dyDescent="0.25">
      <c r="D140" s="67" t="str">
        <f>IF(RecurringTable[[#This Row],[Date]], _xlfn.XLOOKUP(RecurringTable[[#This Row],[Date]], MainIncomeTable[Date], MainIncomeTable[Period], -1, -1,1 ), "")</f>
        <v/>
      </c>
      <c r="E140" s="68" t="str">
        <f ca="1">IF(RecurringTable[[#This Row],[Date]], IF(RecurringTable[[#This Row],[Date]]=_xlfn.XLOOKUP(TODAY(), RecurringTable[Date], RecurringTable[Date], -1,1,1), "Next up", ""), "")</f>
        <v/>
      </c>
    </row>
    <row r="141" spans="4:5" x14ac:dyDescent="0.25">
      <c r="D141" s="67" t="str">
        <f>IF(RecurringTable[[#This Row],[Date]], _xlfn.XLOOKUP(RecurringTable[[#This Row],[Date]], MainIncomeTable[Date], MainIncomeTable[Period], -1, -1,1 ), "")</f>
        <v/>
      </c>
      <c r="E141" s="68" t="str">
        <f ca="1">IF(RecurringTable[[#This Row],[Date]], IF(RecurringTable[[#This Row],[Date]]=_xlfn.XLOOKUP(TODAY(), RecurringTable[Date], RecurringTable[Date], -1,1,1), "Next up", ""), "")</f>
        <v/>
      </c>
    </row>
    <row r="142" spans="4:5" x14ac:dyDescent="0.25">
      <c r="D142" s="67" t="str">
        <f>IF(RecurringTable[[#This Row],[Date]], _xlfn.XLOOKUP(RecurringTable[[#This Row],[Date]], MainIncomeTable[Date], MainIncomeTable[Period], -1, -1,1 ), "")</f>
        <v/>
      </c>
      <c r="E142" s="68" t="str">
        <f ca="1">IF(RecurringTable[[#This Row],[Date]], IF(RecurringTable[[#This Row],[Date]]=_xlfn.XLOOKUP(TODAY(), RecurringTable[Date], RecurringTable[Date], -1,1,1), "Next up", ""), "")</f>
        <v/>
      </c>
    </row>
    <row r="143" spans="4:5" x14ac:dyDescent="0.25">
      <c r="D143" s="67" t="str">
        <f>IF(RecurringTable[[#This Row],[Date]], _xlfn.XLOOKUP(RecurringTable[[#This Row],[Date]], MainIncomeTable[Date], MainIncomeTable[Period], -1, -1,1 ), "")</f>
        <v/>
      </c>
      <c r="E143" s="68" t="str">
        <f ca="1">IF(RecurringTable[[#This Row],[Date]], IF(RecurringTable[[#This Row],[Date]]=_xlfn.XLOOKUP(TODAY(), RecurringTable[Date], RecurringTable[Date], -1,1,1), "Next up", ""), "")</f>
        <v/>
      </c>
    </row>
    <row r="144" spans="4:5" x14ac:dyDescent="0.25">
      <c r="D144" s="67" t="str">
        <f>IF(RecurringTable[[#This Row],[Date]], _xlfn.XLOOKUP(RecurringTable[[#This Row],[Date]], MainIncomeTable[Date], MainIncomeTable[Period], -1, -1,1 ), "")</f>
        <v/>
      </c>
      <c r="E144" s="68" t="str">
        <f ca="1">IF(RecurringTable[[#This Row],[Date]], IF(RecurringTable[[#This Row],[Date]]=_xlfn.XLOOKUP(TODAY(), RecurringTable[Date], RecurringTable[Date], -1,1,1), "Next up", ""), "")</f>
        <v/>
      </c>
    </row>
    <row r="145" spans="4:5" x14ac:dyDescent="0.25">
      <c r="D145" s="67" t="str">
        <f>IF(RecurringTable[[#This Row],[Date]], _xlfn.XLOOKUP(RecurringTable[[#This Row],[Date]], MainIncomeTable[Date], MainIncomeTable[Period], -1, -1,1 ), "")</f>
        <v/>
      </c>
      <c r="E145" s="68" t="str">
        <f ca="1">IF(RecurringTable[[#This Row],[Date]], IF(RecurringTable[[#This Row],[Date]]=_xlfn.XLOOKUP(TODAY(), RecurringTable[Date], RecurringTable[Date], -1,1,1), "Next up", ""), "")</f>
        <v/>
      </c>
    </row>
    <row r="146" spans="4:5" x14ac:dyDescent="0.25">
      <c r="D146" s="67" t="str">
        <f>IF(RecurringTable[[#This Row],[Date]], _xlfn.XLOOKUP(RecurringTable[[#This Row],[Date]], MainIncomeTable[Date], MainIncomeTable[Period], -1, -1,1 ), "")</f>
        <v/>
      </c>
      <c r="E146" s="68" t="str">
        <f ca="1">IF(RecurringTable[[#This Row],[Date]], IF(RecurringTable[[#This Row],[Date]]=_xlfn.XLOOKUP(TODAY(), RecurringTable[Date], RecurringTable[Date], -1,1,1), "Next up", ""), "")</f>
        <v/>
      </c>
    </row>
    <row r="147" spans="4:5" x14ac:dyDescent="0.25">
      <c r="D147" s="67" t="str">
        <f>IF(RecurringTable[[#This Row],[Date]], _xlfn.XLOOKUP(RecurringTable[[#This Row],[Date]], MainIncomeTable[Date], MainIncomeTable[Period], -1, -1,1 ), "")</f>
        <v/>
      </c>
      <c r="E147" s="68" t="str">
        <f ca="1">IF(RecurringTable[[#This Row],[Date]], IF(RecurringTable[[#This Row],[Date]]=_xlfn.XLOOKUP(TODAY(), RecurringTable[Date], RecurringTable[Date], -1,1,1), "Next up", ""), "")</f>
        <v/>
      </c>
    </row>
    <row r="148" spans="4:5" x14ac:dyDescent="0.25">
      <c r="D148" s="67" t="str">
        <f>IF(RecurringTable[[#This Row],[Date]], _xlfn.XLOOKUP(RecurringTable[[#This Row],[Date]], MainIncomeTable[Date], MainIncomeTable[Period], -1, -1,1 ), "")</f>
        <v/>
      </c>
      <c r="E148" s="68" t="str">
        <f ca="1">IF(RecurringTable[[#This Row],[Date]], IF(RecurringTable[[#This Row],[Date]]=_xlfn.XLOOKUP(TODAY(), RecurringTable[Date], RecurringTable[Date], -1,1,1), "Next up", ""), "")</f>
        <v/>
      </c>
    </row>
    <row r="149" spans="4:5" x14ac:dyDescent="0.25">
      <c r="D149" s="67" t="str">
        <f>IF(RecurringTable[[#This Row],[Date]], _xlfn.XLOOKUP(RecurringTable[[#This Row],[Date]], MainIncomeTable[Date], MainIncomeTable[Period], -1, -1,1 ), "")</f>
        <v/>
      </c>
      <c r="E149" s="68" t="str">
        <f ca="1">IF(RecurringTable[[#This Row],[Date]], IF(RecurringTable[[#This Row],[Date]]=_xlfn.XLOOKUP(TODAY(), RecurringTable[Date], RecurringTable[Date], -1,1,1), "Next up", ""), "")</f>
        <v/>
      </c>
    </row>
    <row r="150" spans="4:5" x14ac:dyDescent="0.25">
      <c r="D150" s="67" t="str">
        <f>IF(RecurringTable[[#This Row],[Date]], _xlfn.XLOOKUP(RecurringTable[[#This Row],[Date]], MainIncomeTable[Date], MainIncomeTable[Period], -1, -1,1 ), "")</f>
        <v/>
      </c>
      <c r="E150" s="68" t="str">
        <f ca="1">IF(RecurringTable[[#This Row],[Date]], IF(RecurringTable[[#This Row],[Date]]=_xlfn.XLOOKUP(TODAY(), RecurringTable[Date], RecurringTable[Date], -1,1,1), "Next up", ""), "")</f>
        <v/>
      </c>
    </row>
    <row r="151" spans="4:5" x14ac:dyDescent="0.25">
      <c r="D151" s="67" t="str">
        <f>IF(RecurringTable[[#This Row],[Date]], _xlfn.XLOOKUP(RecurringTable[[#This Row],[Date]], MainIncomeTable[Date], MainIncomeTable[Period], -1, -1,1 ), "")</f>
        <v/>
      </c>
      <c r="E151" s="68" t="str">
        <f ca="1">IF(RecurringTable[[#This Row],[Date]], IF(RecurringTable[[#This Row],[Date]]=_xlfn.XLOOKUP(TODAY(), RecurringTable[Date], RecurringTable[Date], -1,1,1), "Next up", ""), "")</f>
        <v/>
      </c>
    </row>
    <row r="152" spans="4:5" x14ac:dyDescent="0.25">
      <c r="D152" s="67" t="str">
        <f>IF(RecurringTable[[#This Row],[Date]], _xlfn.XLOOKUP(RecurringTable[[#This Row],[Date]], MainIncomeTable[Date], MainIncomeTable[Period], -1, -1,1 ), "")</f>
        <v/>
      </c>
      <c r="E152" s="68" t="str">
        <f ca="1">IF(RecurringTable[[#This Row],[Date]], IF(RecurringTable[[#This Row],[Date]]=_xlfn.XLOOKUP(TODAY(), RecurringTable[Date], RecurringTable[Date], -1,1,1), "Next up", ""), "")</f>
        <v/>
      </c>
    </row>
    <row r="153" spans="4:5" x14ac:dyDescent="0.25">
      <c r="D153" s="67" t="str">
        <f>IF(RecurringTable[[#This Row],[Date]], _xlfn.XLOOKUP(RecurringTable[[#This Row],[Date]], MainIncomeTable[Date], MainIncomeTable[Period], -1, -1,1 ), "")</f>
        <v/>
      </c>
      <c r="E153" s="68" t="str">
        <f ca="1">IF(RecurringTable[[#This Row],[Date]], IF(RecurringTable[[#This Row],[Date]]=_xlfn.XLOOKUP(TODAY(), RecurringTable[Date], RecurringTable[Date], -1,1,1), "Next up", ""), "")</f>
        <v/>
      </c>
    </row>
    <row r="154" spans="4:5" x14ac:dyDescent="0.25">
      <c r="D154" s="67" t="str">
        <f>IF(RecurringTable[[#This Row],[Date]], _xlfn.XLOOKUP(RecurringTable[[#This Row],[Date]], MainIncomeTable[Date], MainIncomeTable[Period], -1, -1,1 ), "")</f>
        <v/>
      </c>
      <c r="E154" s="68" t="str">
        <f ca="1">IF(RecurringTable[[#This Row],[Date]], IF(RecurringTable[[#This Row],[Date]]=_xlfn.XLOOKUP(TODAY(), RecurringTable[Date], RecurringTable[Date], -1,1,1), "Next up", ""), "")</f>
        <v/>
      </c>
    </row>
    <row r="155" spans="4:5" x14ac:dyDescent="0.25">
      <c r="D155" s="67" t="str">
        <f>IF(RecurringTable[[#This Row],[Date]], _xlfn.XLOOKUP(RecurringTable[[#This Row],[Date]], MainIncomeTable[Date], MainIncomeTable[Period], -1, -1,1 ), "")</f>
        <v/>
      </c>
      <c r="E155" s="68" t="str">
        <f ca="1">IF(RecurringTable[[#This Row],[Date]], IF(RecurringTable[[#This Row],[Date]]=_xlfn.XLOOKUP(TODAY(), RecurringTable[Date], RecurringTable[Date], -1,1,1), "Next up", ""), "")</f>
        <v/>
      </c>
    </row>
    <row r="156" spans="4:5" x14ac:dyDescent="0.25">
      <c r="D156" s="67" t="str">
        <f>IF(RecurringTable[[#This Row],[Date]], _xlfn.XLOOKUP(RecurringTable[[#This Row],[Date]], MainIncomeTable[Date], MainIncomeTable[Period], -1, -1,1 ), "")</f>
        <v/>
      </c>
      <c r="E156" s="68" t="str">
        <f ca="1">IF(RecurringTable[[#This Row],[Date]], IF(RecurringTable[[#This Row],[Date]]=_xlfn.XLOOKUP(TODAY(), RecurringTable[Date], RecurringTable[Date], -1,1,1), "Next up", ""), "")</f>
        <v/>
      </c>
    </row>
    <row r="157" spans="4:5" x14ac:dyDescent="0.25">
      <c r="D157" s="67" t="str">
        <f>IF(RecurringTable[[#This Row],[Date]], _xlfn.XLOOKUP(RecurringTable[[#This Row],[Date]], MainIncomeTable[Date], MainIncomeTable[Period], -1, -1,1 ), "")</f>
        <v/>
      </c>
      <c r="E157" s="68" t="str">
        <f ca="1">IF(RecurringTable[[#This Row],[Date]], IF(RecurringTable[[#This Row],[Date]]=_xlfn.XLOOKUP(TODAY(), RecurringTable[Date], RecurringTable[Date], -1,1,1), "Next up", ""), "")</f>
        <v/>
      </c>
    </row>
    <row r="158" spans="4:5" x14ac:dyDescent="0.25">
      <c r="D158" s="67" t="str">
        <f>IF(RecurringTable[[#This Row],[Date]], _xlfn.XLOOKUP(RecurringTable[[#This Row],[Date]], MainIncomeTable[Date], MainIncomeTable[Period], -1, -1,1 ), "")</f>
        <v/>
      </c>
      <c r="E158" s="68" t="str">
        <f ca="1">IF(RecurringTable[[#This Row],[Date]], IF(RecurringTable[[#This Row],[Date]]=_xlfn.XLOOKUP(TODAY(), RecurringTable[Date], RecurringTable[Date], -1,1,1), "Next up", ""), "")</f>
        <v/>
      </c>
    </row>
    <row r="159" spans="4:5" x14ac:dyDescent="0.25">
      <c r="D159" s="67" t="str">
        <f>IF(RecurringTable[[#This Row],[Date]], _xlfn.XLOOKUP(RecurringTable[[#This Row],[Date]], MainIncomeTable[Date], MainIncomeTable[Period], -1, -1,1 ), "")</f>
        <v/>
      </c>
      <c r="E159" s="68" t="str">
        <f ca="1">IF(RecurringTable[[#This Row],[Date]], IF(RecurringTable[[#This Row],[Date]]=_xlfn.XLOOKUP(TODAY(), RecurringTable[Date], RecurringTable[Date], -1,1,1), "Next up", ""), "")</f>
        <v/>
      </c>
    </row>
    <row r="160" spans="4:5" x14ac:dyDescent="0.25">
      <c r="D160" s="67" t="str">
        <f>IF(RecurringTable[[#This Row],[Date]], _xlfn.XLOOKUP(RecurringTable[[#This Row],[Date]], MainIncomeTable[Date], MainIncomeTable[Period], -1, -1,1 ), "")</f>
        <v/>
      </c>
      <c r="E160" s="68" t="str">
        <f ca="1">IF(RecurringTable[[#This Row],[Date]], IF(RecurringTable[[#This Row],[Date]]=_xlfn.XLOOKUP(TODAY(), RecurringTable[Date], RecurringTable[Date], -1,1,1), "Next up", ""), "")</f>
        <v/>
      </c>
    </row>
    <row r="161" spans="4:5" x14ac:dyDescent="0.25">
      <c r="D161" s="67" t="str">
        <f>IF(RecurringTable[[#This Row],[Date]], _xlfn.XLOOKUP(RecurringTable[[#This Row],[Date]], MainIncomeTable[Date], MainIncomeTable[Period], -1, -1,1 ), "")</f>
        <v/>
      </c>
      <c r="E161" s="68" t="str">
        <f ca="1">IF(RecurringTable[[#This Row],[Date]], IF(RecurringTable[[#This Row],[Date]]=_xlfn.XLOOKUP(TODAY(), RecurringTable[Date], RecurringTable[Date], -1,1,1), "Next up", ""), "")</f>
        <v/>
      </c>
    </row>
    <row r="162" spans="4:5" x14ac:dyDescent="0.25">
      <c r="D162" s="67" t="str">
        <f>IF(RecurringTable[[#This Row],[Date]], _xlfn.XLOOKUP(RecurringTable[[#This Row],[Date]], MainIncomeTable[Date], MainIncomeTable[Period], -1, -1,1 ), "")</f>
        <v/>
      </c>
      <c r="E162" s="68" t="str">
        <f ca="1">IF(RecurringTable[[#This Row],[Date]], IF(RecurringTable[[#This Row],[Date]]=_xlfn.XLOOKUP(TODAY(), RecurringTable[Date], RecurringTable[Date], -1,1,1), "Next up", ""), "")</f>
        <v/>
      </c>
    </row>
    <row r="163" spans="4:5" x14ac:dyDescent="0.25">
      <c r="D163" s="67" t="str">
        <f>IF(RecurringTable[[#This Row],[Date]], _xlfn.XLOOKUP(RecurringTable[[#This Row],[Date]], MainIncomeTable[Date], MainIncomeTable[Period], -1, -1,1 ), "")</f>
        <v/>
      </c>
      <c r="E163" s="68" t="str">
        <f ca="1">IF(RecurringTable[[#This Row],[Date]], IF(RecurringTable[[#This Row],[Date]]=_xlfn.XLOOKUP(TODAY(), RecurringTable[Date], RecurringTable[Date], -1,1,1), "Next up", ""), "")</f>
        <v/>
      </c>
    </row>
    <row r="164" spans="4:5" x14ac:dyDescent="0.25">
      <c r="D164" s="67" t="str">
        <f>IF(RecurringTable[[#This Row],[Date]], _xlfn.XLOOKUP(RecurringTable[[#This Row],[Date]], MainIncomeTable[Date], MainIncomeTable[Period], -1, -1,1 ), "")</f>
        <v/>
      </c>
      <c r="E164" s="68" t="str">
        <f ca="1">IF(RecurringTable[[#This Row],[Date]], IF(RecurringTable[[#This Row],[Date]]=_xlfn.XLOOKUP(TODAY(), RecurringTable[Date], RecurringTable[Date], -1,1,1), "Next up", ""), "")</f>
        <v/>
      </c>
    </row>
    <row r="165" spans="4:5" x14ac:dyDescent="0.25">
      <c r="D165" s="67" t="str">
        <f>IF(RecurringTable[[#This Row],[Date]], _xlfn.XLOOKUP(RecurringTable[[#This Row],[Date]], MainIncomeTable[Date], MainIncomeTable[Period], -1, -1,1 ), "")</f>
        <v/>
      </c>
      <c r="E165" s="68" t="str">
        <f ca="1">IF(RecurringTable[[#This Row],[Date]], IF(RecurringTable[[#This Row],[Date]]=_xlfn.XLOOKUP(TODAY(), RecurringTable[Date], RecurringTable[Date], -1,1,1), "Next up", ""), "")</f>
        <v/>
      </c>
    </row>
    <row r="166" spans="4:5" x14ac:dyDescent="0.25">
      <c r="D166" s="67" t="str">
        <f>IF(RecurringTable[[#This Row],[Date]], _xlfn.XLOOKUP(RecurringTable[[#This Row],[Date]], MainIncomeTable[Date], MainIncomeTable[Period], -1, -1,1 ), "")</f>
        <v/>
      </c>
      <c r="E166" s="68" t="str">
        <f ca="1">IF(RecurringTable[[#This Row],[Date]], IF(RecurringTable[[#This Row],[Date]]=_xlfn.XLOOKUP(TODAY(), RecurringTable[Date], RecurringTable[Date], -1,1,1), "Next up", ""), "")</f>
        <v/>
      </c>
    </row>
    <row r="167" spans="4:5" x14ac:dyDescent="0.25">
      <c r="D167" s="67" t="str">
        <f>IF(RecurringTable[[#This Row],[Date]], _xlfn.XLOOKUP(RecurringTable[[#This Row],[Date]], MainIncomeTable[Date], MainIncomeTable[Period], -1, -1,1 ), "")</f>
        <v/>
      </c>
      <c r="E167" s="68" t="str">
        <f ca="1">IF(RecurringTable[[#This Row],[Date]], IF(RecurringTable[[#This Row],[Date]]=_xlfn.XLOOKUP(TODAY(), RecurringTable[Date], RecurringTable[Date], -1,1,1), "Next up", ""), "")</f>
        <v/>
      </c>
    </row>
    <row r="168" spans="4:5" x14ac:dyDescent="0.25">
      <c r="D168" s="67" t="str">
        <f>IF(RecurringTable[[#This Row],[Date]], _xlfn.XLOOKUP(RecurringTable[[#This Row],[Date]], MainIncomeTable[Date], MainIncomeTable[Period], -1, -1,1 ), "")</f>
        <v/>
      </c>
      <c r="E168" s="68" t="str">
        <f ca="1">IF(RecurringTable[[#This Row],[Date]], IF(RecurringTable[[#This Row],[Date]]=_xlfn.XLOOKUP(TODAY(), RecurringTable[Date], RecurringTable[Date], -1,1,1), "Next up", ""), "")</f>
        <v/>
      </c>
    </row>
    <row r="169" spans="4:5" x14ac:dyDescent="0.25">
      <c r="D169" s="67" t="str">
        <f>IF(RecurringTable[[#This Row],[Date]], _xlfn.XLOOKUP(RecurringTable[[#This Row],[Date]], MainIncomeTable[Date], MainIncomeTable[Period], -1, -1,1 ), "")</f>
        <v/>
      </c>
      <c r="E169" s="68" t="str">
        <f ca="1">IF(RecurringTable[[#This Row],[Date]], IF(RecurringTable[[#This Row],[Date]]=_xlfn.XLOOKUP(TODAY(), RecurringTable[Date], RecurringTable[Date], -1,1,1), "Next up", ""), "")</f>
        <v/>
      </c>
    </row>
    <row r="170" spans="4:5" x14ac:dyDescent="0.25">
      <c r="D170" s="67" t="str">
        <f>IF(RecurringTable[[#This Row],[Date]], _xlfn.XLOOKUP(RecurringTable[[#This Row],[Date]], MainIncomeTable[Date], MainIncomeTable[Period], -1, -1,1 ), "")</f>
        <v/>
      </c>
      <c r="E170" s="68" t="str">
        <f ca="1">IF(RecurringTable[[#This Row],[Date]], IF(RecurringTable[[#This Row],[Date]]=_xlfn.XLOOKUP(TODAY(), RecurringTable[Date], RecurringTable[Date], -1,1,1), "Next up", ""), "")</f>
        <v/>
      </c>
    </row>
    <row r="171" spans="4:5" x14ac:dyDescent="0.25">
      <c r="D171" s="67" t="str">
        <f>IF(RecurringTable[[#This Row],[Date]], _xlfn.XLOOKUP(RecurringTable[[#This Row],[Date]], MainIncomeTable[Date], MainIncomeTable[Period], -1, -1,1 ), "")</f>
        <v/>
      </c>
      <c r="E171" s="68" t="str">
        <f ca="1">IF(RecurringTable[[#This Row],[Date]], IF(RecurringTable[[#This Row],[Date]]=_xlfn.XLOOKUP(TODAY(), RecurringTable[Date], RecurringTable[Date], -1,1,1), "Next up", ""), "")</f>
        <v/>
      </c>
    </row>
    <row r="172" spans="4:5" x14ac:dyDescent="0.25">
      <c r="D172" s="67" t="str">
        <f>IF(RecurringTable[[#This Row],[Date]], _xlfn.XLOOKUP(RecurringTable[[#This Row],[Date]], MainIncomeTable[Date], MainIncomeTable[Period], -1, -1,1 ), "")</f>
        <v/>
      </c>
      <c r="E172" s="68" t="str">
        <f ca="1">IF(RecurringTable[[#This Row],[Date]], IF(RecurringTable[[#This Row],[Date]]=_xlfn.XLOOKUP(TODAY(), RecurringTable[Date], RecurringTable[Date], -1,1,1), "Next up", ""), "")</f>
        <v/>
      </c>
    </row>
    <row r="173" spans="4:5" x14ac:dyDescent="0.25">
      <c r="D173" s="67" t="str">
        <f>IF(RecurringTable[[#This Row],[Date]], _xlfn.XLOOKUP(RecurringTable[[#This Row],[Date]], MainIncomeTable[Date], MainIncomeTable[Period], -1, -1,1 ), "")</f>
        <v/>
      </c>
      <c r="E173" s="68" t="str">
        <f ca="1">IF(RecurringTable[[#This Row],[Date]], IF(RecurringTable[[#This Row],[Date]]=_xlfn.XLOOKUP(TODAY(), RecurringTable[Date], RecurringTable[Date], -1,1,1), "Next up", ""), "")</f>
        <v/>
      </c>
    </row>
    <row r="174" spans="4:5" x14ac:dyDescent="0.25">
      <c r="D174" s="67" t="str">
        <f>IF(RecurringTable[[#This Row],[Date]], _xlfn.XLOOKUP(RecurringTable[[#This Row],[Date]], MainIncomeTable[Date], MainIncomeTable[Period], -1, -1,1 ), "")</f>
        <v/>
      </c>
      <c r="E174" s="68" t="str">
        <f ca="1">IF(RecurringTable[[#This Row],[Date]], IF(RecurringTable[[#This Row],[Date]]=_xlfn.XLOOKUP(TODAY(), RecurringTable[Date], RecurringTable[Date], -1,1,1), "Next up", ""), "")</f>
        <v/>
      </c>
    </row>
    <row r="175" spans="4:5" x14ac:dyDescent="0.25">
      <c r="D175" s="67" t="str">
        <f>IF(RecurringTable[[#This Row],[Date]], _xlfn.XLOOKUP(RecurringTable[[#This Row],[Date]], MainIncomeTable[Date], MainIncomeTable[Period], -1, -1,1 ), "")</f>
        <v/>
      </c>
      <c r="E175" s="68" t="str">
        <f ca="1">IF(RecurringTable[[#This Row],[Date]], IF(RecurringTable[[#This Row],[Date]]=_xlfn.XLOOKUP(TODAY(), RecurringTable[Date], RecurringTable[Date], -1,1,1), "Next up", ""), "")</f>
        <v/>
      </c>
    </row>
    <row r="176" spans="4:5" x14ac:dyDescent="0.25">
      <c r="D176" s="67" t="str">
        <f>IF(RecurringTable[[#This Row],[Date]], _xlfn.XLOOKUP(RecurringTable[[#This Row],[Date]], MainIncomeTable[Date], MainIncomeTable[Period], -1, -1,1 ), "")</f>
        <v/>
      </c>
      <c r="E176" s="68" t="str">
        <f ca="1">IF(RecurringTable[[#This Row],[Date]], IF(RecurringTable[[#This Row],[Date]]=_xlfn.XLOOKUP(TODAY(), RecurringTable[Date], RecurringTable[Date], -1,1,1), "Next up", ""), "")</f>
        <v/>
      </c>
    </row>
    <row r="177" spans="4:5" x14ac:dyDescent="0.25">
      <c r="D177" s="67" t="str">
        <f>IF(RecurringTable[[#This Row],[Date]], _xlfn.XLOOKUP(RecurringTable[[#This Row],[Date]], MainIncomeTable[Date], MainIncomeTable[Period], -1, -1,1 ), "")</f>
        <v/>
      </c>
      <c r="E177" s="68" t="str">
        <f ca="1">IF(RecurringTable[[#This Row],[Date]], IF(RecurringTable[[#This Row],[Date]]=_xlfn.XLOOKUP(TODAY(), RecurringTable[Date], RecurringTable[Date], -1,1,1), "Next up", ""), "")</f>
        <v/>
      </c>
    </row>
    <row r="178" spans="4:5" x14ac:dyDescent="0.25">
      <c r="D178" s="67" t="str">
        <f>IF(RecurringTable[[#This Row],[Date]], _xlfn.XLOOKUP(RecurringTable[[#This Row],[Date]], MainIncomeTable[Date], MainIncomeTable[Period], -1, -1,1 ), "")</f>
        <v/>
      </c>
      <c r="E178" s="68" t="str">
        <f ca="1">IF(RecurringTable[[#This Row],[Date]], IF(RecurringTable[[#This Row],[Date]]=_xlfn.XLOOKUP(TODAY(), RecurringTable[Date], RecurringTable[Date], -1,1,1), "Next up", ""), "")</f>
        <v/>
      </c>
    </row>
    <row r="179" spans="4:5" x14ac:dyDescent="0.25">
      <c r="D179" s="67" t="str">
        <f>IF(RecurringTable[[#This Row],[Date]], _xlfn.XLOOKUP(RecurringTable[[#This Row],[Date]], MainIncomeTable[Date], MainIncomeTable[Period], -1, -1,1 ), "")</f>
        <v/>
      </c>
      <c r="E179" s="68" t="str">
        <f ca="1">IF(RecurringTable[[#This Row],[Date]], IF(RecurringTable[[#This Row],[Date]]=_xlfn.XLOOKUP(TODAY(), RecurringTable[Date], RecurringTable[Date], -1,1,1), "Next up", ""), "")</f>
        <v/>
      </c>
    </row>
    <row r="180" spans="4:5" x14ac:dyDescent="0.25">
      <c r="D180" s="67" t="str">
        <f>IF(RecurringTable[[#This Row],[Date]], _xlfn.XLOOKUP(RecurringTable[[#This Row],[Date]], MainIncomeTable[Date], MainIncomeTable[Period], -1, -1,1 ), "")</f>
        <v/>
      </c>
      <c r="E180" s="68" t="str">
        <f ca="1">IF(RecurringTable[[#This Row],[Date]], IF(RecurringTable[[#This Row],[Date]]=_xlfn.XLOOKUP(TODAY(), RecurringTable[Date], RecurringTable[Date], -1,1,1), "Next up", ""), "")</f>
        <v/>
      </c>
    </row>
    <row r="181" spans="4:5" x14ac:dyDescent="0.25">
      <c r="D181" s="67" t="str">
        <f>IF(RecurringTable[[#This Row],[Date]], _xlfn.XLOOKUP(RecurringTable[[#This Row],[Date]], MainIncomeTable[Date], MainIncomeTable[Period], -1, -1,1 ), "")</f>
        <v/>
      </c>
      <c r="E181" s="68" t="str">
        <f ca="1">IF(RecurringTable[[#This Row],[Date]], IF(RecurringTable[[#This Row],[Date]]=_xlfn.XLOOKUP(TODAY(), RecurringTable[Date], RecurringTable[Date], -1,1,1), "Next up", ""), "")</f>
        <v/>
      </c>
    </row>
    <row r="182" spans="4:5" x14ac:dyDescent="0.25">
      <c r="D182" s="67" t="str">
        <f>IF(RecurringTable[[#This Row],[Date]], _xlfn.XLOOKUP(RecurringTable[[#This Row],[Date]], MainIncomeTable[Date], MainIncomeTable[Period], -1, -1,1 ), "")</f>
        <v/>
      </c>
      <c r="E182" s="68" t="str">
        <f ca="1">IF(RecurringTable[[#This Row],[Date]], IF(RecurringTable[[#This Row],[Date]]=_xlfn.XLOOKUP(TODAY(), RecurringTable[Date], RecurringTable[Date], -1,1,1), "Next up", ""), "")</f>
        <v/>
      </c>
    </row>
    <row r="183" spans="4:5" x14ac:dyDescent="0.25">
      <c r="D183" s="67" t="str">
        <f>IF(RecurringTable[[#This Row],[Date]], _xlfn.XLOOKUP(RecurringTable[[#This Row],[Date]], MainIncomeTable[Date], MainIncomeTable[Period], -1, -1,1 ), "")</f>
        <v/>
      </c>
      <c r="E183" s="68" t="str">
        <f ca="1">IF(RecurringTable[[#This Row],[Date]], IF(RecurringTable[[#This Row],[Date]]=_xlfn.XLOOKUP(TODAY(), RecurringTable[Date], RecurringTable[Date], -1,1,1), "Next up", ""), "")</f>
        <v/>
      </c>
    </row>
    <row r="184" spans="4:5" x14ac:dyDescent="0.25">
      <c r="D184" s="67" t="str">
        <f>IF(RecurringTable[[#This Row],[Date]], _xlfn.XLOOKUP(RecurringTable[[#This Row],[Date]], MainIncomeTable[Date], MainIncomeTable[Period], -1, -1,1 ), "")</f>
        <v/>
      </c>
      <c r="E184" s="68" t="str">
        <f ca="1">IF(RecurringTable[[#This Row],[Date]], IF(RecurringTable[[#This Row],[Date]]=_xlfn.XLOOKUP(TODAY(), RecurringTable[Date], RecurringTable[Date], -1,1,1), "Next up", ""), "")</f>
        <v/>
      </c>
    </row>
    <row r="185" spans="4:5" x14ac:dyDescent="0.25">
      <c r="D185" s="67" t="str">
        <f>IF(RecurringTable[[#This Row],[Date]], _xlfn.XLOOKUP(RecurringTable[[#This Row],[Date]], MainIncomeTable[Date], MainIncomeTable[Period], -1, -1,1 ), "")</f>
        <v/>
      </c>
      <c r="E185" s="68" t="str">
        <f ca="1">IF(RecurringTable[[#This Row],[Date]], IF(RecurringTable[[#This Row],[Date]]=_xlfn.XLOOKUP(TODAY(), RecurringTable[Date], RecurringTable[Date], -1,1,1), "Next up", ""), "")</f>
        <v/>
      </c>
    </row>
    <row r="186" spans="4:5" x14ac:dyDescent="0.25">
      <c r="D186" s="67" t="str">
        <f>IF(RecurringTable[[#This Row],[Date]], _xlfn.XLOOKUP(RecurringTable[[#This Row],[Date]], MainIncomeTable[Date], MainIncomeTable[Period], -1, -1,1 ), "")</f>
        <v/>
      </c>
      <c r="E186" s="68" t="str">
        <f ca="1">IF(RecurringTable[[#This Row],[Date]], IF(RecurringTable[[#This Row],[Date]]=_xlfn.XLOOKUP(TODAY(), RecurringTable[Date], RecurringTable[Date], -1,1,1), "Next up", ""), "")</f>
        <v/>
      </c>
    </row>
    <row r="187" spans="4:5" x14ac:dyDescent="0.25">
      <c r="D187" s="67" t="str">
        <f>IF(RecurringTable[[#This Row],[Date]], _xlfn.XLOOKUP(RecurringTable[[#This Row],[Date]], MainIncomeTable[Date], MainIncomeTable[Period], -1, -1,1 ), "")</f>
        <v/>
      </c>
      <c r="E187" s="68" t="str">
        <f ca="1">IF(RecurringTable[[#This Row],[Date]], IF(RecurringTable[[#This Row],[Date]]=_xlfn.XLOOKUP(TODAY(), RecurringTable[Date], RecurringTable[Date], -1,1,1), "Next up", ""), "")</f>
        <v/>
      </c>
    </row>
    <row r="188" spans="4:5" x14ac:dyDescent="0.25">
      <c r="D188" s="67" t="str">
        <f>IF(RecurringTable[[#This Row],[Date]], _xlfn.XLOOKUP(RecurringTable[[#This Row],[Date]], MainIncomeTable[Date], MainIncomeTable[Period], -1, -1,1 ), "")</f>
        <v/>
      </c>
      <c r="E188" s="68" t="str">
        <f ca="1">IF(RecurringTable[[#This Row],[Date]], IF(RecurringTable[[#This Row],[Date]]=_xlfn.XLOOKUP(TODAY(), RecurringTable[Date], RecurringTable[Date], -1,1,1), "Next up", ""), "")</f>
        <v/>
      </c>
    </row>
    <row r="189" spans="4:5" x14ac:dyDescent="0.25">
      <c r="D189" s="67" t="str">
        <f>IF(RecurringTable[[#This Row],[Date]], _xlfn.XLOOKUP(RecurringTable[[#This Row],[Date]], MainIncomeTable[Date], MainIncomeTable[Period], -1, -1,1 ), "")</f>
        <v/>
      </c>
      <c r="E189" s="68" t="str">
        <f ca="1">IF(RecurringTable[[#This Row],[Date]], IF(RecurringTable[[#This Row],[Date]]=_xlfn.XLOOKUP(TODAY(), RecurringTable[Date], RecurringTable[Date], -1,1,1), "Next up", ""), "")</f>
        <v/>
      </c>
    </row>
    <row r="190" spans="4:5" x14ac:dyDescent="0.25">
      <c r="D190" s="67" t="str">
        <f>IF(RecurringTable[[#This Row],[Date]], _xlfn.XLOOKUP(RecurringTable[[#This Row],[Date]], MainIncomeTable[Date], MainIncomeTable[Period], -1, -1,1 ), "")</f>
        <v/>
      </c>
      <c r="E190" s="68" t="str">
        <f ca="1">IF(RecurringTable[[#This Row],[Date]], IF(RecurringTable[[#This Row],[Date]]=_xlfn.XLOOKUP(TODAY(), RecurringTable[Date], RecurringTable[Date], -1,1,1), "Next up", ""), "")</f>
        <v/>
      </c>
    </row>
    <row r="191" spans="4:5" x14ac:dyDescent="0.25">
      <c r="D191" s="67" t="str">
        <f>IF(RecurringTable[[#This Row],[Date]], _xlfn.XLOOKUP(RecurringTable[[#This Row],[Date]], MainIncomeTable[Date], MainIncomeTable[Period], -1, -1,1 ), "")</f>
        <v/>
      </c>
      <c r="E191" s="68" t="str">
        <f ca="1">IF(RecurringTable[[#This Row],[Date]], IF(RecurringTable[[#This Row],[Date]]=_xlfn.XLOOKUP(TODAY(), RecurringTable[Date], RecurringTable[Date], -1,1,1), "Next up", ""), "")</f>
        <v/>
      </c>
    </row>
    <row r="192" spans="4:5" x14ac:dyDescent="0.25">
      <c r="D192" s="67" t="str">
        <f>IF(RecurringTable[[#This Row],[Date]], _xlfn.XLOOKUP(RecurringTable[[#This Row],[Date]], MainIncomeTable[Date], MainIncomeTable[Period], -1, -1,1 ), "")</f>
        <v/>
      </c>
      <c r="E192" s="68" t="str">
        <f ca="1">IF(RecurringTable[[#This Row],[Date]], IF(RecurringTable[[#This Row],[Date]]=_xlfn.XLOOKUP(TODAY(), RecurringTable[Date], RecurringTable[Date], -1,1,1), "Next up", ""), "")</f>
        <v/>
      </c>
    </row>
    <row r="193" spans="4:5" x14ac:dyDescent="0.25">
      <c r="D193" s="67" t="str">
        <f>IF(RecurringTable[[#This Row],[Date]], _xlfn.XLOOKUP(RecurringTable[[#This Row],[Date]], MainIncomeTable[Date], MainIncomeTable[Period], -1, -1,1 ), "")</f>
        <v/>
      </c>
      <c r="E193" s="68" t="str">
        <f ca="1">IF(RecurringTable[[#This Row],[Date]], IF(RecurringTable[[#This Row],[Date]]=_xlfn.XLOOKUP(TODAY(), RecurringTable[Date], RecurringTable[Date], -1,1,1), "Next up", ""), "")</f>
        <v/>
      </c>
    </row>
    <row r="194" spans="4:5" x14ac:dyDescent="0.25">
      <c r="D194" s="67" t="str">
        <f>IF(RecurringTable[[#This Row],[Date]], _xlfn.XLOOKUP(RecurringTable[[#This Row],[Date]], MainIncomeTable[Date], MainIncomeTable[Period], -1, -1,1 ), "")</f>
        <v/>
      </c>
      <c r="E194" s="68" t="str">
        <f ca="1">IF(RecurringTable[[#This Row],[Date]], IF(RecurringTable[[#This Row],[Date]]=_xlfn.XLOOKUP(TODAY(), RecurringTable[Date], RecurringTable[Date], -1,1,1), "Next up", ""), "")</f>
        <v/>
      </c>
    </row>
    <row r="195" spans="4:5" x14ac:dyDescent="0.25">
      <c r="D195" s="67" t="str">
        <f>IF(RecurringTable[[#This Row],[Date]], _xlfn.XLOOKUP(RecurringTable[[#This Row],[Date]], MainIncomeTable[Date], MainIncomeTable[Period], -1, -1,1 ), "")</f>
        <v/>
      </c>
      <c r="E195" s="68" t="str">
        <f ca="1">IF(RecurringTable[[#This Row],[Date]], IF(RecurringTable[[#This Row],[Date]]=_xlfn.XLOOKUP(TODAY(), RecurringTable[Date], RecurringTable[Date], -1,1,1), "Next up", ""), "")</f>
        <v/>
      </c>
    </row>
    <row r="196" spans="4:5" x14ac:dyDescent="0.25">
      <c r="D196" s="67" t="str">
        <f>IF(RecurringTable[[#This Row],[Date]], _xlfn.XLOOKUP(RecurringTable[[#This Row],[Date]], MainIncomeTable[Date], MainIncomeTable[Period], -1, -1,1 ), "")</f>
        <v/>
      </c>
      <c r="E196" s="68" t="str">
        <f ca="1">IF(RecurringTable[[#This Row],[Date]], IF(RecurringTable[[#This Row],[Date]]=_xlfn.XLOOKUP(TODAY(), RecurringTable[Date], RecurringTable[Date], -1,1,1), "Next up", ""), "")</f>
        <v/>
      </c>
    </row>
    <row r="197" spans="4:5" x14ac:dyDescent="0.25">
      <c r="D197" s="67" t="str">
        <f>IF(RecurringTable[[#This Row],[Date]], _xlfn.XLOOKUP(RecurringTable[[#This Row],[Date]], MainIncomeTable[Date], MainIncomeTable[Period], -1, -1,1 ), "")</f>
        <v/>
      </c>
      <c r="E197" s="68" t="str">
        <f ca="1">IF(RecurringTable[[#This Row],[Date]], IF(RecurringTable[[#This Row],[Date]]=_xlfn.XLOOKUP(TODAY(), RecurringTable[Date], RecurringTable[Date], -1,1,1), "Next up", ""), "")</f>
        <v/>
      </c>
    </row>
    <row r="198" spans="4:5" x14ac:dyDescent="0.25">
      <c r="D198" s="67" t="str">
        <f>IF(RecurringTable[[#This Row],[Date]], _xlfn.XLOOKUP(RecurringTable[[#This Row],[Date]], MainIncomeTable[Date], MainIncomeTable[Period], -1, -1,1 ), "")</f>
        <v/>
      </c>
      <c r="E198" s="68" t="str">
        <f ca="1">IF(RecurringTable[[#This Row],[Date]], IF(RecurringTable[[#This Row],[Date]]=_xlfn.XLOOKUP(TODAY(), RecurringTable[Date], RecurringTable[Date], -1,1,1), "Next up", ""), "")</f>
        <v/>
      </c>
    </row>
    <row r="199" spans="4:5" x14ac:dyDescent="0.25">
      <c r="D199" s="67" t="str">
        <f>IF(RecurringTable[[#This Row],[Date]], _xlfn.XLOOKUP(RecurringTable[[#This Row],[Date]], MainIncomeTable[Date], MainIncomeTable[Period], -1, -1,1 ), "")</f>
        <v/>
      </c>
      <c r="E199" s="68" t="str">
        <f ca="1">IF(RecurringTable[[#This Row],[Date]], IF(RecurringTable[[#This Row],[Date]]=_xlfn.XLOOKUP(TODAY(), RecurringTable[Date], RecurringTable[Date], -1,1,1), "Next up", ""), "")</f>
        <v/>
      </c>
    </row>
    <row r="200" spans="4:5" x14ac:dyDescent="0.25">
      <c r="D200" s="67" t="str">
        <f>IF(RecurringTable[[#This Row],[Date]], _xlfn.XLOOKUP(RecurringTable[[#This Row],[Date]], MainIncomeTable[Date], MainIncomeTable[Period], -1, -1,1 ), "")</f>
        <v/>
      </c>
      <c r="E200" s="68" t="str">
        <f ca="1">IF(RecurringTable[[#This Row],[Date]], IF(RecurringTable[[#This Row],[Date]]=_xlfn.XLOOKUP(TODAY(), RecurringTable[Date], RecurringTable[Date], -1,1,1), "Next up", ""), "")</f>
        <v/>
      </c>
    </row>
    <row r="201" spans="4:5" x14ac:dyDescent="0.25">
      <c r="D201" s="67" t="str">
        <f>IF(RecurringTable[[#This Row],[Date]], _xlfn.XLOOKUP(RecurringTable[[#This Row],[Date]], MainIncomeTable[Date], MainIncomeTable[Period], -1, -1,1 ), "")</f>
        <v/>
      </c>
      <c r="E201" s="68" t="str">
        <f ca="1">IF(RecurringTable[[#This Row],[Date]], IF(RecurringTable[[#This Row],[Date]]=_xlfn.XLOOKUP(TODAY(), RecurringTable[Date], RecurringTable[Date], -1,1,1), "Next up", ""), "")</f>
        <v/>
      </c>
    </row>
    <row r="202" spans="4:5" x14ac:dyDescent="0.25">
      <c r="D202" s="67" t="str">
        <f>IF(RecurringTable[[#This Row],[Date]], _xlfn.XLOOKUP(RecurringTable[[#This Row],[Date]], MainIncomeTable[Date], MainIncomeTable[Period], -1, -1,1 ), "")</f>
        <v/>
      </c>
      <c r="E202" s="68" t="str">
        <f ca="1">IF(RecurringTable[[#This Row],[Date]], IF(RecurringTable[[#This Row],[Date]]=_xlfn.XLOOKUP(TODAY(), RecurringTable[Date], RecurringTable[Date], -1,1,1), "Next up", ""), "")</f>
        <v/>
      </c>
    </row>
    <row r="203" spans="4:5" x14ac:dyDescent="0.25">
      <c r="D203" s="67" t="str">
        <f>IF(RecurringTable[[#This Row],[Date]], _xlfn.XLOOKUP(RecurringTable[[#This Row],[Date]], MainIncomeTable[Date], MainIncomeTable[Period], -1, -1,1 ), "")</f>
        <v/>
      </c>
      <c r="E203" s="68" t="str">
        <f ca="1">IF(RecurringTable[[#This Row],[Date]], IF(RecurringTable[[#This Row],[Date]]=_xlfn.XLOOKUP(TODAY(), RecurringTable[Date], RecurringTable[Date], -1,1,1), "Next up", ""), "")</f>
        <v/>
      </c>
    </row>
    <row r="204" spans="4:5" x14ac:dyDescent="0.25">
      <c r="D204" s="67" t="str">
        <f>IF(RecurringTable[[#This Row],[Date]], _xlfn.XLOOKUP(RecurringTable[[#This Row],[Date]], MainIncomeTable[Date], MainIncomeTable[Period], -1, -1,1 ), "")</f>
        <v/>
      </c>
      <c r="E204" s="68" t="str">
        <f ca="1">IF(RecurringTable[[#This Row],[Date]], IF(RecurringTable[[#This Row],[Date]]=_xlfn.XLOOKUP(TODAY(), RecurringTable[Date], RecurringTable[Date], -1,1,1), "Next up", ""), "")</f>
        <v/>
      </c>
    </row>
    <row r="205" spans="4:5" x14ac:dyDescent="0.25">
      <c r="D205" s="67" t="str">
        <f>IF(RecurringTable[[#This Row],[Date]], _xlfn.XLOOKUP(RecurringTable[[#This Row],[Date]], MainIncomeTable[Date], MainIncomeTable[Period], -1, -1,1 ), "")</f>
        <v/>
      </c>
      <c r="E205" s="68" t="str">
        <f ca="1">IF(RecurringTable[[#This Row],[Date]], IF(RecurringTable[[#This Row],[Date]]=_xlfn.XLOOKUP(TODAY(), RecurringTable[Date], RecurringTable[Date], -1,1,1), "Next up", ""), "")</f>
        <v/>
      </c>
    </row>
    <row r="206" spans="4:5" x14ac:dyDescent="0.25">
      <c r="D206" s="67" t="str">
        <f>IF(RecurringTable[[#This Row],[Date]], _xlfn.XLOOKUP(RecurringTable[[#This Row],[Date]], MainIncomeTable[Date], MainIncomeTable[Period], -1, -1,1 ), "")</f>
        <v/>
      </c>
      <c r="E206" s="68" t="str">
        <f ca="1">IF(RecurringTable[[#This Row],[Date]], IF(RecurringTable[[#This Row],[Date]]=_xlfn.XLOOKUP(TODAY(), RecurringTable[Date], RecurringTable[Date], -1,1,1), "Next up", ""), "")</f>
        <v/>
      </c>
    </row>
    <row r="207" spans="4:5" x14ac:dyDescent="0.25">
      <c r="D207" s="67" t="str">
        <f>IF(RecurringTable[[#This Row],[Date]], _xlfn.XLOOKUP(RecurringTable[[#This Row],[Date]], MainIncomeTable[Date], MainIncomeTable[Period], -1, -1,1 ), "")</f>
        <v/>
      </c>
      <c r="E207" s="68" t="str">
        <f ca="1">IF(RecurringTable[[#This Row],[Date]], IF(RecurringTable[[#This Row],[Date]]=_xlfn.XLOOKUP(TODAY(), RecurringTable[Date], RecurringTable[Date], -1,1,1), "Next up", ""), "")</f>
        <v/>
      </c>
    </row>
    <row r="208" spans="4:5" x14ac:dyDescent="0.25">
      <c r="D208" s="67" t="str">
        <f>IF(RecurringTable[[#This Row],[Date]], _xlfn.XLOOKUP(RecurringTable[[#This Row],[Date]], MainIncomeTable[Date], MainIncomeTable[Period], -1, -1,1 ), "")</f>
        <v/>
      </c>
      <c r="E208" s="68" t="str">
        <f ca="1">IF(RecurringTable[[#This Row],[Date]], IF(RecurringTable[[#This Row],[Date]]=_xlfn.XLOOKUP(TODAY(), RecurringTable[Date], RecurringTable[Date], -1,1,1), "Next up", ""), "")</f>
        <v/>
      </c>
    </row>
    <row r="209" spans="4:5" x14ac:dyDescent="0.25">
      <c r="D209" s="67" t="str">
        <f>IF(RecurringTable[[#This Row],[Date]], _xlfn.XLOOKUP(RecurringTable[[#This Row],[Date]], MainIncomeTable[Date], MainIncomeTable[Period], -1, -1,1 ), "")</f>
        <v/>
      </c>
      <c r="E209" s="68" t="str">
        <f ca="1">IF(RecurringTable[[#This Row],[Date]], IF(RecurringTable[[#This Row],[Date]]=_xlfn.XLOOKUP(TODAY(), RecurringTable[Date], RecurringTable[Date], -1,1,1), "Next up", ""), "")</f>
        <v/>
      </c>
    </row>
    <row r="210" spans="4:5" x14ac:dyDescent="0.25">
      <c r="D210" s="67" t="str">
        <f>IF(RecurringTable[[#This Row],[Date]], _xlfn.XLOOKUP(RecurringTable[[#This Row],[Date]], MainIncomeTable[Date], MainIncomeTable[Period], -1, -1,1 ), "")</f>
        <v/>
      </c>
      <c r="E210" s="68" t="str">
        <f ca="1">IF(RecurringTable[[#This Row],[Date]], IF(RecurringTable[[#This Row],[Date]]=_xlfn.XLOOKUP(TODAY(), RecurringTable[Date], RecurringTable[Date], -1,1,1), "Next up", ""), "")</f>
        <v/>
      </c>
    </row>
    <row r="211" spans="4:5" x14ac:dyDescent="0.25">
      <c r="D211" s="67" t="str">
        <f>IF(RecurringTable[[#This Row],[Date]], _xlfn.XLOOKUP(RecurringTable[[#This Row],[Date]], MainIncomeTable[Date], MainIncomeTable[Period], -1, -1,1 ), "")</f>
        <v/>
      </c>
      <c r="E211" s="68" t="str">
        <f ca="1">IF(RecurringTable[[#This Row],[Date]], IF(RecurringTable[[#This Row],[Date]]=_xlfn.XLOOKUP(TODAY(), RecurringTable[Date], RecurringTable[Date], -1,1,1), "Next up", ""), "")</f>
        <v/>
      </c>
    </row>
    <row r="212" spans="4:5" x14ac:dyDescent="0.25">
      <c r="D212" s="67" t="str">
        <f>IF(RecurringTable[[#This Row],[Date]], _xlfn.XLOOKUP(RecurringTable[[#This Row],[Date]], MainIncomeTable[Date], MainIncomeTable[Period], -1, -1,1 ), "")</f>
        <v/>
      </c>
      <c r="E212" s="68" t="str">
        <f ca="1">IF(RecurringTable[[#This Row],[Date]], IF(RecurringTable[[#This Row],[Date]]=_xlfn.XLOOKUP(TODAY(), RecurringTable[Date], RecurringTable[Date], -1,1,1), "Next up", ""), "")</f>
        <v/>
      </c>
    </row>
    <row r="213" spans="4:5" x14ac:dyDescent="0.25">
      <c r="D213" s="67" t="str">
        <f>IF(RecurringTable[[#This Row],[Date]], _xlfn.XLOOKUP(RecurringTable[[#This Row],[Date]], MainIncomeTable[Date], MainIncomeTable[Period], -1, -1,1 ), "")</f>
        <v/>
      </c>
      <c r="E213" s="68" t="str">
        <f ca="1">IF(RecurringTable[[#This Row],[Date]], IF(RecurringTable[[#This Row],[Date]]=_xlfn.XLOOKUP(TODAY(), RecurringTable[Date], RecurringTable[Date], -1,1,1), "Next up", ""), "")</f>
        <v/>
      </c>
    </row>
    <row r="214" spans="4:5" x14ac:dyDescent="0.25">
      <c r="D214" s="67" t="str">
        <f>IF(RecurringTable[[#This Row],[Date]], _xlfn.XLOOKUP(RecurringTable[[#This Row],[Date]], MainIncomeTable[Date], MainIncomeTable[Period], -1, -1,1 ), "")</f>
        <v/>
      </c>
      <c r="E214" s="68" t="str">
        <f ca="1">IF(RecurringTable[[#This Row],[Date]], IF(RecurringTable[[#This Row],[Date]]=_xlfn.XLOOKUP(TODAY(), RecurringTable[Date], RecurringTable[Date], -1,1,1), "Next up", ""), "")</f>
        <v/>
      </c>
    </row>
    <row r="215" spans="4:5" x14ac:dyDescent="0.25">
      <c r="D215" s="67" t="str">
        <f>IF(RecurringTable[[#This Row],[Date]], _xlfn.XLOOKUP(RecurringTable[[#This Row],[Date]], MainIncomeTable[Date], MainIncomeTable[Period], -1, -1,1 ), "")</f>
        <v/>
      </c>
      <c r="E215" s="68" t="str">
        <f ca="1">IF(RecurringTable[[#This Row],[Date]], IF(RecurringTable[[#This Row],[Date]]=_xlfn.XLOOKUP(TODAY(), RecurringTable[Date], RecurringTable[Date], -1,1,1), "Next up", ""), "")</f>
        <v/>
      </c>
    </row>
    <row r="216" spans="4:5" x14ac:dyDescent="0.25">
      <c r="D216" s="67" t="str">
        <f>IF(RecurringTable[[#This Row],[Date]], _xlfn.XLOOKUP(RecurringTable[[#This Row],[Date]], MainIncomeTable[Date], MainIncomeTable[Period], -1, -1,1 ), "")</f>
        <v/>
      </c>
      <c r="E216" s="68" t="str">
        <f ca="1">IF(RecurringTable[[#This Row],[Date]], IF(RecurringTable[[#This Row],[Date]]=_xlfn.XLOOKUP(TODAY(), RecurringTable[Date], RecurringTable[Date], -1,1,1), "Next up", ""), "")</f>
        <v/>
      </c>
    </row>
    <row r="217" spans="4:5" x14ac:dyDescent="0.25">
      <c r="D217" s="67" t="str">
        <f>IF(RecurringTable[[#This Row],[Date]], _xlfn.XLOOKUP(RecurringTable[[#This Row],[Date]], MainIncomeTable[Date], MainIncomeTable[Period], -1, -1,1 ), "")</f>
        <v/>
      </c>
      <c r="E217" s="68" t="str">
        <f ca="1">IF(RecurringTable[[#This Row],[Date]], IF(RecurringTable[[#This Row],[Date]]=_xlfn.XLOOKUP(TODAY(), RecurringTable[Date], RecurringTable[Date], -1,1,1), "Next up", ""), "")</f>
        <v/>
      </c>
    </row>
    <row r="218" spans="4:5" x14ac:dyDescent="0.25">
      <c r="D218" s="67" t="str">
        <f>IF(RecurringTable[[#This Row],[Date]], _xlfn.XLOOKUP(RecurringTable[[#This Row],[Date]], MainIncomeTable[Date], MainIncomeTable[Period], -1, -1,1 ), "")</f>
        <v/>
      </c>
      <c r="E218" s="68" t="str">
        <f ca="1">IF(RecurringTable[[#This Row],[Date]], IF(RecurringTable[[#This Row],[Date]]=_xlfn.XLOOKUP(TODAY(), RecurringTable[Date], RecurringTable[Date], -1,1,1), "Next up", ""), "")</f>
        <v/>
      </c>
    </row>
    <row r="219" spans="4:5" x14ac:dyDescent="0.25">
      <c r="D219" s="67" t="str">
        <f>IF(RecurringTable[[#This Row],[Date]], _xlfn.XLOOKUP(RecurringTable[[#This Row],[Date]], MainIncomeTable[Date], MainIncomeTable[Period], -1, -1,1 ), "")</f>
        <v/>
      </c>
      <c r="E219" s="68" t="str">
        <f ca="1">IF(RecurringTable[[#This Row],[Date]], IF(RecurringTable[[#This Row],[Date]]=_xlfn.XLOOKUP(TODAY(), RecurringTable[Date], RecurringTable[Date], -1,1,1), "Next up", ""), "")</f>
        <v/>
      </c>
    </row>
    <row r="220" spans="4:5" x14ac:dyDescent="0.25">
      <c r="D220" s="67" t="str">
        <f>IF(RecurringTable[[#This Row],[Date]], _xlfn.XLOOKUP(RecurringTable[[#This Row],[Date]], MainIncomeTable[Date], MainIncomeTable[Period], -1, -1,1 ), "")</f>
        <v/>
      </c>
      <c r="E220" s="68" t="str">
        <f ca="1">IF(RecurringTable[[#This Row],[Date]], IF(RecurringTable[[#This Row],[Date]]=_xlfn.XLOOKUP(TODAY(), RecurringTable[Date], RecurringTable[Date], -1,1,1), "Next up", ""), "")</f>
        <v/>
      </c>
    </row>
    <row r="221" spans="4:5" x14ac:dyDescent="0.25">
      <c r="D221" s="67" t="str">
        <f>IF(RecurringTable[[#This Row],[Date]], _xlfn.XLOOKUP(RecurringTable[[#This Row],[Date]], MainIncomeTable[Date], MainIncomeTable[Period], -1, -1,1 ), "")</f>
        <v/>
      </c>
      <c r="E221" s="68" t="str">
        <f ca="1">IF(RecurringTable[[#This Row],[Date]], IF(RecurringTable[[#This Row],[Date]]=_xlfn.XLOOKUP(TODAY(), RecurringTable[Date], RecurringTable[Date], -1,1,1), "Next up", ""), "")</f>
        <v/>
      </c>
    </row>
    <row r="222" spans="4:5" x14ac:dyDescent="0.25">
      <c r="D222" s="67" t="str">
        <f>IF(RecurringTable[[#This Row],[Date]], _xlfn.XLOOKUP(RecurringTable[[#This Row],[Date]], MainIncomeTable[Date], MainIncomeTable[Period], -1, -1,1 ), "")</f>
        <v/>
      </c>
      <c r="E222" s="68" t="str">
        <f ca="1">IF(RecurringTable[[#This Row],[Date]], IF(RecurringTable[[#This Row],[Date]]=_xlfn.XLOOKUP(TODAY(), RecurringTable[Date], RecurringTable[Date], -1,1,1), "Next up", ""), "")</f>
        <v/>
      </c>
    </row>
    <row r="223" spans="4:5" x14ac:dyDescent="0.25">
      <c r="D223" s="67" t="str">
        <f>IF(RecurringTable[[#This Row],[Date]], _xlfn.XLOOKUP(RecurringTable[[#This Row],[Date]], MainIncomeTable[Date], MainIncomeTable[Period], -1, -1,1 ), "")</f>
        <v/>
      </c>
      <c r="E223" s="68" t="str">
        <f ca="1">IF(RecurringTable[[#This Row],[Date]], IF(RecurringTable[[#This Row],[Date]]=_xlfn.XLOOKUP(TODAY(), RecurringTable[Date], RecurringTable[Date], -1,1,1), "Next up", ""), "")</f>
        <v/>
      </c>
    </row>
    <row r="224" spans="4:5" x14ac:dyDescent="0.25">
      <c r="D224" s="67" t="str">
        <f>IF(RecurringTable[[#This Row],[Date]], _xlfn.XLOOKUP(RecurringTable[[#This Row],[Date]], MainIncomeTable[Date], MainIncomeTable[Period], -1, -1,1 ), "")</f>
        <v/>
      </c>
      <c r="E224" s="68" t="str">
        <f ca="1">IF(RecurringTable[[#This Row],[Date]], IF(RecurringTable[[#This Row],[Date]]=_xlfn.XLOOKUP(TODAY(), RecurringTable[Date], RecurringTable[Date], -1,1,1), "Next up", ""), "")</f>
        <v/>
      </c>
    </row>
    <row r="225" spans="4:5" x14ac:dyDescent="0.25">
      <c r="D225" s="67" t="str">
        <f>IF(RecurringTable[[#This Row],[Date]], _xlfn.XLOOKUP(RecurringTable[[#This Row],[Date]], MainIncomeTable[Date], MainIncomeTable[Period], -1, -1,1 ), "")</f>
        <v/>
      </c>
      <c r="E225" s="68" t="str">
        <f ca="1">IF(RecurringTable[[#This Row],[Date]], IF(RecurringTable[[#This Row],[Date]]=_xlfn.XLOOKUP(TODAY(), RecurringTable[Date], RecurringTable[Date], -1,1,1), "Next up", ""), "")</f>
        <v/>
      </c>
    </row>
    <row r="226" spans="4:5" x14ac:dyDescent="0.25">
      <c r="D226" s="67" t="str">
        <f>IF(RecurringTable[[#This Row],[Date]], _xlfn.XLOOKUP(RecurringTable[[#This Row],[Date]], MainIncomeTable[Date], MainIncomeTable[Period], -1, -1,1 ), "")</f>
        <v/>
      </c>
      <c r="E226" s="68" t="str">
        <f ca="1">IF(RecurringTable[[#This Row],[Date]], IF(RecurringTable[[#This Row],[Date]]=_xlfn.XLOOKUP(TODAY(), RecurringTable[Date], RecurringTable[Date], -1,1,1), "Next up", ""), "")</f>
        <v/>
      </c>
    </row>
    <row r="227" spans="4:5" x14ac:dyDescent="0.25">
      <c r="D227" s="67" t="str">
        <f>IF(RecurringTable[[#This Row],[Date]], _xlfn.XLOOKUP(RecurringTable[[#This Row],[Date]], MainIncomeTable[Date], MainIncomeTable[Period], -1, -1,1 ), "")</f>
        <v/>
      </c>
      <c r="E227" s="68" t="str">
        <f ca="1">IF(RecurringTable[[#This Row],[Date]], IF(RecurringTable[[#This Row],[Date]]=_xlfn.XLOOKUP(TODAY(), RecurringTable[Date], RecurringTable[Date], -1,1,1), "Next up", ""), "")</f>
        <v/>
      </c>
    </row>
    <row r="228" spans="4:5" x14ac:dyDescent="0.25">
      <c r="D228" s="67" t="str">
        <f>IF(RecurringTable[[#This Row],[Date]], _xlfn.XLOOKUP(RecurringTable[[#This Row],[Date]], MainIncomeTable[Date], MainIncomeTable[Period], -1, -1,1 ), "")</f>
        <v/>
      </c>
      <c r="E228" s="68" t="str">
        <f ca="1">IF(RecurringTable[[#This Row],[Date]], IF(RecurringTable[[#This Row],[Date]]=_xlfn.XLOOKUP(TODAY(), RecurringTable[Date], RecurringTable[Date], -1,1,1), "Next up", ""), "")</f>
        <v/>
      </c>
    </row>
    <row r="229" spans="4:5" x14ac:dyDescent="0.25">
      <c r="D229" s="67" t="str">
        <f>IF(RecurringTable[[#This Row],[Date]], _xlfn.XLOOKUP(RecurringTable[[#This Row],[Date]], MainIncomeTable[Date], MainIncomeTable[Period], -1, -1,1 ), "")</f>
        <v/>
      </c>
      <c r="E229" s="68" t="str">
        <f ca="1">IF(RecurringTable[[#This Row],[Date]], IF(RecurringTable[[#This Row],[Date]]=_xlfn.XLOOKUP(TODAY(), RecurringTable[Date], RecurringTable[Date], -1,1,1), "Next up", ""), "")</f>
        <v/>
      </c>
    </row>
    <row r="230" spans="4:5" x14ac:dyDescent="0.25">
      <c r="D230" s="67" t="str">
        <f>IF(RecurringTable[[#This Row],[Date]], _xlfn.XLOOKUP(RecurringTable[[#This Row],[Date]], MainIncomeTable[Date], MainIncomeTable[Period], -1, -1,1 ), "")</f>
        <v/>
      </c>
      <c r="E230" s="68" t="str">
        <f ca="1">IF(RecurringTable[[#This Row],[Date]], IF(RecurringTable[[#This Row],[Date]]=_xlfn.XLOOKUP(TODAY(), RecurringTable[Date], RecurringTable[Date], -1,1,1), "Next up", ""), "")</f>
        <v/>
      </c>
    </row>
    <row r="231" spans="4:5" x14ac:dyDescent="0.25">
      <c r="D231" s="67" t="str">
        <f>IF(RecurringTable[[#This Row],[Date]], _xlfn.XLOOKUP(RecurringTable[[#This Row],[Date]], MainIncomeTable[Date], MainIncomeTable[Period], -1, -1,1 ), "")</f>
        <v/>
      </c>
      <c r="E231" s="68" t="str">
        <f ca="1">IF(RecurringTable[[#This Row],[Date]], IF(RecurringTable[[#This Row],[Date]]=_xlfn.XLOOKUP(TODAY(), RecurringTable[Date], RecurringTable[Date], -1,1,1), "Next up", ""), "")</f>
        <v/>
      </c>
    </row>
    <row r="232" spans="4:5" x14ac:dyDescent="0.25">
      <c r="D232" s="67" t="str">
        <f>IF(RecurringTable[[#This Row],[Date]], _xlfn.XLOOKUP(RecurringTable[[#This Row],[Date]], MainIncomeTable[Date], MainIncomeTable[Period], -1, -1,1 ), "")</f>
        <v/>
      </c>
      <c r="E232" s="68" t="str">
        <f ca="1">IF(RecurringTable[[#This Row],[Date]], IF(RecurringTable[[#This Row],[Date]]=_xlfn.XLOOKUP(TODAY(), RecurringTable[Date], RecurringTable[Date], -1,1,1), "Next up", ""), "")</f>
        <v/>
      </c>
    </row>
    <row r="233" spans="4:5" x14ac:dyDescent="0.25">
      <c r="D233" s="67" t="str">
        <f>IF(RecurringTable[[#This Row],[Date]], _xlfn.XLOOKUP(RecurringTable[[#This Row],[Date]], MainIncomeTable[Date], MainIncomeTable[Period], -1, -1,1 ), "")</f>
        <v/>
      </c>
      <c r="E233" s="68" t="str">
        <f ca="1">IF(RecurringTable[[#This Row],[Date]], IF(RecurringTable[[#This Row],[Date]]=_xlfn.XLOOKUP(TODAY(), RecurringTable[Date], RecurringTable[Date], -1,1,1), "Next up", ""), "")</f>
        <v/>
      </c>
    </row>
    <row r="234" spans="4:5" x14ac:dyDescent="0.25">
      <c r="D234" s="67" t="str">
        <f>IF(RecurringTable[[#This Row],[Date]], _xlfn.XLOOKUP(RecurringTable[[#This Row],[Date]], MainIncomeTable[Date], MainIncomeTable[Period], -1, -1,1 ), "")</f>
        <v/>
      </c>
      <c r="E234" s="68" t="str">
        <f ca="1">IF(RecurringTable[[#This Row],[Date]], IF(RecurringTable[[#This Row],[Date]]=_xlfn.XLOOKUP(TODAY(), RecurringTable[Date], RecurringTable[Date], -1,1,1), "Next up", ""), "")</f>
        <v/>
      </c>
    </row>
    <row r="235" spans="4:5" x14ac:dyDescent="0.25">
      <c r="D235" s="67" t="str">
        <f>IF(RecurringTable[[#This Row],[Date]], _xlfn.XLOOKUP(RecurringTable[[#This Row],[Date]], MainIncomeTable[Date], MainIncomeTable[Period], -1, -1,1 ), "")</f>
        <v/>
      </c>
      <c r="E235" s="68" t="str">
        <f ca="1">IF(RecurringTable[[#This Row],[Date]], IF(RecurringTable[[#This Row],[Date]]=_xlfn.XLOOKUP(TODAY(), RecurringTable[Date], RecurringTable[Date], -1,1,1), "Next up", ""), "")</f>
        <v/>
      </c>
    </row>
    <row r="236" spans="4:5" x14ac:dyDescent="0.25">
      <c r="D236" s="67" t="str">
        <f>IF(RecurringTable[[#This Row],[Date]], _xlfn.XLOOKUP(RecurringTable[[#This Row],[Date]], MainIncomeTable[Date], MainIncomeTable[Period], -1, -1,1 ), "")</f>
        <v/>
      </c>
      <c r="E236" s="68" t="str">
        <f ca="1">IF(RecurringTable[[#This Row],[Date]], IF(RecurringTable[[#This Row],[Date]]=_xlfn.XLOOKUP(TODAY(), RecurringTable[Date], RecurringTable[Date], -1,1,1), "Next up", ""), "")</f>
        <v/>
      </c>
    </row>
    <row r="237" spans="4:5" x14ac:dyDescent="0.25">
      <c r="D237" s="67" t="str">
        <f>IF(RecurringTable[[#This Row],[Date]], _xlfn.XLOOKUP(RecurringTable[[#This Row],[Date]], MainIncomeTable[Date], MainIncomeTable[Period], -1, -1,1 ), "")</f>
        <v/>
      </c>
      <c r="E237" s="68" t="str">
        <f ca="1">IF(RecurringTable[[#This Row],[Date]], IF(RecurringTable[[#This Row],[Date]]=_xlfn.XLOOKUP(TODAY(), RecurringTable[Date], RecurringTable[Date], -1,1,1), "Next up", ""), "")</f>
        <v/>
      </c>
    </row>
    <row r="238" spans="4:5" x14ac:dyDescent="0.25">
      <c r="D238" s="67" t="str">
        <f>IF(RecurringTable[[#This Row],[Date]], _xlfn.XLOOKUP(RecurringTable[[#This Row],[Date]], MainIncomeTable[Date], MainIncomeTable[Period], -1, -1,1 ), "")</f>
        <v/>
      </c>
      <c r="E238" s="68" t="str">
        <f ca="1">IF(RecurringTable[[#This Row],[Date]], IF(RecurringTable[[#This Row],[Date]]=_xlfn.XLOOKUP(TODAY(), RecurringTable[Date], RecurringTable[Date], -1,1,1), "Next up", ""), "")</f>
        <v/>
      </c>
    </row>
    <row r="239" spans="4:5" x14ac:dyDescent="0.25">
      <c r="D239" s="67" t="str">
        <f>IF(RecurringTable[[#This Row],[Date]], _xlfn.XLOOKUP(RecurringTable[[#This Row],[Date]], MainIncomeTable[Date], MainIncomeTable[Period], -1, -1,1 ), "")</f>
        <v/>
      </c>
      <c r="E239" s="68" t="str">
        <f ca="1">IF(RecurringTable[[#This Row],[Date]], IF(RecurringTable[[#This Row],[Date]]=_xlfn.XLOOKUP(TODAY(), RecurringTable[Date], RecurringTable[Date], -1,1,1), "Next up", ""), "")</f>
        <v/>
      </c>
    </row>
    <row r="240" spans="4:5" x14ac:dyDescent="0.25">
      <c r="D240" s="67" t="str">
        <f>IF(RecurringTable[[#This Row],[Date]], _xlfn.XLOOKUP(RecurringTable[[#This Row],[Date]], MainIncomeTable[Date], MainIncomeTable[Period], -1, -1,1 ), "")</f>
        <v/>
      </c>
      <c r="E240" s="68" t="str">
        <f ca="1">IF(RecurringTable[[#This Row],[Date]], IF(RecurringTable[[#This Row],[Date]]=_xlfn.XLOOKUP(TODAY(), RecurringTable[Date], RecurringTable[Date], -1,1,1), "Next up", ""), "")</f>
        <v/>
      </c>
    </row>
    <row r="241" spans="4:5" x14ac:dyDescent="0.25">
      <c r="D241" s="67" t="str">
        <f>IF(RecurringTable[[#This Row],[Date]], _xlfn.XLOOKUP(RecurringTable[[#This Row],[Date]], MainIncomeTable[Date], MainIncomeTable[Period], -1, -1,1 ), "")</f>
        <v/>
      </c>
      <c r="E241" s="68" t="str">
        <f ca="1">IF(RecurringTable[[#This Row],[Date]], IF(RecurringTable[[#This Row],[Date]]=_xlfn.XLOOKUP(TODAY(), RecurringTable[Date], RecurringTable[Date], -1,1,1), "Next up", ""), "")</f>
        <v/>
      </c>
    </row>
    <row r="242" spans="4:5" x14ac:dyDescent="0.25">
      <c r="D242" s="67" t="str">
        <f>IF(RecurringTable[[#This Row],[Date]], _xlfn.XLOOKUP(RecurringTable[[#This Row],[Date]], MainIncomeTable[Date], MainIncomeTable[Period], -1, -1,1 ), "")</f>
        <v/>
      </c>
      <c r="E242" s="68" t="str">
        <f ca="1">IF(RecurringTable[[#This Row],[Date]], IF(RecurringTable[[#This Row],[Date]]=_xlfn.XLOOKUP(TODAY(), RecurringTable[Date], RecurringTable[Date], -1,1,1), "Next up", ""), "")</f>
        <v/>
      </c>
    </row>
    <row r="243" spans="4:5" x14ac:dyDescent="0.25">
      <c r="D243" s="67" t="str">
        <f>IF(RecurringTable[[#This Row],[Date]], _xlfn.XLOOKUP(RecurringTable[[#This Row],[Date]], MainIncomeTable[Date], MainIncomeTable[Period], -1, -1,1 ), "")</f>
        <v/>
      </c>
      <c r="E243" s="68" t="str">
        <f ca="1">IF(RecurringTable[[#This Row],[Date]], IF(RecurringTable[[#This Row],[Date]]=_xlfn.XLOOKUP(TODAY(), RecurringTable[Date], RecurringTable[Date], -1,1,1), "Next up", ""), "")</f>
        <v/>
      </c>
    </row>
    <row r="244" spans="4:5" x14ac:dyDescent="0.25">
      <c r="D244" s="67" t="str">
        <f>IF(RecurringTable[[#This Row],[Date]], _xlfn.XLOOKUP(RecurringTable[[#This Row],[Date]], MainIncomeTable[Date], MainIncomeTable[Period], -1, -1,1 ), "")</f>
        <v/>
      </c>
      <c r="E244" s="68" t="str">
        <f ca="1">IF(RecurringTable[[#This Row],[Date]], IF(RecurringTable[[#This Row],[Date]]=_xlfn.XLOOKUP(TODAY(), RecurringTable[Date], RecurringTable[Date], -1,1,1), "Next up", ""), "")</f>
        <v/>
      </c>
    </row>
    <row r="245" spans="4:5" x14ac:dyDescent="0.25">
      <c r="D245" s="67" t="str">
        <f>IF(RecurringTable[[#This Row],[Date]], _xlfn.XLOOKUP(RecurringTable[[#This Row],[Date]], MainIncomeTable[Date], MainIncomeTable[Period], -1, -1,1 ), "")</f>
        <v/>
      </c>
      <c r="E245" s="68" t="str">
        <f ca="1">IF(RecurringTable[[#This Row],[Date]], IF(RecurringTable[[#This Row],[Date]]=_xlfn.XLOOKUP(TODAY(), RecurringTable[Date], RecurringTable[Date], -1,1,1), "Next up", ""), "")</f>
        <v/>
      </c>
    </row>
    <row r="246" spans="4:5" x14ac:dyDescent="0.25">
      <c r="D246" s="67" t="str">
        <f>IF(RecurringTable[[#This Row],[Date]], _xlfn.XLOOKUP(RecurringTable[[#This Row],[Date]], MainIncomeTable[Date], MainIncomeTable[Period], -1, -1,1 ), "")</f>
        <v/>
      </c>
      <c r="E246" s="68" t="str">
        <f ca="1">IF(RecurringTable[[#This Row],[Date]], IF(RecurringTable[[#This Row],[Date]]=_xlfn.XLOOKUP(TODAY(), RecurringTable[Date], RecurringTable[Date], -1,1,1), "Next up", ""), "")</f>
        <v/>
      </c>
    </row>
    <row r="247" spans="4:5" x14ac:dyDescent="0.25">
      <c r="D247" s="67" t="str">
        <f>IF(RecurringTable[[#This Row],[Date]], _xlfn.XLOOKUP(RecurringTable[[#This Row],[Date]], MainIncomeTable[Date], MainIncomeTable[Period], -1, -1,1 ), "")</f>
        <v/>
      </c>
      <c r="E247" s="68" t="str">
        <f ca="1">IF(RecurringTable[[#This Row],[Date]], IF(RecurringTable[[#This Row],[Date]]=_xlfn.XLOOKUP(TODAY(), RecurringTable[Date], RecurringTable[Date], -1,1,1), "Next up", ""), "")</f>
        <v/>
      </c>
    </row>
    <row r="248" spans="4:5" x14ac:dyDescent="0.25">
      <c r="D248" s="67" t="str">
        <f>IF(RecurringTable[[#This Row],[Date]], _xlfn.XLOOKUP(RecurringTable[[#This Row],[Date]], MainIncomeTable[Date], MainIncomeTable[Period], -1, -1,1 ), "")</f>
        <v/>
      </c>
      <c r="E248" s="68" t="str">
        <f ca="1">IF(RecurringTable[[#This Row],[Date]], IF(RecurringTable[[#This Row],[Date]]=_xlfn.XLOOKUP(TODAY(), RecurringTable[Date], RecurringTable[Date], -1,1,1), "Next up", ""), "")</f>
        <v/>
      </c>
    </row>
    <row r="249" spans="4:5" x14ac:dyDescent="0.25">
      <c r="D249" s="67" t="str">
        <f>IF(RecurringTable[[#This Row],[Date]], _xlfn.XLOOKUP(RecurringTable[[#This Row],[Date]], MainIncomeTable[Date], MainIncomeTable[Period], -1, -1,1 ), "")</f>
        <v/>
      </c>
      <c r="E249" s="68" t="str">
        <f ca="1">IF(RecurringTable[[#This Row],[Date]], IF(RecurringTable[[#This Row],[Date]]=_xlfn.XLOOKUP(TODAY(), RecurringTable[Date], RecurringTable[Date], -1,1,1), "Next up", ""), "")</f>
        <v/>
      </c>
    </row>
    <row r="250" spans="4:5" x14ac:dyDescent="0.25">
      <c r="D250" s="67" t="str">
        <f>IF(RecurringTable[[#This Row],[Date]], _xlfn.XLOOKUP(RecurringTable[[#This Row],[Date]], MainIncomeTable[Date], MainIncomeTable[Period], -1, -1,1 ), "")</f>
        <v/>
      </c>
      <c r="E250" s="68" t="str">
        <f ca="1">IF(RecurringTable[[#This Row],[Date]], IF(RecurringTable[[#This Row],[Date]]=_xlfn.XLOOKUP(TODAY(), RecurringTable[Date], RecurringTable[Date], -1,1,1), "Next up", ""), "")</f>
        <v/>
      </c>
    </row>
    <row r="251" spans="4:5" x14ac:dyDescent="0.25">
      <c r="D251" s="67" t="str">
        <f>IF(RecurringTable[[#This Row],[Date]], _xlfn.XLOOKUP(RecurringTable[[#This Row],[Date]], MainIncomeTable[Date], MainIncomeTable[Period], -1, -1,1 ), "")</f>
        <v/>
      </c>
      <c r="E251" s="68" t="str">
        <f ca="1">IF(RecurringTable[[#This Row],[Date]], IF(RecurringTable[[#This Row],[Date]]=_xlfn.XLOOKUP(TODAY(), RecurringTable[Date], RecurringTable[Date], -1,1,1), "Next up", ""), "")</f>
        <v/>
      </c>
    </row>
    <row r="252" spans="4:5" x14ac:dyDescent="0.25">
      <c r="D252" s="67" t="str">
        <f>IF(RecurringTable[[#This Row],[Date]], _xlfn.XLOOKUP(RecurringTable[[#This Row],[Date]], MainIncomeTable[Date], MainIncomeTable[Period], -1, -1,1 ), "")</f>
        <v/>
      </c>
      <c r="E252" s="68" t="str">
        <f ca="1">IF(RecurringTable[[#This Row],[Date]], IF(RecurringTable[[#This Row],[Date]]=_xlfn.XLOOKUP(TODAY(), RecurringTable[Date], RecurringTable[Date], -1,1,1), "Next up", ""), "")</f>
        <v/>
      </c>
    </row>
    <row r="253" spans="4:5" x14ac:dyDescent="0.25">
      <c r="D253" s="67" t="str">
        <f>IF(RecurringTable[[#This Row],[Date]], _xlfn.XLOOKUP(RecurringTable[[#This Row],[Date]], MainIncomeTable[Date], MainIncomeTable[Period], -1, -1,1 ), "")</f>
        <v/>
      </c>
      <c r="E253" s="68" t="str">
        <f ca="1">IF(RecurringTable[[#This Row],[Date]], IF(RecurringTable[[#This Row],[Date]]=_xlfn.XLOOKUP(TODAY(), RecurringTable[Date], RecurringTable[Date], -1,1,1), "Next up", ""), "")</f>
        <v/>
      </c>
    </row>
    <row r="254" spans="4:5" x14ac:dyDescent="0.25">
      <c r="D254" s="67" t="str">
        <f>IF(RecurringTable[[#This Row],[Date]], _xlfn.XLOOKUP(RecurringTable[[#This Row],[Date]], MainIncomeTable[Date], MainIncomeTable[Period], -1, -1,1 ), "")</f>
        <v/>
      </c>
      <c r="E254" s="68" t="str">
        <f ca="1">IF(RecurringTable[[#This Row],[Date]], IF(RecurringTable[[#This Row],[Date]]=_xlfn.XLOOKUP(TODAY(), RecurringTable[Date], RecurringTable[Date], -1,1,1), "Next up", ""), "")</f>
        <v/>
      </c>
    </row>
    <row r="255" spans="4:5" x14ac:dyDescent="0.25">
      <c r="D255" s="67" t="str">
        <f>IF(RecurringTable[[#This Row],[Date]], _xlfn.XLOOKUP(RecurringTable[[#This Row],[Date]], MainIncomeTable[Date], MainIncomeTable[Period], -1, -1,1 ), "")</f>
        <v/>
      </c>
      <c r="E255" s="68" t="str">
        <f ca="1">IF(RecurringTable[[#This Row],[Date]], IF(RecurringTable[[#This Row],[Date]]=_xlfn.XLOOKUP(TODAY(), RecurringTable[Date], RecurringTable[Date], -1,1,1), "Next up", ""), "")</f>
        <v/>
      </c>
    </row>
    <row r="256" spans="4:5" x14ac:dyDescent="0.25">
      <c r="D256" s="67" t="str">
        <f>IF(RecurringTable[[#This Row],[Date]], _xlfn.XLOOKUP(RecurringTable[[#This Row],[Date]], MainIncomeTable[Date], MainIncomeTable[Period], -1, -1,1 ), "")</f>
        <v/>
      </c>
      <c r="E256" s="68" t="str">
        <f ca="1">IF(RecurringTable[[#This Row],[Date]], IF(RecurringTable[[#This Row],[Date]]=_xlfn.XLOOKUP(TODAY(), RecurringTable[Date], RecurringTable[Date], -1,1,1), "Next up", ""), "")</f>
        <v/>
      </c>
    </row>
    <row r="257" spans="4:5" x14ac:dyDescent="0.25">
      <c r="D257" s="67" t="str">
        <f>IF(RecurringTable[[#This Row],[Date]], _xlfn.XLOOKUP(RecurringTable[[#This Row],[Date]], MainIncomeTable[Date], MainIncomeTable[Period], -1, -1,1 ), "")</f>
        <v/>
      </c>
      <c r="E257" s="68" t="str">
        <f ca="1">IF(RecurringTable[[#This Row],[Date]], IF(RecurringTable[[#This Row],[Date]]=_xlfn.XLOOKUP(TODAY(), RecurringTable[Date], RecurringTable[Date], -1,1,1), "Next up", ""), "")</f>
        <v/>
      </c>
    </row>
    <row r="258" spans="4:5" x14ac:dyDescent="0.25">
      <c r="D258" s="67" t="str">
        <f>IF(RecurringTable[[#This Row],[Date]], _xlfn.XLOOKUP(RecurringTable[[#This Row],[Date]], MainIncomeTable[Date], MainIncomeTable[Period], -1, -1,1 ), "")</f>
        <v/>
      </c>
      <c r="E258" s="68" t="str">
        <f ca="1">IF(RecurringTable[[#This Row],[Date]], IF(RecurringTable[[#This Row],[Date]]=_xlfn.XLOOKUP(TODAY(), RecurringTable[Date], RecurringTable[Date], -1,1,1), "Next up", ""), "")</f>
        <v/>
      </c>
    </row>
    <row r="259" spans="4:5" x14ac:dyDescent="0.25">
      <c r="D259" s="67" t="str">
        <f>IF(RecurringTable[[#This Row],[Date]], _xlfn.XLOOKUP(RecurringTable[[#This Row],[Date]], MainIncomeTable[Date], MainIncomeTable[Period], -1, -1,1 ), "")</f>
        <v/>
      </c>
      <c r="E259" s="68" t="str">
        <f ca="1">IF(RecurringTable[[#This Row],[Date]], IF(RecurringTable[[#This Row],[Date]]=_xlfn.XLOOKUP(TODAY(), RecurringTable[Date], RecurringTable[Date], -1,1,1), "Next up", ""), "")</f>
        <v/>
      </c>
    </row>
    <row r="260" spans="4:5" x14ac:dyDescent="0.25">
      <c r="D260" s="67" t="str">
        <f>IF(RecurringTable[[#This Row],[Date]], _xlfn.XLOOKUP(RecurringTable[[#This Row],[Date]], MainIncomeTable[Date], MainIncomeTable[Period], -1, -1,1 ), "")</f>
        <v/>
      </c>
      <c r="E260" s="68" t="str">
        <f ca="1">IF(RecurringTable[[#This Row],[Date]], IF(RecurringTable[[#This Row],[Date]]=_xlfn.XLOOKUP(TODAY(), RecurringTable[Date], RecurringTable[Date], -1,1,1), "Next up", ""), "")</f>
        <v/>
      </c>
    </row>
    <row r="261" spans="4:5" x14ac:dyDescent="0.25">
      <c r="D261" s="67" t="str">
        <f>IF(RecurringTable[[#This Row],[Date]], _xlfn.XLOOKUP(RecurringTable[[#This Row],[Date]], MainIncomeTable[Date], MainIncomeTable[Period], -1, -1,1 ), "")</f>
        <v/>
      </c>
      <c r="E261" s="68" t="str">
        <f ca="1">IF(RecurringTable[[#This Row],[Date]], IF(RecurringTable[[#This Row],[Date]]=_xlfn.XLOOKUP(TODAY(), RecurringTable[Date], RecurringTable[Date], -1,1,1), "Next up", ""), "")</f>
        <v/>
      </c>
    </row>
    <row r="262" spans="4:5" x14ac:dyDescent="0.25">
      <c r="D262" s="67" t="str">
        <f>IF(RecurringTable[[#This Row],[Date]], _xlfn.XLOOKUP(RecurringTable[[#This Row],[Date]], MainIncomeTable[Date], MainIncomeTable[Period], -1, -1,1 ), "")</f>
        <v/>
      </c>
      <c r="E262" s="68" t="str">
        <f ca="1">IF(RecurringTable[[#This Row],[Date]], IF(RecurringTable[[#This Row],[Date]]=_xlfn.XLOOKUP(TODAY(), RecurringTable[Date], RecurringTable[Date], -1,1,1), "Next up", ""), "")</f>
        <v/>
      </c>
    </row>
    <row r="263" spans="4:5" x14ac:dyDescent="0.25">
      <c r="D263" s="67" t="str">
        <f>IF(RecurringTable[[#This Row],[Date]], _xlfn.XLOOKUP(RecurringTable[[#This Row],[Date]], MainIncomeTable[Date], MainIncomeTable[Period], -1, -1,1 ), "")</f>
        <v/>
      </c>
      <c r="E263" s="68" t="str">
        <f ca="1">IF(RecurringTable[[#This Row],[Date]], IF(RecurringTable[[#This Row],[Date]]=_xlfn.XLOOKUP(TODAY(), RecurringTable[Date], RecurringTable[Date], -1,1,1), "Next up", ""), "")</f>
        <v/>
      </c>
    </row>
    <row r="264" spans="4:5" x14ac:dyDescent="0.25">
      <c r="D264" s="67" t="str">
        <f>IF(RecurringTable[[#This Row],[Date]], _xlfn.XLOOKUP(RecurringTable[[#This Row],[Date]], MainIncomeTable[Date], MainIncomeTable[Period], -1, -1,1 ), "")</f>
        <v/>
      </c>
      <c r="E264" s="68" t="str">
        <f ca="1">IF(RecurringTable[[#This Row],[Date]], IF(RecurringTable[[#This Row],[Date]]=_xlfn.XLOOKUP(TODAY(), RecurringTable[Date], RecurringTable[Date], -1,1,1), "Next up", ""), "")</f>
        <v/>
      </c>
    </row>
    <row r="265" spans="4:5" x14ac:dyDescent="0.25">
      <c r="D265" s="67" t="str">
        <f>IF(RecurringTable[[#This Row],[Date]], _xlfn.XLOOKUP(RecurringTable[[#This Row],[Date]], MainIncomeTable[Date], MainIncomeTable[Period], -1, -1,1 ), "")</f>
        <v/>
      </c>
      <c r="E265" s="68" t="str">
        <f ca="1">IF(RecurringTable[[#This Row],[Date]], IF(RecurringTable[[#This Row],[Date]]=_xlfn.XLOOKUP(TODAY(), RecurringTable[Date], RecurringTable[Date], -1,1,1), "Next up", ""), "")</f>
        <v/>
      </c>
    </row>
    <row r="266" spans="4:5" x14ac:dyDescent="0.25">
      <c r="D266" s="67" t="str">
        <f>IF(RecurringTable[[#This Row],[Date]], _xlfn.XLOOKUP(RecurringTable[[#This Row],[Date]], MainIncomeTable[Date], MainIncomeTable[Period], -1, -1,1 ), "")</f>
        <v/>
      </c>
      <c r="E266" s="68" t="str">
        <f ca="1">IF(RecurringTable[[#This Row],[Date]], IF(RecurringTable[[#This Row],[Date]]=_xlfn.XLOOKUP(TODAY(), RecurringTable[Date], RecurringTable[Date], -1,1,1), "Next up", ""), "")</f>
        <v/>
      </c>
    </row>
    <row r="267" spans="4:5" x14ac:dyDescent="0.25">
      <c r="D267" s="67" t="str">
        <f>IF(RecurringTable[[#This Row],[Date]], _xlfn.XLOOKUP(RecurringTable[[#This Row],[Date]], MainIncomeTable[Date], MainIncomeTable[Period], -1, -1,1 ), "")</f>
        <v/>
      </c>
      <c r="E267" s="68" t="str">
        <f ca="1">IF(RecurringTable[[#This Row],[Date]], IF(RecurringTable[[#This Row],[Date]]=_xlfn.XLOOKUP(TODAY(), RecurringTable[Date], RecurringTable[Date], -1,1,1), "Next up", ""), "")</f>
        <v/>
      </c>
    </row>
    <row r="268" spans="4:5" x14ac:dyDescent="0.25">
      <c r="D268" s="67" t="str">
        <f>IF(RecurringTable[[#This Row],[Date]], _xlfn.XLOOKUP(RecurringTable[[#This Row],[Date]], MainIncomeTable[Date], MainIncomeTable[Period], -1, -1,1 ), "")</f>
        <v/>
      </c>
      <c r="E268" s="68" t="str">
        <f ca="1">IF(RecurringTable[[#This Row],[Date]], IF(RecurringTable[[#This Row],[Date]]=_xlfn.XLOOKUP(TODAY(), RecurringTable[Date], RecurringTable[Date], -1,1,1), "Next up", ""), "")</f>
        <v/>
      </c>
    </row>
    <row r="269" spans="4:5" x14ac:dyDescent="0.25">
      <c r="D269" s="67" t="str">
        <f>IF(RecurringTable[[#This Row],[Date]], _xlfn.XLOOKUP(RecurringTable[[#This Row],[Date]], MainIncomeTable[Date], MainIncomeTable[Period], -1, -1,1 ), "")</f>
        <v/>
      </c>
      <c r="E269" s="68" t="str">
        <f ca="1">IF(RecurringTable[[#This Row],[Date]], IF(RecurringTable[[#This Row],[Date]]=_xlfn.XLOOKUP(TODAY(), RecurringTable[Date], RecurringTable[Date], -1,1,1), "Next up", ""), "")</f>
        <v/>
      </c>
    </row>
    <row r="270" spans="4:5" x14ac:dyDescent="0.25">
      <c r="D270" s="67" t="str">
        <f>IF(RecurringTable[[#This Row],[Date]], _xlfn.XLOOKUP(RecurringTable[[#This Row],[Date]], MainIncomeTable[Date], MainIncomeTable[Period], -1, -1,1 ), "")</f>
        <v/>
      </c>
      <c r="E270" s="68" t="str">
        <f ca="1">IF(RecurringTable[[#This Row],[Date]], IF(RecurringTable[[#This Row],[Date]]=_xlfn.XLOOKUP(TODAY(), RecurringTable[Date], RecurringTable[Date], -1,1,1), "Next up", ""), "")</f>
        <v/>
      </c>
    </row>
    <row r="271" spans="4:5" x14ac:dyDescent="0.25">
      <c r="D271" s="67" t="str">
        <f>IF(RecurringTable[[#This Row],[Date]], _xlfn.XLOOKUP(RecurringTable[[#This Row],[Date]], MainIncomeTable[Date], MainIncomeTable[Period], -1, -1,1 ), "")</f>
        <v/>
      </c>
      <c r="E271" s="68" t="str">
        <f ca="1">IF(RecurringTable[[#This Row],[Date]], IF(RecurringTable[[#This Row],[Date]]=_xlfn.XLOOKUP(TODAY(), RecurringTable[Date], RecurringTable[Date], -1,1,1), "Next up", ""), "")</f>
        <v/>
      </c>
    </row>
    <row r="272" spans="4:5" x14ac:dyDescent="0.25">
      <c r="D272" s="67" t="str">
        <f>IF(RecurringTable[[#This Row],[Date]], _xlfn.XLOOKUP(RecurringTable[[#This Row],[Date]], MainIncomeTable[Date], MainIncomeTable[Period], -1, -1,1 ), "")</f>
        <v/>
      </c>
      <c r="E272" s="68" t="str">
        <f ca="1">IF(RecurringTable[[#This Row],[Date]], IF(RecurringTable[[#This Row],[Date]]=_xlfn.XLOOKUP(TODAY(), RecurringTable[Date], RecurringTable[Date], -1,1,1), "Next up", ""), "")</f>
        <v/>
      </c>
    </row>
    <row r="273" spans="4:5" x14ac:dyDescent="0.25">
      <c r="D273" s="67" t="str">
        <f>IF(RecurringTable[[#This Row],[Date]], _xlfn.XLOOKUP(RecurringTable[[#This Row],[Date]], MainIncomeTable[Date], MainIncomeTable[Period], -1, -1,1 ), "")</f>
        <v/>
      </c>
      <c r="E273" s="68" t="str">
        <f ca="1">IF(RecurringTable[[#This Row],[Date]], IF(RecurringTable[[#This Row],[Date]]=_xlfn.XLOOKUP(TODAY(), RecurringTable[Date], RecurringTable[Date], -1,1,1), "Next up", ""), "")</f>
        <v/>
      </c>
    </row>
    <row r="274" spans="4:5" x14ac:dyDescent="0.25">
      <c r="D274" s="67" t="str">
        <f>IF(RecurringTable[[#This Row],[Date]], _xlfn.XLOOKUP(RecurringTable[[#This Row],[Date]], MainIncomeTable[Date], MainIncomeTable[Period], -1, -1,1 ), "")</f>
        <v/>
      </c>
      <c r="E274" s="68" t="str">
        <f ca="1">IF(RecurringTable[[#This Row],[Date]], IF(RecurringTable[[#This Row],[Date]]=_xlfn.XLOOKUP(TODAY(), RecurringTable[Date], RecurringTable[Date], -1,1,1), "Next up", ""), "")</f>
        <v/>
      </c>
    </row>
    <row r="275" spans="4:5" x14ac:dyDescent="0.25">
      <c r="D275" s="67" t="str">
        <f>IF(RecurringTable[[#This Row],[Date]], _xlfn.XLOOKUP(RecurringTable[[#This Row],[Date]], MainIncomeTable[Date], MainIncomeTable[Period], -1, -1,1 ), "")</f>
        <v/>
      </c>
      <c r="E275" s="68" t="str">
        <f ca="1">IF(RecurringTable[[#This Row],[Date]], IF(RecurringTable[[#This Row],[Date]]=_xlfn.XLOOKUP(TODAY(), RecurringTable[Date], RecurringTable[Date], -1,1,1), "Next up", ""), "")</f>
        <v/>
      </c>
    </row>
    <row r="276" spans="4:5" x14ac:dyDescent="0.25">
      <c r="D276" s="67" t="str">
        <f>IF(RecurringTable[[#This Row],[Date]], _xlfn.XLOOKUP(RecurringTable[[#This Row],[Date]], MainIncomeTable[Date], MainIncomeTable[Period], -1, -1,1 ), "")</f>
        <v/>
      </c>
      <c r="E276" s="68" t="str">
        <f ca="1">IF(RecurringTable[[#This Row],[Date]], IF(RecurringTable[[#This Row],[Date]]=_xlfn.XLOOKUP(TODAY(), RecurringTable[Date], RecurringTable[Date], -1,1,1), "Next up", ""), "")</f>
        <v/>
      </c>
    </row>
    <row r="277" spans="4:5" x14ac:dyDescent="0.25">
      <c r="D277" s="67" t="str">
        <f>IF(RecurringTable[[#This Row],[Date]], _xlfn.XLOOKUP(RecurringTable[[#This Row],[Date]], MainIncomeTable[Date], MainIncomeTable[Period], -1, -1,1 ), "")</f>
        <v/>
      </c>
      <c r="E277" s="68" t="str">
        <f ca="1">IF(RecurringTable[[#This Row],[Date]], IF(RecurringTable[[#This Row],[Date]]=_xlfn.XLOOKUP(TODAY(), RecurringTable[Date], RecurringTable[Date], -1,1,1), "Next up", ""), "")</f>
        <v/>
      </c>
    </row>
    <row r="278" spans="4:5" x14ac:dyDescent="0.25">
      <c r="D278" s="67" t="str">
        <f>IF(RecurringTable[[#This Row],[Date]], _xlfn.XLOOKUP(RecurringTable[[#This Row],[Date]], MainIncomeTable[Date], MainIncomeTable[Period], -1, -1,1 ), "")</f>
        <v/>
      </c>
      <c r="E278" s="68" t="str">
        <f ca="1">IF(RecurringTable[[#This Row],[Date]], IF(RecurringTable[[#This Row],[Date]]=_xlfn.XLOOKUP(TODAY(), RecurringTable[Date], RecurringTable[Date], -1,1,1), "Next up", ""), "")</f>
        <v/>
      </c>
    </row>
    <row r="279" spans="4:5" x14ac:dyDescent="0.25">
      <c r="D279" s="67" t="str">
        <f>IF(RecurringTable[[#This Row],[Date]], _xlfn.XLOOKUP(RecurringTable[[#This Row],[Date]], MainIncomeTable[Date], MainIncomeTable[Period], -1, -1,1 ), "")</f>
        <v/>
      </c>
      <c r="E279" s="68" t="str">
        <f ca="1">IF(RecurringTable[[#This Row],[Date]], IF(RecurringTable[[#This Row],[Date]]=_xlfn.XLOOKUP(TODAY(), RecurringTable[Date], RecurringTable[Date], -1,1,1), "Next up", ""), "")</f>
        <v/>
      </c>
    </row>
    <row r="280" spans="4:5" x14ac:dyDescent="0.25">
      <c r="D280" s="67" t="str">
        <f>IF(RecurringTable[[#This Row],[Date]], _xlfn.XLOOKUP(RecurringTable[[#This Row],[Date]], MainIncomeTable[Date], MainIncomeTable[Period], -1, -1,1 ), "")</f>
        <v/>
      </c>
      <c r="E280" s="68" t="str">
        <f ca="1">IF(RecurringTable[[#This Row],[Date]], IF(RecurringTable[[#This Row],[Date]]=_xlfn.XLOOKUP(TODAY(), RecurringTable[Date], RecurringTable[Date], -1,1,1), "Next up", ""), "")</f>
        <v/>
      </c>
    </row>
    <row r="281" spans="4:5" x14ac:dyDescent="0.25">
      <c r="D281" s="67" t="str">
        <f>IF(RecurringTable[[#This Row],[Date]], _xlfn.XLOOKUP(RecurringTable[[#This Row],[Date]], MainIncomeTable[Date], MainIncomeTable[Period], -1, -1,1 ), "")</f>
        <v/>
      </c>
      <c r="E281" s="68" t="str">
        <f ca="1">IF(RecurringTable[[#This Row],[Date]], IF(RecurringTable[[#This Row],[Date]]=_xlfn.XLOOKUP(TODAY(), RecurringTable[Date], RecurringTable[Date], -1,1,1), "Next up", ""), "")</f>
        <v/>
      </c>
    </row>
    <row r="282" spans="4:5" x14ac:dyDescent="0.25">
      <c r="D282" s="67" t="str">
        <f>IF(RecurringTable[[#This Row],[Date]], _xlfn.XLOOKUP(RecurringTable[[#This Row],[Date]], MainIncomeTable[Date], MainIncomeTable[Period], -1, -1,1 ), "")</f>
        <v/>
      </c>
      <c r="E282" s="68" t="str">
        <f ca="1">IF(RecurringTable[[#This Row],[Date]], IF(RecurringTable[[#This Row],[Date]]=_xlfn.XLOOKUP(TODAY(), RecurringTable[Date], RecurringTable[Date], -1,1,1), "Next up", ""), "")</f>
        <v/>
      </c>
    </row>
    <row r="283" spans="4:5" x14ac:dyDescent="0.25">
      <c r="D283" s="67" t="str">
        <f>IF(RecurringTable[[#This Row],[Date]], _xlfn.XLOOKUP(RecurringTable[[#This Row],[Date]], MainIncomeTable[Date], MainIncomeTable[Period], -1, -1,1 ), "")</f>
        <v/>
      </c>
      <c r="E283" s="68" t="str">
        <f ca="1">IF(RecurringTable[[#This Row],[Date]], IF(RecurringTable[[#This Row],[Date]]=_xlfn.XLOOKUP(TODAY(), RecurringTable[Date], RecurringTable[Date], -1,1,1), "Next up", ""), "")</f>
        <v/>
      </c>
    </row>
    <row r="284" spans="4:5" x14ac:dyDescent="0.25">
      <c r="D284" s="67" t="str">
        <f>IF(RecurringTable[[#This Row],[Date]], _xlfn.XLOOKUP(RecurringTable[[#This Row],[Date]], MainIncomeTable[Date], MainIncomeTable[Period], -1, -1,1 ), "")</f>
        <v/>
      </c>
      <c r="E284" s="68" t="str">
        <f ca="1">IF(RecurringTable[[#This Row],[Date]], IF(RecurringTable[[#This Row],[Date]]=_xlfn.XLOOKUP(TODAY(), RecurringTable[Date], RecurringTable[Date], -1,1,1), "Next up", ""), "")</f>
        <v/>
      </c>
    </row>
    <row r="285" spans="4:5" x14ac:dyDescent="0.25">
      <c r="D285" s="67" t="str">
        <f>IF(RecurringTable[[#This Row],[Date]], _xlfn.XLOOKUP(RecurringTable[[#This Row],[Date]], MainIncomeTable[Date], MainIncomeTable[Period], -1, -1,1 ), "")</f>
        <v/>
      </c>
      <c r="E285" s="68" t="str">
        <f ca="1">IF(RecurringTable[[#This Row],[Date]], IF(RecurringTable[[#This Row],[Date]]=_xlfn.XLOOKUP(TODAY(), RecurringTable[Date], RecurringTable[Date], -1,1,1), "Next up", ""), "")</f>
        <v/>
      </c>
    </row>
    <row r="286" spans="4:5" x14ac:dyDescent="0.25">
      <c r="D286" s="67" t="str">
        <f>IF(RecurringTable[[#This Row],[Date]], _xlfn.XLOOKUP(RecurringTable[[#This Row],[Date]], MainIncomeTable[Date], MainIncomeTable[Period], -1, -1,1 ), "")</f>
        <v/>
      </c>
      <c r="E286" s="68" t="str">
        <f ca="1">IF(RecurringTable[[#This Row],[Date]], IF(RecurringTable[[#This Row],[Date]]=_xlfn.XLOOKUP(TODAY(), RecurringTable[Date], RecurringTable[Date], -1,1,1), "Next up", ""), "")</f>
        <v/>
      </c>
    </row>
    <row r="287" spans="4:5" x14ac:dyDescent="0.25">
      <c r="D287" s="67" t="str">
        <f>IF(RecurringTable[[#This Row],[Date]], _xlfn.XLOOKUP(RecurringTable[[#This Row],[Date]], MainIncomeTable[Date], MainIncomeTable[Period], -1, -1,1 ), "")</f>
        <v/>
      </c>
      <c r="E287" s="68" t="str">
        <f ca="1">IF(RecurringTable[[#This Row],[Date]], IF(RecurringTable[[#This Row],[Date]]=_xlfn.XLOOKUP(TODAY(), RecurringTable[Date], RecurringTable[Date], -1,1,1), "Next up", ""), "")</f>
        <v/>
      </c>
    </row>
    <row r="288" spans="4:5" x14ac:dyDescent="0.25">
      <c r="D288" s="67" t="str">
        <f>IF(RecurringTable[[#This Row],[Date]], _xlfn.XLOOKUP(RecurringTable[[#This Row],[Date]], MainIncomeTable[Date], MainIncomeTable[Period], -1, -1,1 ), "")</f>
        <v/>
      </c>
      <c r="E288" s="68" t="str">
        <f ca="1">IF(RecurringTable[[#This Row],[Date]], IF(RecurringTable[[#This Row],[Date]]=_xlfn.XLOOKUP(TODAY(), RecurringTable[Date], RecurringTable[Date], -1,1,1), "Next up", ""), "")</f>
        <v/>
      </c>
    </row>
    <row r="289" spans="4:5" x14ac:dyDescent="0.25">
      <c r="D289" s="67" t="str">
        <f>IF(RecurringTable[[#This Row],[Date]], _xlfn.XLOOKUP(RecurringTable[[#This Row],[Date]], MainIncomeTable[Date], MainIncomeTable[Period], -1, -1,1 ), "")</f>
        <v/>
      </c>
      <c r="E289" s="68" t="str">
        <f ca="1">IF(RecurringTable[[#This Row],[Date]], IF(RecurringTable[[#This Row],[Date]]=_xlfn.XLOOKUP(TODAY(), RecurringTable[Date], RecurringTable[Date], -1,1,1), "Next up", ""), "")</f>
        <v/>
      </c>
    </row>
    <row r="290" spans="4:5" x14ac:dyDescent="0.25">
      <c r="D290" s="67" t="str">
        <f>IF(RecurringTable[[#This Row],[Date]], _xlfn.XLOOKUP(RecurringTable[[#This Row],[Date]], MainIncomeTable[Date], MainIncomeTable[Period], -1, -1,1 ), "")</f>
        <v/>
      </c>
      <c r="E290" s="68" t="str">
        <f ca="1">IF(RecurringTable[[#This Row],[Date]], IF(RecurringTable[[#This Row],[Date]]=_xlfn.XLOOKUP(TODAY(), RecurringTable[Date], RecurringTable[Date], -1,1,1), "Next up", ""), "")</f>
        <v/>
      </c>
    </row>
    <row r="291" spans="4:5" x14ac:dyDescent="0.25">
      <c r="D291" s="67" t="str">
        <f>IF(RecurringTable[[#This Row],[Date]], _xlfn.XLOOKUP(RecurringTable[[#This Row],[Date]], MainIncomeTable[Date], MainIncomeTable[Period], -1, -1,1 ), "")</f>
        <v/>
      </c>
      <c r="E291" s="68" t="str">
        <f ca="1">IF(RecurringTable[[#This Row],[Date]], IF(RecurringTable[[#This Row],[Date]]=_xlfn.XLOOKUP(TODAY(), RecurringTable[Date], RecurringTable[Date], -1,1,1), "Next up", ""), "")</f>
        <v/>
      </c>
    </row>
    <row r="292" spans="4:5" x14ac:dyDescent="0.25">
      <c r="D292" s="67" t="str">
        <f>IF(RecurringTable[[#This Row],[Date]], _xlfn.XLOOKUP(RecurringTable[[#This Row],[Date]], MainIncomeTable[Date], MainIncomeTable[Period], -1, -1,1 ), "")</f>
        <v/>
      </c>
      <c r="E292" s="68" t="str">
        <f ca="1">IF(RecurringTable[[#This Row],[Date]], IF(RecurringTable[[#This Row],[Date]]=_xlfn.XLOOKUP(TODAY(), RecurringTable[Date], RecurringTable[Date], -1,1,1), "Next up", ""), "")</f>
        <v/>
      </c>
    </row>
    <row r="293" spans="4:5" x14ac:dyDescent="0.25">
      <c r="D293" s="67" t="str">
        <f>IF(RecurringTable[[#This Row],[Date]], _xlfn.XLOOKUP(RecurringTable[[#This Row],[Date]], MainIncomeTable[Date], MainIncomeTable[Period], -1, -1,1 ), "")</f>
        <v/>
      </c>
      <c r="E293" s="68" t="str">
        <f ca="1">IF(RecurringTable[[#This Row],[Date]], IF(RecurringTable[[#This Row],[Date]]=_xlfn.XLOOKUP(TODAY(), RecurringTable[Date], RecurringTable[Date], -1,1,1), "Next up", ""), "")</f>
        <v/>
      </c>
    </row>
    <row r="294" spans="4:5" x14ac:dyDescent="0.25">
      <c r="D294" s="67" t="str">
        <f>IF(RecurringTable[[#This Row],[Date]], _xlfn.XLOOKUP(RecurringTable[[#This Row],[Date]], MainIncomeTable[Date], MainIncomeTable[Period], -1, -1,1 ), "")</f>
        <v/>
      </c>
      <c r="E294" s="68" t="str">
        <f ca="1">IF(RecurringTable[[#This Row],[Date]], IF(RecurringTable[[#This Row],[Date]]=_xlfn.XLOOKUP(TODAY(), RecurringTable[Date], RecurringTable[Date], -1,1,1), "Next up", ""), "")</f>
        <v/>
      </c>
    </row>
    <row r="295" spans="4:5" x14ac:dyDescent="0.25">
      <c r="D295" s="67" t="str">
        <f>IF(RecurringTable[[#This Row],[Date]], _xlfn.XLOOKUP(RecurringTable[[#This Row],[Date]], MainIncomeTable[Date], MainIncomeTable[Period], -1, -1,1 ), "")</f>
        <v/>
      </c>
      <c r="E295" s="68" t="str">
        <f ca="1">IF(RecurringTable[[#This Row],[Date]], IF(RecurringTable[[#This Row],[Date]]=_xlfn.XLOOKUP(TODAY(), RecurringTable[Date], RecurringTable[Date], -1,1,1), "Next up", ""), "")</f>
        <v/>
      </c>
    </row>
    <row r="296" spans="4:5" x14ac:dyDescent="0.25">
      <c r="D296" s="67" t="str">
        <f>IF(RecurringTable[[#This Row],[Date]], _xlfn.XLOOKUP(RecurringTable[[#This Row],[Date]], MainIncomeTable[Date], MainIncomeTable[Period], -1, -1,1 ), "")</f>
        <v/>
      </c>
      <c r="E296" s="68" t="str">
        <f ca="1">IF(RecurringTable[[#This Row],[Date]], IF(RecurringTable[[#This Row],[Date]]=_xlfn.XLOOKUP(TODAY(), RecurringTable[Date], RecurringTable[Date], -1,1,1), "Next up", ""), "")</f>
        <v/>
      </c>
    </row>
    <row r="297" spans="4:5" x14ac:dyDescent="0.25">
      <c r="D297" s="67" t="str">
        <f>IF(RecurringTable[[#This Row],[Date]], _xlfn.XLOOKUP(RecurringTable[[#This Row],[Date]], MainIncomeTable[Date], MainIncomeTable[Period], -1, -1,1 ), "")</f>
        <v/>
      </c>
      <c r="E297" s="68" t="str">
        <f ca="1">IF(RecurringTable[[#This Row],[Date]], IF(RecurringTable[[#This Row],[Date]]=_xlfn.XLOOKUP(TODAY(), RecurringTable[Date], RecurringTable[Date], -1,1,1), "Next up", ""), "")</f>
        <v/>
      </c>
    </row>
    <row r="298" spans="4:5" x14ac:dyDescent="0.25">
      <c r="D298" s="67" t="str">
        <f>IF(RecurringTable[[#This Row],[Date]], _xlfn.XLOOKUP(RecurringTable[[#This Row],[Date]], MainIncomeTable[Date], MainIncomeTable[Period], -1, -1,1 ), "")</f>
        <v/>
      </c>
      <c r="E298" s="68" t="str">
        <f ca="1">IF(RecurringTable[[#This Row],[Date]], IF(RecurringTable[[#This Row],[Date]]=_xlfn.XLOOKUP(TODAY(), RecurringTable[Date], RecurringTable[Date], -1,1,1), "Next up", ""), "")</f>
        <v/>
      </c>
    </row>
    <row r="299" spans="4:5" x14ac:dyDescent="0.25">
      <c r="D299" s="67" t="str">
        <f>IF(RecurringTable[[#This Row],[Date]], _xlfn.XLOOKUP(RecurringTable[[#This Row],[Date]], MainIncomeTable[Date], MainIncomeTable[Period], -1, -1,1 ), "")</f>
        <v/>
      </c>
      <c r="E299" s="68" t="str">
        <f ca="1">IF(RecurringTable[[#This Row],[Date]], IF(RecurringTable[[#This Row],[Date]]=_xlfn.XLOOKUP(TODAY(), RecurringTable[Date], RecurringTable[Date], -1,1,1), "Next up", ""), "")</f>
        <v/>
      </c>
    </row>
    <row r="300" spans="4:5" x14ac:dyDescent="0.25">
      <c r="D300" s="67" t="str">
        <f>IF(RecurringTable[[#This Row],[Date]], _xlfn.XLOOKUP(RecurringTable[[#This Row],[Date]], MainIncomeTable[Date], MainIncomeTable[Period], -1, -1,1 ), "")</f>
        <v/>
      </c>
      <c r="E300" s="68" t="str">
        <f ca="1">IF(RecurringTable[[#This Row],[Date]], IF(RecurringTable[[#This Row],[Date]]=_xlfn.XLOOKUP(TODAY(), RecurringTable[Date], RecurringTable[Date], -1,1,1), "Next up", ""), "")</f>
        <v/>
      </c>
    </row>
    <row r="301" spans="4:5" x14ac:dyDescent="0.25">
      <c r="D301" s="67" t="str">
        <f>IF(RecurringTable[[#This Row],[Date]], _xlfn.XLOOKUP(RecurringTable[[#This Row],[Date]], MainIncomeTable[Date], MainIncomeTable[Period], -1, -1,1 ), "")</f>
        <v/>
      </c>
      <c r="E301" s="68" t="str">
        <f ca="1">IF(RecurringTable[[#This Row],[Date]], IF(RecurringTable[[#This Row],[Date]]=_xlfn.XLOOKUP(TODAY(), RecurringTable[Date], RecurringTable[Date], -1,1,1), "Next up", ""), "")</f>
        <v/>
      </c>
    </row>
    <row r="302" spans="4:5" x14ac:dyDescent="0.25">
      <c r="D302" s="67" t="str">
        <f>IF(RecurringTable[[#This Row],[Date]], _xlfn.XLOOKUP(RecurringTable[[#This Row],[Date]], MainIncomeTable[Date], MainIncomeTable[Period], -1, -1,1 ), "")</f>
        <v/>
      </c>
      <c r="E302" s="68" t="str">
        <f ca="1">IF(RecurringTable[[#This Row],[Date]], IF(RecurringTable[[#This Row],[Date]]=_xlfn.XLOOKUP(TODAY(), RecurringTable[Date], RecurringTable[Date], -1,1,1), "Next up", ""), "")</f>
        <v/>
      </c>
    </row>
    <row r="303" spans="4:5" x14ac:dyDescent="0.25">
      <c r="D303" s="67" t="str">
        <f>IF(RecurringTable[[#This Row],[Date]], _xlfn.XLOOKUP(RecurringTable[[#This Row],[Date]], MainIncomeTable[Date], MainIncomeTable[Period], -1, -1,1 ), "")</f>
        <v/>
      </c>
      <c r="E303" s="68" t="str">
        <f ca="1">IF(RecurringTable[[#This Row],[Date]], IF(RecurringTable[[#This Row],[Date]]=_xlfn.XLOOKUP(TODAY(), RecurringTable[Date], RecurringTable[Date], -1,1,1), "Next up", ""), "")</f>
        <v/>
      </c>
    </row>
    <row r="304" spans="4:5" x14ac:dyDescent="0.25">
      <c r="D304" s="67" t="str">
        <f>IF(RecurringTable[[#This Row],[Date]], _xlfn.XLOOKUP(RecurringTable[[#This Row],[Date]], MainIncomeTable[Date], MainIncomeTable[Period], -1, -1,1 ), "")</f>
        <v/>
      </c>
      <c r="E304" s="68" t="str">
        <f ca="1">IF(RecurringTable[[#This Row],[Date]], IF(RecurringTable[[#This Row],[Date]]=_xlfn.XLOOKUP(TODAY(), RecurringTable[Date], RecurringTable[Date], -1,1,1), "Next up", ""), "")</f>
        <v/>
      </c>
    </row>
    <row r="305" spans="4:5" x14ac:dyDescent="0.25">
      <c r="D305" s="67" t="str">
        <f>IF(RecurringTable[[#This Row],[Date]], _xlfn.XLOOKUP(RecurringTable[[#This Row],[Date]], MainIncomeTable[Date], MainIncomeTable[Period], -1, -1,1 ), "")</f>
        <v/>
      </c>
      <c r="E305" s="68" t="str">
        <f ca="1">IF(RecurringTable[[#This Row],[Date]], IF(RecurringTable[[#This Row],[Date]]=_xlfn.XLOOKUP(TODAY(), RecurringTable[Date], RecurringTable[Date], -1,1,1), "Next up", ""), "")</f>
        <v/>
      </c>
    </row>
    <row r="306" spans="4:5" x14ac:dyDescent="0.25">
      <c r="D306" s="67" t="str">
        <f>IF(RecurringTable[[#This Row],[Date]], _xlfn.XLOOKUP(RecurringTable[[#This Row],[Date]], MainIncomeTable[Date], MainIncomeTable[Period], -1, -1,1 ), "")</f>
        <v/>
      </c>
      <c r="E306" s="68" t="str">
        <f ca="1">IF(RecurringTable[[#This Row],[Date]], IF(RecurringTable[[#This Row],[Date]]=_xlfn.XLOOKUP(TODAY(), RecurringTable[Date], RecurringTable[Date], -1,1,1), "Next up", ""), "")</f>
        <v/>
      </c>
    </row>
    <row r="307" spans="4:5" x14ac:dyDescent="0.25">
      <c r="D307" s="67" t="str">
        <f>IF(RecurringTable[[#This Row],[Date]], _xlfn.XLOOKUP(RecurringTable[[#This Row],[Date]], MainIncomeTable[Date], MainIncomeTable[Period], -1, -1,1 ), "")</f>
        <v/>
      </c>
      <c r="E307" s="68" t="str">
        <f ca="1">IF(RecurringTable[[#This Row],[Date]], IF(RecurringTable[[#This Row],[Date]]=_xlfn.XLOOKUP(TODAY(), RecurringTable[Date], RecurringTable[Date], -1,1,1), "Next up", ""), "")</f>
        <v/>
      </c>
    </row>
    <row r="308" spans="4:5" x14ac:dyDescent="0.25">
      <c r="D308" s="67" t="str">
        <f>IF(RecurringTable[[#This Row],[Date]], _xlfn.XLOOKUP(RecurringTable[[#This Row],[Date]], MainIncomeTable[Date], MainIncomeTable[Period], -1, -1,1 ), "")</f>
        <v/>
      </c>
      <c r="E308" s="68" t="str">
        <f ca="1">IF(RecurringTable[[#This Row],[Date]], IF(RecurringTable[[#This Row],[Date]]=_xlfn.XLOOKUP(TODAY(), RecurringTable[Date], RecurringTable[Date], -1,1,1), "Next up", ""), "")</f>
        <v/>
      </c>
    </row>
    <row r="309" spans="4:5" x14ac:dyDescent="0.25">
      <c r="D309" s="67" t="str">
        <f>IF(RecurringTable[[#This Row],[Date]], _xlfn.XLOOKUP(RecurringTable[[#This Row],[Date]], MainIncomeTable[Date], MainIncomeTable[Period], -1, -1,1 ), "")</f>
        <v/>
      </c>
      <c r="E309" s="68" t="str">
        <f ca="1">IF(RecurringTable[[#This Row],[Date]], IF(RecurringTable[[#This Row],[Date]]=_xlfn.XLOOKUP(TODAY(), RecurringTable[Date], RecurringTable[Date], -1,1,1), "Next up", ""), "")</f>
        <v/>
      </c>
    </row>
    <row r="310" spans="4:5" x14ac:dyDescent="0.25">
      <c r="D310" s="67" t="str">
        <f>IF(RecurringTable[[#This Row],[Date]], _xlfn.XLOOKUP(RecurringTable[[#This Row],[Date]], MainIncomeTable[Date], MainIncomeTable[Period], -1, -1,1 ), "")</f>
        <v/>
      </c>
      <c r="E310" s="68" t="str">
        <f ca="1">IF(RecurringTable[[#This Row],[Date]], IF(RecurringTable[[#This Row],[Date]]=_xlfn.XLOOKUP(TODAY(), RecurringTable[Date], RecurringTable[Date], -1,1,1), "Next up", ""), "")</f>
        <v/>
      </c>
    </row>
    <row r="311" spans="4:5" x14ac:dyDescent="0.25">
      <c r="D311" s="67" t="str">
        <f>IF(RecurringTable[[#This Row],[Date]], _xlfn.XLOOKUP(RecurringTable[[#This Row],[Date]], MainIncomeTable[Date], MainIncomeTable[Period], -1, -1,1 ), "")</f>
        <v/>
      </c>
      <c r="E311" s="68" t="str">
        <f ca="1">IF(RecurringTable[[#This Row],[Date]], IF(RecurringTable[[#This Row],[Date]]=_xlfn.XLOOKUP(TODAY(), RecurringTable[Date], RecurringTable[Date], -1,1,1), "Next up", ""), "")</f>
        <v/>
      </c>
    </row>
    <row r="312" spans="4:5" x14ac:dyDescent="0.25">
      <c r="D312" s="67" t="str">
        <f>IF(RecurringTable[[#This Row],[Date]], _xlfn.XLOOKUP(RecurringTable[[#This Row],[Date]], MainIncomeTable[Date], MainIncomeTable[Period], -1, -1,1 ), "")</f>
        <v/>
      </c>
      <c r="E312" s="68" t="str">
        <f ca="1">IF(RecurringTable[[#This Row],[Date]], IF(RecurringTable[[#This Row],[Date]]=_xlfn.XLOOKUP(TODAY(), RecurringTable[Date], RecurringTable[Date], -1,1,1), "Next up", ""), "")</f>
        <v/>
      </c>
    </row>
    <row r="313" spans="4:5" x14ac:dyDescent="0.25">
      <c r="D313" s="67" t="str">
        <f>IF(RecurringTable[[#This Row],[Date]], _xlfn.XLOOKUP(RecurringTable[[#This Row],[Date]], MainIncomeTable[Date], MainIncomeTable[Period], -1, -1,1 ), "")</f>
        <v/>
      </c>
      <c r="E313" s="68" t="str">
        <f ca="1">IF(RecurringTable[[#This Row],[Date]], IF(RecurringTable[[#This Row],[Date]]=_xlfn.XLOOKUP(TODAY(), RecurringTable[Date], RecurringTable[Date], -1,1,1), "Next up", ""), "")</f>
        <v/>
      </c>
    </row>
    <row r="314" spans="4:5" x14ac:dyDescent="0.25">
      <c r="D314" s="67" t="str">
        <f>IF(RecurringTable[[#This Row],[Date]], _xlfn.XLOOKUP(RecurringTable[[#This Row],[Date]], MainIncomeTable[Date], MainIncomeTable[Period], -1, -1,1 ), "")</f>
        <v/>
      </c>
      <c r="E314" s="68" t="str">
        <f ca="1">IF(RecurringTable[[#This Row],[Date]], IF(RecurringTable[[#This Row],[Date]]=_xlfn.XLOOKUP(TODAY(), RecurringTable[Date], RecurringTable[Date], -1,1,1), "Next up", ""), "")</f>
        <v/>
      </c>
    </row>
    <row r="315" spans="4:5" x14ac:dyDescent="0.25">
      <c r="D315" s="67" t="str">
        <f>IF(RecurringTable[[#This Row],[Date]], _xlfn.XLOOKUP(RecurringTable[[#This Row],[Date]], MainIncomeTable[Date], MainIncomeTable[Period], -1, -1,1 ), "")</f>
        <v/>
      </c>
      <c r="E315" s="68" t="str">
        <f ca="1">IF(RecurringTable[[#This Row],[Date]], IF(RecurringTable[[#This Row],[Date]]=_xlfn.XLOOKUP(TODAY(), RecurringTable[Date], RecurringTable[Date], -1,1,1), "Next up", ""), "")</f>
        <v/>
      </c>
    </row>
    <row r="316" spans="4:5" x14ac:dyDescent="0.25">
      <c r="D316" s="67" t="str">
        <f>IF(RecurringTable[[#This Row],[Date]], _xlfn.XLOOKUP(RecurringTable[[#This Row],[Date]], MainIncomeTable[Date], MainIncomeTable[Period], -1, -1,1 ), "")</f>
        <v/>
      </c>
      <c r="E316" s="68" t="str">
        <f ca="1">IF(RecurringTable[[#This Row],[Date]], IF(RecurringTable[[#This Row],[Date]]=_xlfn.XLOOKUP(TODAY(), RecurringTable[Date], RecurringTable[Date], -1,1,1), "Next up", ""), "")</f>
        <v/>
      </c>
    </row>
    <row r="317" spans="4:5" x14ac:dyDescent="0.25">
      <c r="D317" s="67" t="str">
        <f>IF(RecurringTable[[#This Row],[Date]], _xlfn.XLOOKUP(RecurringTable[[#This Row],[Date]], MainIncomeTable[Date], MainIncomeTable[Period], -1, -1,1 ), "")</f>
        <v/>
      </c>
      <c r="E317" s="68" t="str">
        <f ca="1">IF(RecurringTable[[#This Row],[Date]], IF(RecurringTable[[#This Row],[Date]]=_xlfn.XLOOKUP(TODAY(), RecurringTable[Date], RecurringTable[Date], -1,1,1), "Next up", ""), "")</f>
        <v/>
      </c>
    </row>
    <row r="318" spans="4:5" x14ac:dyDescent="0.25">
      <c r="D318" s="67" t="str">
        <f>IF(RecurringTable[[#This Row],[Date]], _xlfn.XLOOKUP(RecurringTable[[#This Row],[Date]], MainIncomeTable[Date], MainIncomeTable[Period], -1, -1,1 ), "")</f>
        <v/>
      </c>
      <c r="E318" s="68" t="str">
        <f ca="1">IF(RecurringTable[[#This Row],[Date]], IF(RecurringTable[[#This Row],[Date]]=_xlfn.XLOOKUP(TODAY(), RecurringTable[Date], RecurringTable[Date], -1,1,1), "Next up", ""), "")</f>
        <v/>
      </c>
    </row>
    <row r="319" spans="4:5" x14ac:dyDescent="0.25">
      <c r="D319" s="67" t="str">
        <f>IF(RecurringTable[[#This Row],[Date]], _xlfn.XLOOKUP(RecurringTable[[#This Row],[Date]], MainIncomeTable[Date], MainIncomeTable[Period], -1, -1,1 ), "")</f>
        <v/>
      </c>
      <c r="E319" s="68" t="str">
        <f ca="1">IF(RecurringTable[[#This Row],[Date]], IF(RecurringTable[[#This Row],[Date]]=_xlfn.XLOOKUP(TODAY(), RecurringTable[Date], RecurringTable[Date], -1,1,1), "Next up", ""), "")</f>
        <v/>
      </c>
    </row>
    <row r="320" spans="4:5" x14ac:dyDescent="0.25">
      <c r="D320" s="67" t="str">
        <f>IF(RecurringTable[[#This Row],[Date]], _xlfn.XLOOKUP(RecurringTable[[#This Row],[Date]], MainIncomeTable[Date], MainIncomeTable[Period], -1, -1,1 ), "")</f>
        <v/>
      </c>
      <c r="E320" s="68" t="str">
        <f ca="1">IF(RecurringTable[[#This Row],[Date]], IF(RecurringTable[[#This Row],[Date]]=_xlfn.XLOOKUP(TODAY(), RecurringTable[Date], RecurringTable[Date], -1,1,1), "Next up", ""), "")</f>
        <v/>
      </c>
    </row>
    <row r="321" spans="4:5" x14ac:dyDescent="0.25">
      <c r="D321" s="67" t="str">
        <f>IF(RecurringTable[[#This Row],[Date]], _xlfn.XLOOKUP(RecurringTable[[#This Row],[Date]], MainIncomeTable[Date], MainIncomeTable[Period], -1, -1,1 ), "")</f>
        <v/>
      </c>
      <c r="E321" s="68" t="str">
        <f ca="1">IF(RecurringTable[[#This Row],[Date]], IF(RecurringTable[[#This Row],[Date]]=_xlfn.XLOOKUP(TODAY(), RecurringTable[Date], RecurringTable[Date], -1,1,1), "Next up", ""), "")</f>
        <v/>
      </c>
    </row>
    <row r="322" spans="4:5" x14ac:dyDescent="0.25">
      <c r="D322" s="67" t="str">
        <f>IF(RecurringTable[[#This Row],[Date]], _xlfn.XLOOKUP(RecurringTable[[#This Row],[Date]], MainIncomeTable[Date], MainIncomeTable[Period], -1, -1,1 ), "")</f>
        <v/>
      </c>
      <c r="E322" s="68" t="str">
        <f ca="1">IF(RecurringTable[[#This Row],[Date]], IF(RecurringTable[[#This Row],[Date]]=_xlfn.XLOOKUP(TODAY(), RecurringTable[Date], RecurringTable[Date], -1,1,1), "Next up", ""), "")</f>
        <v/>
      </c>
    </row>
    <row r="323" spans="4:5" x14ac:dyDescent="0.25">
      <c r="D323" s="67" t="str">
        <f>IF(RecurringTable[[#This Row],[Date]], _xlfn.XLOOKUP(RecurringTable[[#This Row],[Date]], MainIncomeTable[Date], MainIncomeTable[Period], -1, -1,1 ), "")</f>
        <v/>
      </c>
      <c r="E323" s="68" t="str">
        <f ca="1">IF(RecurringTable[[#This Row],[Date]], IF(RecurringTable[[#This Row],[Date]]=_xlfn.XLOOKUP(TODAY(), RecurringTable[Date], RecurringTable[Date], -1,1,1), "Next up", ""), "")</f>
        <v/>
      </c>
    </row>
    <row r="324" spans="4:5" x14ac:dyDescent="0.25">
      <c r="D324" s="67" t="str">
        <f>IF(RecurringTable[[#This Row],[Date]], _xlfn.XLOOKUP(RecurringTable[[#This Row],[Date]], MainIncomeTable[Date], MainIncomeTable[Period], -1, -1,1 ), "")</f>
        <v/>
      </c>
      <c r="E324" s="68" t="str">
        <f ca="1">IF(RecurringTable[[#This Row],[Date]], IF(RecurringTable[[#This Row],[Date]]=_xlfn.XLOOKUP(TODAY(), RecurringTable[Date], RecurringTable[Date], -1,1,1), "Next up", ""), "")</f>
        <v/>
      </c>
    </row>
    <row r="325" spans="4:5" x14ac:dyDescent="0.25">
      <c r="D325" s="67" t="str">
        <f>IF(RecurringTable[[#This Row],[Date]], _xlfn.XLOOKUP(RecurringTable[[#This Row],[Date]], MainIncomeTable[Date], MainIncomeTable[Period], -1, -1,1 ), "")</f>
        <v/>
      </c>
      <c r="E325" s="68" t="str">
        <f ca="1">IF(RecurringTable[[#This Row],[Date]], IF(RecurringTable[[#This Row],[Date]]=_xlfn.XLOOKUP(TODAY(), RecurringTable[Date], RecurringTable[Date], -1,1,1), "Next up", ""), "")</f>
        <v/>
      </c>
    </row>
    <row r="326" spans="4:5" x14ac:dyDescent="0.25">
      <c r="D326" s="67" t="str">
        <f>IF(RecurringTable[[#This Row],[Date]], _xlfn.XLOOKUP(RecurringTable[[#This Row],[Date]], MainIncomeTable[Date], MainIncomeTable[Period], -1, -1,1 ), "")</f>
        <v/>
      </c>
      <c r="E326" s="68" t="str">
        <f ca="1">IF(RecurringTable[[#This Row],[Date]], IF(RecurringTable[[#This Row],[Date]]=_xlfn.XLOOKUP(TODAY(), RecurringTable[Date], RecurringTable[Date], -1,1,1), "Next up", ""), "")</f>
        <v/>
      </c>
    </row>
    <row r="327" spans="4:5" x14ac:dyDescent="0.25">
      <c r="D327" s="67" t="str">
        <f>IF(RecurringTable[[#This Row],[Date]], _xlfn.XLOOKUP(RecurringTable[[#This Row],[Date]], MainIncomeTable[Date], MainIncomeTable[Period], -1, -1,1 ), "")</f>
        <v/>
      </c>
      <c r="E327" s="68" t="str">
        <f ca="1">IF(RecurringTable[[#This Row],[Date]], IF(RecurringTable[[#This Row],[Date]]=_xlfn.XLOOKUP(TODAY(), RecurringTable[Date], RecurringTable[Date], -1,1,1), "Next up", ""), "")</f>
        <v/>
      </c>
    </row>
    <row r="328" spans="4:5" x14ac:dyDescent="0.25">
      <c r="D328" s="67" t="str">
        <f>IF(RecurringTable[[#This Row],[Date]], _xlfn.XLOOKUP(RecurringTable[[#This Row],[Date]], MainIncomeTable[Date], MainIncomeTable[Period], -1, -1,1 ), "")</f>
        <v/>
      </c>
      <c r="E328" s="68" t="str">
        <f ca="1">IF(RecurringTable[[#This Row],[Date]], IF(RecurringTable[[#This Row],[Date]]=_xlfn.XLOOKUP(TODAY(), RecurringTable[Date], RecurringTable[Date], -1,1,1), "Next up", ""), "")</f>
        <v/>
      </c>
    </row>
    <row r="329" spans="4:5" x14ac:dyDescent="0.25">
      <c r="D329" s="67" t="str">
        <f>IF(RecurringTable[[#This Row],[Date]], _xlfn.XLOOKUP(RecurringTable[[#This Row],[Date]], MainIncomeTable[Date], MainIncomeTable[Period], -1, -1,1 ), "")</f>
        <v/>
      </c>
      <c r="E329" s="68" t="str">
        <f ca="1">IF(RecurringTable[[#This Row],[Date]], IF(RecurringTable[[#This Row],[Date]]=_xlfn.XLOOKUP(TODAY(), RecurringTable[Date], RecurringTable[Date], -1,1,1), "Next up", ""), "")</f>
        <v/>
      </c>
    </row>
    <row r="330" spans="4:5" x14ac:dyDescent="0.25">
      <c r="D330" s="67" t="str">
        <f>IF(RecurringTable[[#This Row],[Date]], _xlfn.XLOOKUP(RecurringTable[[#This Row],[Date]], MainIncomeTable[Date], MainIncomeTable[Period], -1, -1,1 ), "")</f>
        <v/>
      </c>
      <c r="E330" s="68" t="str">
        <f ca="1">IF(RecurringTable[[#This Row],[Date]], IF(RecurringTable[[#This Row],[Date]]=_xlfn.XLOOKUP(TODAY(), RecurringTable[Date], RecurringTable[Date], -1,1,1), "Next up", ""), "")</f>
        <v/>
      </c>
    </row>
    <row r="331" spans="4:5" x14ac:dyDescent="0.25">
      <c r="D331" s="67" t="str">
        <f>IF(RecurringTable[[#This Row],[Date]], _xlfn.XLOOKUP(RecurringTable[[#This Row],[Date]], MainIncomeTable[Date], MainIncomeTable[Period], -1, -1,1 ), "")</f>
        <v/>
      </c>
      <c r="E331" s="68" t="str">
        <f ca="1">IF(RecurringTable[[#This Row],[Date]], IF(RecurringTable[[#This Row],[Date]]=_xlfn.XLOOKUP(TODAY(), RecurringTable[Date], RecurringTable[Date], -1,1,1), "Next up", ""), "")</f>
        <v/>
      </c>
    </row>
    <row r="332" spans="4:5" x14ac:dyDescent="0.25">
      <c r="D332" s="67" t="str">
        <f>IF(RecurringTable[[#This Row],[Date]], _xlfn.XLOOKUP(RecurringTable[[#This Row],[Date]], MainIncomeTable[Date], MainIncomeTable[Period], -1, -1,1 ), "")</f>
        <v/>
      </c>
      <c r="E332" s="68" t="str">
        <f ca="1">IF(RecurringTable[[#This Row],[Date]], IF(RecurringTable[[#This Row],[Date]]=_xlfn.XLOOKUP(TODAY(), RecurringTable[Date], RecurringTable[Date], -1,1,1), "Next up", ""), "")</f>
        <v/>
      </c>
    </row>
    <row r="333" spans="4:5" x14ac:dyDescent="0.25">
      <c r="D333" s="67" t="str">
        <f>IF(RecurringTable[[#This Row],[Date]], _xlfn.XLOOKUP(RecurringTable[[#This Row],[Date]], MainIncomeTable[Date], MainIncomeTable[Period], -1, -1,1 ), "")</f>
        <v/>
      </c>
      <c r="E333" s="68" t="str">
        <f ca="1">IF(RecurringTable[[#This Row],[Date]], IF(RecurringTable[[#This Row],[Date]]=_xlfn.XLOOKUP(TODAY(), RecurringTable[Date], RecurringTable[Date], -1,1,1), "Next up", ""), "")</f>
        <v/>
      </c>
    </row>
    <row r="334" spans="4:5" x14ac:dyDescent="0.25">
      <c r="D334" s="67" t="str">
        <f>IF(RecurringTable[[#This Row],[Date]], _xlfn.XLOOKUP(RecurringTable[[#This Row],[Date]], MainIncomeTable[Date], MainIncomeTable[Period], -1, -1,1 ), "")</f>
        <v/>
      </c>
      <c r="E334" s="68" t="str">
        <f ca="1">IF(RecurringTable[[#This Row],[Date]], IF(RecurringTable[[#This Row],[Date]]=_xlfn.XLOOKUP(TODAY(), RecurringTable[Date], RecurringTable[Date], -1,1,1), "Next up", ""), "")</f>
        <v/>
      </c>
    </row>
    <row r="335" spans="4:5" x14ac:dyDescent="0.25">
      <c r="D335" s="67" t="str">
        <f>IF(RecurringTable[[#This Row],[Date]], _xlfn.XLOOKUP(RecurringTable[[#This Row],[Date]], MainIncomeTable[Date], MainIncomeTable[Period], -1, -1,1 ), "")</f>
        <v/>
      </c>
      <c r="E335" s="68" t="str">
        <f ca="1">IF(RecurringTable[[#This Row],[Date]], IF(RecurringTable[[#This Row],[Date]]=_xlfn.XLOOKUP(TODAY(), RecurringTable[Date], RecurringTable[Date], -1,1,1), "Next up", ""), "")</f>
        <v/>
      </c>
    </row>
    <row r="336" spans="4:5" x14ac:dyDescent="0.25">
      <c r="D336" s="67" t="str">
        <f>IF(RecurringTable[[#This Row],[Date]], _xlfn.XLOOKUP(RecurringTable[[#This Row],[Date]], MainIncomeTable[Date], MainIncomeTable[Period], -1, -1,1 ), "")</f>
        <v/>
      </c>
      <c r="E336" s="68" t="str">
        <f ca="1">IF(RecurringTable[[#This Row],[Date]], IF(RecurringTable[[#This Row],[Date]]=_xlfn.XLOOKUP(TODAY(), RecurringTable[Date], RecurringTable[Date], -1,1,1), "Next up", ""), "")</f>
        <v/>
      </c>
    </row>
    <row r="337" spans="4:5" x14ac:dyDescent="0.25">
      <c r="D337" s="67" t="str">
        <f>IF(RecurringTable[[#This Row],[Date]], _xlfn.XLOOKUP(RecurringTable[[#This Row],[Date]], MainIncomeTable[Date], MainIncomeTable[Period], -1, -1,1 ), "")</f>
        <v/>
      </c>
      <c r="E337" s="68" t="str">
        <f ca="1">IF(RecurringTable[[#This Row],[Date]], IF(RecurringTable[[#This Row],[Date]]=_xlfn.XLOOKUP(TODAY(), RecurringTable[Date], RecurringTable[Date], -1,1,1), "Next up", ""), "")</f>
        <v/>
      </c>
    </row>
    <row r="338" spans="4:5" x14ac:dyDescent="0.25">
      <c r="D338" s="67" t="str">
        <f>IF(RecurringTable[[#This Row],[Date]], _xlfn.XLOOKUP(RecurringTable[[#This Row],[Date]], MainIncomeTable[Date], MainIncomeTable[Period], -1, -1,1 ), "")</f>
        <v/>
      </c>
      <c r="E338" s="68" t="str">
        <f ca="1">IF(RecurringTable[[#This Row],[Date]], IF(RecurringTable[[#This Row],[Date]]=_xlfn.XLOOKUP(TODAY(), RecurringTable[Date], RecurringTable[Date], -1,1,1), "Next up", ""), "")</f>
        <v/>
      </c>
    </row>
    <row r="339" spans="4:5" x14ac:dyDescent="0.25">
      <c r="D339" s="67" t="str">
        <f>IF(RecurringTable[[#This Row],[Date]], _xlfn.XLOOKUP(RecurringTable[[#This Row],[Date]], MainIncomeTable[Date], MainIncomeTable[Period], -1, -1,1 ), "")</f>
        <v/>
      </c>
      <c r="E339" s="68" t="str">
        <f ca="1">IF(RecurringTable[[#This Row],[Date]], IF(RecurringTable[[#This Row],[Date]]=_xlfn.XLOOKUP(TODAY(), RecurringTable[Date], RecurringTable[Date], -1,1,1), "Next up", ""), "")</f>
        <v/>
      </c>
    </row>
    <row r="340" spans="4:5" x14ac:dyDescent="0.25">
      <c r="D340" s="67" t="str">
        <f>IF(RecurringTable[[#This Row],[Date]], _xlfn.XLOOKUP(RecurringTable[[#This Row],[Date]], MainIncomeTable[Date], MainIncomeTable[Period], -1, -1,1 ), "")</f>
        <v/>
      </c>
      <c r="E340" s="68" t="str">
        <f ca="1">IF(RecurringTable[[#This Row],[Date]], IF(RecurringTable[[#This Row],[Date]]=_xlfn.XLOOKUP(TODAY(), RecurringTable[Date], RecurringTable[Date], -1,1,1), "Next up", ""), "")</f>
        <v/>
      </c>
    </row>
    <row r="341" spans="4:5" x14ac:dyDescent="0.25">
      <c r="D341" s="67" t="str">
        <f>IF(RecurringTable[[#This Row],[Date]], _xlfn.XLOOKUP(RecurringTable[[#This Row],[Date]], MainIncomeTable[Date], MainIncomeTable[Period], -1, -1,1 ), "")</f>
        <v/>
      </c>
      <c r="E341" s="68" t="str">
        <f ca="1">IF(RecurringTable[[#This Row],[Date]], IF(RecurringTable[[#This Row],[Date]]=_xlfn.XLOOKUP(TODAY(), RecurringTable[Date], RecurringTable[Date], -1,1,1), "Next up", ""), "")</f>
        <v/>
      </c>
    </row>
    <row r="342" spans="4:5" x14ac:dyDescent="0.25">
      <c r="D342" s="67" t="str">
        <f>IF(RecurringTable[[#This Row],[Date]], _xlfn.XLOOKUP(RecurringTable[[#This Row],[Date]], MainIncomeTable[Date], MainIncomeTable[Period], -1, -1,1 ), "")</f>
        <v/>
      </c>
      <c r="E342" s="68" t="str">
        <f ca="1">IF(RecurringTable[[#This Row],[Date]], IF(RecurringTable[[#This Row],[Date]]=_xlfn.XLOOKUP(TODAY(), RecurringTable[Date], RecurringTable[Date], -1,1,1), "Next up", ""), "")</f>
        <v/>
      </c>
    </row>
    <row r="343" spans="4:5" x14ac:dyDescent="0.25">
      <c r="D343" s="67" t="str">
        <f>IF(RecurringTable[[#This Row],[Date]], _xlfn.XLOOKUP(RecurringTable[[#This Row],[Date]], MainIncomeTable[Date], MainIncomeTable[Period], -1, -1,1 ), "")</f>
        <v/>
      </c>
      <c r="E343" s="68" t="str">
        <f ca="1">IF(RecurringTable[[#This Row],[Date]], IF(RecurringTable[[#This Row],[Date]]=_xlfn.XLOOKUP(TODAY(), RecurringTable[Date], RecurringTable[Date], -1,1,1), "Next up", ""), "")</f>
        <v/>
      </c>
    </row>
    <row r="344" spans="4:5" x14ac:dyDescent="0.25">
      <c r="D344" s="67" t="str">
        <f>IF(RecurringTable[[#This Row],[Date]], _xlfn.XLOOKUP(RecurringTable[[#This Row],[Date]], MainIncomeTable[Date], MainIncomeTable[Period], -1, -1,1 ), "")</f>
        <v/>
      </c>
      <c r="E344" s="68" t="str">
        <f ca="1">IF(RecurringTable[[#This Row],[Date]], IF(RecurringTable[[#This Row],[Date]]=_xlfn.XLOOKUP(TODAY(), RecurringTable[Date], RecurringTable[Date], -1,1,1), "Next up", ""), "")</f>
        <v/>
      </c>
    </row>
    <row r="345" spans="4:5" x14ac:dyDescent="0.25">
      <c r="D345" s="67" t="str">
        <f>IF(RecurringTable[[#This Row],[Date]], _xlfn.XLOOKUP(RecurringTable[[#This Row],[Date]], MainIncomeTable[Date], MainIncomeTable[Period], -1, -1,1 ), "")</f>
        <v/>
      </c>
      <c r="E345" s="68" t="str">
        <f ca="1">IF(RecurringTable[[#This Row],[Date]], IF(RecurringTable[[#This Row],[Date]]=_xlfn.XLOOKUP(TODAY(), RecurringTable[Date], RecurringTable[Date], -1,1,1), "Next up", ""), "")</f>
        <v/>
      </c>
    </row>
    <row r="346" spans="4:5" x14ac:dyDescent="0.25">
      <c r="D346" s="67" t="str">
        <f>IF(RecurringTable[[#This Row],[Date]], _xlfn.XLOOKUP(RecurringTable[[#This Row],[Date]], MainIncomeTable[Date], MainIncomeTable[Period], -1, -1,1 ), "")</f>
        <v/>
      </c>
      <c r="E346" s="68" t="str">
        <f ca="1">IF(RecurringTable[[#This Row],[Date]], IF(RecurringTable[[#This Row],[Date]]=_xlfn.XLOOKUP(TODAY(), RecurringTable[Date], RecurringTable[Date], -1,1,1), "Next up", ""), "")</f>
        <v/>
      </c>
    </row>
    <row r="347" spans="4:5" x14ac:dyDescent="0.25">
      <c r="D347" s="67" t="str">
        <f>IF(RecurringTable[[#This Row],[Date]], _xlfn.XLOOKUP(RecurringTable[[#This Row],[Date]], MainIncomeTable[Date], MainIncomeTable[Period], -1, -1,1 ), "")</f>
        <v/>
      </c>
      <c r="E347" s="68" t="str">
        <f ca="1">IF(RecurringTable[[#This Row],[Date]], IF(RecurringTable[[#This Row],[Date]]=_xlfn.XLOOKUP(TODAY(), RecurringTable[Date], RecurringTable[Date], -1,1,1), "Next up", ""), "")</f>
        <v/>
      </c>
    </row>
    <row r="348" spans="4:5" x14ac:dyDescent="0.25">
      <c r="D348" s="67" t="str">
        <f>IF(RecurringTable[[#This Row],[Date]], _xlfn.XLOOKUP(RecurringTable[[#This Row],[Date]], MainIncomeTable[Date], MainIncomeTable[Period], -1, -1,1 ), "")</f>
        <v/>
      </c>
      <c r="E348" s="68" t="str">
        <f ca="1">IF(RecurringTable[[#This Row],[Date]], IF(RecurringTable[[#This Row],[Date]]=_xlfn.XLOOKUP(TODAY(), RecurringTable[Date], RecurringTable[Date], -1,1,1), "Next up", ""), "")</f>
        <v/>
      </c>
    </row>
    <row r="349" spans="4:5" x14ac:dyDescent="0.25">
      <c r="D349" s="67" t="str">
        <f>IF(RecurringTable[[#This Row],[Date]], _xlfn.XLOOKUP(RecurringTable[[#This Row],[Date]], MainIncomeTable[Date], MainIncomeTable[Period], -1, -1,1 ), "")</f>
        <v/>
      </c>
      <c r="E349" s="68" t="str">
        <f ca="1">IF(RecurringTable[[#This Row],[Date]], IF(RecurringTable[[#This Row],[Date]]=_xlfn.XLOOKUP(TODAY(), RecurringTable[Date], RecurringTable[Date], -1,1,1), "Next up", ""), "")</f>
        <v/>
      </c>
    </row>
    <row r="350" spans="4:5" x14ac:dyDescent="0.25">
      <c r="D350" s="67" t="str">
        <f>IF(RecurringTable[[#This Row],[Date]], _xlfn.XLOOKUP(RecurringTable[[#This Row],[Date]], MainIncomeTable[Date], MainIncomeTable[Period], -1, -1,1 ), "")</f>
        <v/>
      </c>
      <c r="E350" s="68" t="str">
        <f ca="1">IF(RecurringTable[[#This Row],[Date]], IF(RecurringTable[[#This Row],[Date]]=_xlfn.XLOOKUP(TODAY(), RecurringTable[Date], RecurringTable[Date], -1,1,1), "Next up", ""), "")</f>
        <v/>
      </c>
    </row>
    <row r="351" spans="4:5" x14ac:dyDescent="0.25">
      <c r="D351" s="67" t="str">
        <f>IF(RecurringTable[[#This Row],[Date]], _xlfn.XLOOKUP(RecurringTable[[#This Row],[Date]], MainIncomeTable[Date], MainIncomeTable[Period], -1, -1,1 ), "")</f>
        <v/>
      </c>
      <c r="E351" s="68" t="str">
        <f ca="1">IF(RecurringTable[[#This Row],[Date]], IF(RecurringTable[[#This Row],[Date]]=_xlfn.XLOOKUP(TODAY(), RecurringTable[Date], RecurringTable[Date], -1,1,1), "Next up", ""), "")</f>
        <v/>
      </c>
    </row>
    <row r="352" spans="4:5" x14ac:dyDescent="0.25">
      <c r="D352" s="67" t="str">
        <f>IF(RecurringTable[[#This Row],[Date]], _xlfn.XLOOKUP(RecurringTable[[#This Row],[Date]], MainIncomeTable[Date], MainIncomeTable[Period], -1, -1,1 ), "")</f>
        <v/>
      </c>
      <c r="E352" s="68" t="str">
        <f ca="1">IF(RecurringTable[[#This Row],[Date]], IF(RecurringTable[[#This Row],[Date]]=_xlfn.XLOOKUP(TODAY(), RecurringTable[Date], RecurringTable[Date], -1,1,1), "Next up", ""), "")</f>
        <v/>
      </c>
    </row>
    <row r="353" spans="4:5" x14ac:dyDescent="0.25">
      <c r="D353" s="67" t="str">
        <f>IF(RecurringTable[[#This Row],[Date]], _xlfn.XLOOKUP(RecurringTable[[#This Row],[Date]], MainIncomeTable[Date], MainIncomeTable[Period], -1, -1,1 ), "")</f>
        <v/>
      </c>
      <c r="E353" s="68" t="str">
        <f ca="1">IF(RecurringTable[[#This Row],[Date]], IF(RecurringTable[[#This Row],[Date]]=_xlfn.XLOOKUP(TODAY(), RecurringTable[Date], RecurringTable[Date], -1,1,1), "Next up", ""), "")</f>
        <v/>
      </c>
    </row>
    <row r="354" spans="4:5" x14ac:dyDescent="0.25">
      <c r="D354" s="67" t="str">
        <f>IF(RecurringTable[[#This Row],[Date]], _xlfn.XLOOKUP(RecurringTable[[#This Row],[Date]], MainIncomeTable[Date], MainIncomeTable[Period], -1, -1,1 ), "")</f>
        <v/>
      </c>
      <c r="E354" s="68" t="str">
        <f ca="1">IF(RecurringTable[[#This Row],[Date]], IF(RecurringTable[[#This Row],[Date]]=_xlfn.XLOOKUP(TODAY(), RecurringTable[Date], RecurringTable[Date], -1,1,1), "Next up", ""), "")</f>
        <v/>
      </c>
    </row>
    <row r="355" spans="4:5" x14ac:dyDescent="0.25">
      <c r="D355" s="67" t="str">
        <f>IF(RecurringTable[[#This Row],[Date]], _xlfn.XLOOKUP(RecurringTable[[#This Row],[Date]], MainIncomeTable[Date], MainIncomeTable[Period], -1, -1,1 ), "")</f>
        <v/>
      </c>
      <c r="E355" s="68" t="str">
        <f ca="1">IF(RecurringTable[[#This Row],[Date]], IF(RecurringTable[[#This Row],[Date]]=_xlfn.XLOOKUP(TODAY(), RecurringTable[Date], RecurringTable[Date], -1,1,1), "Next up", ""), "")</f>
        <v/>
      </c>
    </row>
    <row r="356" spans="4:5" x14ac:dyDescent="0.25">
      <c r="D356" s="67" t="str">
        <f>IF(RecurringTable[[#This Row],[Date]], _xlfn.XLOOKUP(RecurringTable[[#This Row],[Date]], MainIncomeTable[Date], MainIncomeTable[Period], -1, -1,1 ), "")</f>
        <v/>
      </c>
      <c r="E356" s="68" t="str">
        <f ca="1">IF(RecurringTable[[#This Row],[Date]], IF(RecurringTable[[#This Row],[Date]]=_xlfn.XLOOKUP(TODAY(), RecurringTable[Date], RecurringTable[Date], -1,1,1), "Next up", ""), "")</f>
        <v/>
      </c>
    </row>
    <row r="357" spans="4:5" x14ac:dyDescent="0.25">
      <c r="D357" s="67" t="str">
        <f>IF(RecurringTable[[#This Row],[Date]], _xlfn.XLOOKUP(RecurringTable[[#This Row],[Date]], MainIncomeTable[Date], MainIncomeTable[Period], -1, -1,1 ), "")</f>
        <v/>
      </c>
      <c r="E357" s="68" t="str">
        <f ca="1">IF(RecurringTable[[#This Row],[Date]], IF(RecurringTable[[#This Row],[Date]]=_xlfn.XLOOKUP(TODAY(), RecurringTable[Date], RecurringTable[Date], -1,1,1), "Next up", ""), "")</f>
        <v/>
      </c>
    </row>
    <row r="358" spans="4:5" x14ac:dyDescent="0.25">
      <c r="D358" s="67" t="str">
        <f>IF(RecurringTable[[#This Row],[Date]], _xlfn.XLOOKUP(RecurringTable[[#This Row],[Date]], MainIncomeTable[Date], MainIncomeTable[Period], -1, -1,1 ), "")</f>
        <v/>
      </c>
      <c r="E358" s="68" t="str">
        <f ca="1">IF(RecurringTable[[#This Row],[Date]], IF(RecurringTable[[#This Row],[Date]]=_xlfn.XLOOKUP(TODAY(), RecurringTable[Date], RecurringTable[Date], -1,1,1), "Next up", ""), "")</f>
        <v/>
      </c>
    </row>
    <row r="359" spans="4:5" x14ac:dyDescent="0.25">
      <c r="D359" s="67" t="str">
        <f>IF(RecurringTable[[#This Row],[Date]], _xlfn.XLOOKUP(RecurringTable[[#This Row],[Date]], MainIncomeTable[Date], MainIncomeTable[Period], -1, -1,1 ), "")</f>
        <v/>
      </c>
      <c r="E359" s="68" t="str">
        <f ca="1">IF(RecurringTable[[#This Row],[Date]], IF(RecurringTable[[#This Row],[Date]]=_xlfn.XLOOKUP(TODAY(), RecurringTable[Date], RecurringTable[Date], -1,1,1), "Next up", ""), "")</f>
        <v/>
      </c>
    </row>
    <row r="360" spans="4:5" x14ac:dyDescent="0.25">
      <c r="D360" s="67" t="str">
        <f>IF(RecurringTable[[#This Row],[Date]], _xlfn.XLOOKUP(RecurringTable[[#This Row],[Date]], MainIncomeTable[Date], MainIncomeTable[Period], -1, -1,1 ), "")</f>
        <v/>
      </c>
      <c r="E360" s="68" t="str">
        <f ca="1">IF(RecurringTable[[#This Row],[Date]], IF(RecurringTable[[#This Row],[Date]]=_xlfn.XLOOKUP(TODAY(), RecurringTable[Date], RecurringTable[Date], -1,1,1), "Next up", ""), "")</f>
        <v/>
      </c>
    </row>
    <row r="361" spans="4:5" x14ac:dyDescent="0.25">
      <c r="D361" s="67" t="str">
        <f>IF(RecurringTable[[#This Row],[Date]], _xlfn.XLOOKUP(RecurringTable[[#This Row],[Date]], MainIncomeTable[Date], MainIncomeTable[Period], -1, -1,1 ), "")</f>
        <v/>
      </c>
      <c r="E361" s="68" t="str">
        <f ca="1">IF(RecurringTable[[#This Row],[Date]], IF(RecurringTable[[#This Row],[Date]]=_xlfn.XLOOKUP(TODAY(), RecurringTable[Date], RecurringTable[Date], -1,1,1), "Next up", ""), "")</f>
        <v/>
      </c>
    </row>
    <row r="362" spans="4:5" x14ac:dyDescent="0.25">
      <c r="D362" s="67" t="str">
        <f>IF(RecurringTable[[#This Row],[Date]], _xlfn.XLOOKUP(RecurringTable[[#This Row],[Date]], MainIncomeTable[Date], MainIncomeTable[Period], -1, -1,1 ), "")</f>
        <v/>
      </c>
      <c r="E362" s="68" t="str">
        <f ca="1">IF(RecurringTable[[#This Row],[Date]], IF(RecurringTable[[#This Row],[Date]]=_xlfn.XLOOKUP(TODAY(), RecurringTable[Date], RecurringTable[Date], -1,1,1), "Next up", ""), "")</f>
        <v/>
      </c>
    </row>
    <row r="363" spans="4:5" x14ac:dyDescent="0.25">
      <c r="D363" s="67" t="str">
        <f>IF(RecurringTable[[#This Row],[Date]], _xlfn.XLOOKUP(RecurringTable[[#This Row],[Date]], MainIncomeTable[Date], MainIncomeTable[Period], -1, -1,1 ), "")</f>
        <v/>
      </c>
      <c r="E363" s="68" t="str">
        <f ca="1">IF(RecurringTable[[#This Row],[Date]], IF(RecurringTable[[#This Row],[Date]]=_xlfn.XLOOKUP(TODAY(), RecurringTable[Date], RecurringTable[Date], -1,1,1), "Next up", ""), "")</f>
        <v/>
      </c>
    </row>
    <row r="364" spans="4:5" x14ac:dyDescent="0.25">
      <c r="D364" s="67" t="str">
        <f>IF(RecurringTable[[#This Row],[Date]], _xlfn.XLOOKUP(RecurringTable[[#This Row],[Date]], MainIncomeTable[Date], MainIncomeTable[Period], -1, -1,1 ), "")</f>
        <v/>
      </c>
      <c r="E364" s="68" t="str">
        <f ca="1">IF(RecurringTable[[#This Row],[Date]], IF(RecurringTable[[#This Row],[Date]]=_xlfn.XLOOKUP(TODAY(), RecurringTable[Date], RecurringTable[Date], -1,1,1), "Next up", ""), "")</f>
        <v/>
      </c>
    </row>
    <row r="365" spans="4:5" x14ac:dyDescent="0.25">
      <c r="D365" s="67" t="str">
        <f>IF(RecurringTable[[#This Row],[Date]], _xlfn.XLOOKUP(RecurringTable[[#This Row],[Date]], MainIncomeTable[Date], MainIncomeTable[Period], -1, -1,1 ), "")</f>
        <v/>
      </c>
      <c r="E365" s="68" t="str">
        <f ca="1">IF(RecurringTable[[#This Row],[Date]], IF(RecurringTable[[#This Row],[Date]]=_xlfn.XLOOKUP(TODAY(), RecurringTable[Date], RecurringTable[Date], -1,1,1), "Next up", ""), "")</f>
        <v/>
      </c>
    </row>
    <row r="366" spans="4:5" x14ac:dyDescent="0.25">
      <c r="D366" s="67" t="str">
        <f>IF(RecurringTable[[#This Row],[Date]], _xlfn.XLOOKUP(RecurringTable[[#This Row],[Date]], MainIncomeTable[Date], MainIncomeTable[Period], -1, -1,1 ), "")</f>
        <v/>
      </c>
      <c r="E366" s="68" t="str">
        <f ca="1">IF(RecurringTable[[#This Row],[Date]], IF(RecurringTable[[#This Row],[Date]]=_xlfn.XLOOKUP(TODAY(), RecurringTable[Date], RecurringTable[Date], -1,1,1), "Next up", ""), "")</f>
        <v/>
      </c>
    </row>
    <row r="367" spans="4:5" x14ac:dyDescent="0.25">
      <c r="D367" s="67" t="str">
        <f>IF(RecurringTable[[#This Row],[Date]], _xlfn.XLOOKUP(RecurringTable[[#This Row],[Date]], MainIncomeTable[Date], MainIncomeTable[Period], -1, -1,1 ), "")</f>
        <v/>
      </c>
      <c r="E367" s="68" t="str">
        <f ca="1">IF(RecurringTable[[#This Row],[Date]], IF(RecurringTable[[#This Row],[Date]]=_xlfn.XLOOKUP(TODAY(), RecurringTable[Date], RecurringTable[Date], -1,1,1), "Next up", ""), "")</f>
        <v/>
      </c>
    </row>
    <row r="368" spans="4:5" x14ac:dyDescent="0.25">
      <c r="D368" s="67" t="str">
        <f>IF(RecurringTable[[#This Row],[Date]], _xlfn.XLOOKUP(RecurringTable[[#This Row],[Date]], MainIncomeTable[Date], MainIncomeTable[Period], -1, -1,1 ), "")</f>
        <v/>
      </c>
      <c r="E368" s="68" t="str">
        <f ca="1">IF(RecurringTable[[#This Row],[Date]], IF(RecurringTable[[#This Row],[Date]]=_xlfn.XLOOKUP(TODAY(), RecurringTable[Date], RecurringTable[Date], -1,1,1), "Next up", ""), "")</f>
        <v/>
      </c>
    </row>
    <row r="369" spans="4:5" x14ac:dyDescent="0.25">
      <c r="D369" s="67" t="str">
        <f>IF(RecurringTable[[#This Row],[Date]], _xlfn.XLOOKUP(RecurringTable[[#This Row],[Date]], MainIncomeTable[Date], MainIncomeTable[Period], -1, -1,1 ), "")</f>
        <v/>
      </c>
      <c r="E369" s="68" t="str">
        <f ca="1">IF(RecurringTable[[#This Row],[Date]], IF(RecurringTable[[#This Row],[Date]]=_xlfn.XLOOKUP(TODAY(), RecurringTable[Date], RecurringTable[Date], -1,1,1), "Next up", ""), "")</f>
        <v/>
      </c>
    </row>
    <row r="370" spans="4:5" x14ac:dyDescent="0.25">
      <c r="D370" s="67" t="str">
        <f>IF(RecurringTable[[#This Row],[Date]], _xlfn.XLOOKUP(RecurringTable[[#This Row],[Date]], MainIncomeTable[Date], MainIncomeTable[Period], -1, -1,1 ), "")</f>
        <v/>
      </c>
      <c r="E370" s="68" t="str">
        <f ca="1">IF(RecurringTable[[#This Row],[Date]], IF(RecurringTable[[#This Row],[Date]]=_xlfn.XLOOKUP(TODAY(), RecurringTable[Date], RecurringTable[Date], -1,1,1), "Next up", ""), "")</f>
        <v/>
      </c>
    </row>
    <row r="371" spans="4:5" x14ac:dyDescent="0.25">
      <c r="D371" s="67" t="str">
        <f>IF(RecurringTable[[#This Row],[Date]], _xlfn.XLOOKUP(RecurringTable[[#This Row],[Date]], MainIncomeTable[Date], MainIncomeTable[Period], -1, -1,1 ), "")</f>
        <v/>
      </c>
      <c r="E371" s="68" t="str">
        <f ca="1">IF(RecurringTable[[#This Row],[Date]], IF(RecurringTable[[#This Row],[Date]]=_xlfn.XLOOKUP(TODAY(), RecurringTable[Date], RecurringTable[Date], -1,1,1), "Next up", ""), "")</f>
        <v/>
      </c>
    </row>
    <row r="372" spans="4:5" x14ac:dyDescent="0.25">
      <c r="D372" s="67" t="str">
        <f>IF(RecurringTable[[#This Row],[Date]], _xlfn.XLOOKUP(RecurringTable[[#This Row],[Date]], MainIncomeTable[Date], MainIncomeTable[Period], -1, -1,1 ), "")</f>
        <v/>
      </c>
      <c r="E372" s="68" t="str">
        <f ca="1">IF(RecurringTable[[#This Row],[Date]], IF(RecurringTable[[#This Row],[Date]]=_xlfn.XLOOKUP(TODAY(), RecurringTable[Date], RecurringTable[Date], -1,1,1), "Next up", ""), "")</f>
        <v/>
      </c>
    </row>
    <row r="373" spans="4:5" x14ac:dyDescent="0.25">
      <c r="D373" s="67" t="str">
        <f>IF(RecurringTable[[#This Row],[Date]], _xlfn.XLOOKUP(RecurringTable[[#This Row],[Date]], MainIncomeTable[Date], MainIncomeTable[Period], -1, -1,1 ), "")</f>
        <v/>
      </c>
      <c r="E373" s="68" t="str">
        <f ca="1">IF(RecurringTable[[#This Row],[Date]], IF(RecurringTable[[#This Row],[Date]]=_xlfn.XLOOKUP(TODAY(), RecurringTable[Date], RecurringTable[Date], -1,1,1), "Next up", ""), "")</f>
        <v/>
      </c>
    </row>
    <row r="374" spans="4:5" x14ac:dyDescent="0.25">
      <c r="D374" s="67" t="str">
        <f>IF(RecurringTable[[#This Row],[Date]], _xlfn.XLOOKUP(RecurringTable[[#This Row],[Date]], MainIncomeTable[Date], MainIncomeTable[Period], -1, -1,1 ), "")</f>
        <v/>
      </c>
      <c r="E374" s="68" t="str">
        <f ca="1">IF(RecurringTable[[#This Row],[Date]], IF(RecurringTable[[#This Row],[Date]]=_xlfn.XLOOKUP(TODAY(), RecurringTable[Date], RecurringTable[Date], -1,1,1), "Next up", ""), "")</f>
        <v/>
      </c>
    </row>
    <row r="375" spans="4:5" x14ac:dyDescent="0.25">
      <c r="D375" s="67" t="str">
        <f>IF(RecurringTable[[#This Row],[Date]], _xlfn.XLOOKUP(RecurringTable[[#This Row],[Date]], MainIncomeTable[Date], MainIncomeTable[Period], -1, -1,1 ), "")</f>
        <v/>
      </c>
      <c r="E375" s="68" t="str">
        <f ca="1">IF(RecurringTable[[#This Row],[Date]], IF(RecurringTable[[#This Row],[Date]]=_xlfn.XLOOKUP(TODAY(), RecurringTable[Date], RecurringTable[Date], -1,1,1), "Next up", ""), "")</f>
        <v/>
      </c>
    </row>
    <row r="376" spans="4:5" x14ac:dyDescent="0.25">
      <c r="D376" s="67" t="str">
        <f>IF(RecurringTable[[#This Row],[Date]], _xlfn.XLOOKUP(RecurringTable[[#This Row],[Date]], MainIncomeTable[Date], MainIncomeTable[Period], -1, -1,1 ), "")</f>
        <v/>
      </c>
      <c r="E376" s="68" t="str">
        <f ca="1">IF(RecurringTable[[#This Row],[Date]], IF(RecurringTable[[#This Row],[Date]]=_xlfn.XLOOKUP(TODAY(), RecurringTable[Date], RecurringTable[Date], -1,1,1), "Next up", ""), "")</f>
        <v/>
      </c>
    </row>
    <row r="377" spans="4:5" x14ac:dyDescent="0.25">
      <c r="D377" s="67" t="str">
        <f>IF(RecurringTable[[#This Row],[Date]], _xlfn.XLOOKUP(RecurringTable[[#This Row],[Date]], MainIncomeTable[Date], MainIncomeTable[Period], -1, -1,1 ), "")</f>
        <v/>
      </c>
      <c r="E377" s="68" t="str">
        <f ca="1">IF(RecurringTable[[#This Row],[Date]], IF(RecurringTable[[#This Row],[Date]]=_xlfn.XLOOKUP(TODAY(), RecurringTable[Date], RecurringTable[Date], -1,1,1), "Next up", ""), "")</f>
        <v/>
      </c>
    </row>
    <row r="378" spans="4:5" x14ac:dyDescent="0.25">
      <c r="D378" s="67" t="str">
        <f>IF(RecurringTable[[#This Row],[Date]], _xlfn.XLOOKUP(RecurringTable[[#This Row],[Date]], MainIncomeTable[Date], MainIncomeTable[Period], -1, -1,1 ), "")</f>
        <v/>
      </c>
      <c r="E378" s="68" t="str">
        <f ca="1">IF(RecurringTable[[#This Row],[Date]], IF(RecurringTable[[#This Row],[Date]]=_xlfn.XLOOKUP(TODAY(), RecurringTable[Date], RecurringTable[Date], -1,1,1), "Next up", ""), "")</f>
        <v/>
      </c>
    </row>
    <row r="379" spans="4:5" x14ac:dyDescent="0.25">
      <c r="D379" s="67" t="str">
        <f>IF(RecurringTable[[#This Row],[Date]], _xlfn.XLOOKUP(RecurringTable[[#This Row],[Date]], MainIncomeTable[Date], MainIncomeTable[Period], -1, -1,1 ), "")</f>
        <v/>
      </c>
      <c r="E379" s="68" t="str">
        <f ca="1">IF(RecurringTable[[#This Row],[Date]], IF(RecurringTable[[#This Row],[Date]]=_xlfn.XLOOKUP(TODAY(), RecurringTable[Date], RecurringTable[Date], -1,1,1), "Next up", ""), "")</f>
        <v/>
      </c>
    </row>
    <row r="380" spans="4:5" x14ac:dyDescent="0.25">
      <c r="D380" s="67" t="str">
        <f>IF(RecurringTable[[#This Row],[Date]], _xlfn.XLOOKUP(RecurringTable[[#This Row],[Date]], MainIncomeTable[Date], MainIncomeTable[Period], -1, -1,1 ), "")</f>
        <v/>
      </c>
      <c r="E380" s="68" t="str">
        <f ca="1">IF(RecurringTable[[#This Row],[Date]], IF(RecurringTable[[#This Row],[Date]]=_xlfn.XLOOKUP(TODAY(), RecurringTable[Date], RecurringTable[Date], -1,1,1), "Next up", ""), "")</f>
        <v/>
      </c>
    </row>
    <row r="381" spans="4:5" x14ac:dyDescent="0.25">
      <c r="D381" s="67" t="str">
        <f>IF(RecurringTable[[#This Row],[Date]], _xlfn.XLOOKUP(RecurringTable[[#This Row],[Date]], MainIncomeTable[Date], MainIncomeTable[Period], -1, -1,1 ), "")</f>
        <v/>
      </c>
      <c r="E381" s="68" t="str">
        <f ca="1">IF(RecurringTable[[#This Row],[Date]], IF(RecurringTable[[#This Row],[Date]]=_xlfn.XLOOKUP(TODAY(), RecurringTable[Date], RecurringTable[Date], -1,1,1), "Next up", ""), "")</f>
        <v/>
      </c>
    </row>
    <row r="382" spans="4:5" x14ac:dyDescent="0.25">
      <c r="D382" s="67" t="str">
        <f>IF(RecurringTable[[#This Row],[Date]], _xlfn.XLOOKUP(RecurringTable[[#This Row],[Date]], MainIncomeTable[Date], MainIncomeTable[Period], -1, -1,1 ), "")</f>
        <v/>
      </c>
      <c r="E382" s="68" t="str">
        <f ca="1">IF(RecurringTable[[#This Row],[Date]], IF(RecurringTable[[#This Row],[Date]]=_xlfn.XLOOKUP(TODAY(), RecurringTable[Date], RecurringTable[Date], -1,1,1), "Next up", ""), "")</f>
        <v/>
      </c>
    </row>
    <row r="383" spans="4:5" x14ac:dyDescent="0.25">
      <c r="D383" s="67" t="str">
        <f>IF(RecurringTable[[#This Row],[Date]], _xlfn.XLOOKUP(RecurringTable[[#This Row],[Date]], MainIncomeTable[Date], MainIncomeTable[Period], -1, -1,1 ), "")</f>
        <v/>
      </c>
      <c r="E383" s="68" t="str">
        <f ca="1">IF(RecurringTable[[#This Row],[Date]], IF(RecurringTable[[#This Row],[Date]]=_xlfn.XLOOKUP(TODAY(), RecurringTable[Date], RecurringTable[Date], -1,1,1), "Next up", ""), "")</f>
        <v/>
      </c>
    </row>
    <row r="384" spans="4:5" x14ac:dyDescent="0.25">
      <c r="D384" s="67" t="str">
        <f>IF(RecurringTable[[#This Row],[Date]], _xlfn.XLOOKUP(RecurringTable[[#This Row],[Date]], MainIncomeTable[Date], MainIncomeTable[Period], -1, -1,1 ), "")</f>
        <v/>
      </c>
      <c r="E384" s="68" t="str">
        <f ca="1">IF(RecurringTable[[#This Row],[Date]], IF(RecurringTable[[#This Row],[Date]]=_xlfn.XLOOKUP(TODAY(), RecurringTable[Date], RecurringTable[Date], -1,1,1), "Next up", ""), "")</f>
        <v/>
      </c>
    </row>
    <row r="385" spans="4:5" x14ac:dyDescent="0.25">
      <c r="D385" s="67" t="str">
        <f>IF(RecurringTable[[#This Row],[Date]], _xlfn.XLOOKUP(RecurringTable[[#This Row],[Date]], MainIncomeTable[Date], MainIncomeTable[Period], -1, -1,1 ), "")</f>
        <v/>
      </c>
      <c r="E385" s="68" t="str">
        <f ca="1">IF(RecurringTable[[#This Row],[Date]], IF(RecurringTable[[#This Row],[Date]]=_xlfn.XLOOKUP(TODAY(), RecurringTable[Date], RecurringTable[Date], -1,1,1), "Next up", ""), "")</f>
        <v/>
      </c>
    </row>
    <row r="386" spans="4:5" x14ac:dyDescent="0.25">
      <c r="D386" s="67" t="str">
        <f>IF(RecurringTable[[#This Row],[Date]], _xlfn.XLOOKUP(RecurringTable[[#This Row],[Date]], MainIncomeTable[Date], MainIncomeTable[Period], -1, -1,1 ), "")</f>
        <v/>
      </c>
      <c r="E386" s="68" t="str">
        <f ca="1">IF(RecurringTable[[#This Row],[Date]], IF(RecurringTable[[#This Row],[Date]]=_xlfn.XLOOKUP(TODAY(), RecurringTable[Date], RecurringTable[Date], -1,1,1), "Next up", ""), "")</f>
        <v/>
      </c>
    </row>
    <row r="387" spans="4:5" x14ac:dyDescent="0.25">
      <c r="D387" s="67" t="str">
        <f>IF(RecurringTable[[#This Row],[Date]], _xlfn.XLOOKUP(RecurringTable[[#This Row],[Date]], MainIncomeTable[Date], MainIncomeTable[Period], -1, -1,1 ), "")</f>
        <v/>
      </c>
      <c r="E387" s="68" t="str">
        <f ca="1">IF(RecurringTable[[#This Row],[Date]], IF(RecurringTable[[#This Row],[Date]]=_xlfn.XLOOKUP(TODAY(), RecurringTable[Date], RecurringTable[Date], -1,1,1), "Next up", ""), "")</f>
        <v/>
      </c>
    </row>
    <row r="388" spans="4:5" x14ac:dyDescent="0.25">
      <c r="D388" s="67" t="str">
        <f>IF(RecurringTable[[#This Row],[Date]], _xlfn.XLOOKUP(RecurringTable[[#This Row],[Date]], MainIncomeTable[Date], MainIncomeTable[Period], -1, -1,1 ), "")</f>
        <v/>
      </c>
      <c r="E388" s="68" t="str">
        <f ca="1">IF(RecurringTable[[#This Row],[Date]], IF(RecurringTable[[#This Row],[Date]]=_xlfn.XLOOKUP(TODAY(), RecurringTable[Date], RecurringTable[Date], -1,1,1), "Next up", ""), "")</f>
        <v/>
      </c>
    </row>
    <row r="389" spans="4:5" x14ac:dyDescent="0.25">
      <c r="D389" s="67" t="str">
        <f>IF(RecurringTable[[#This Row],[Date]], _xlfn.XLOOKUP(RecurringTable[[#This Row],[Date]], MainIncomeTable[Date], MainIncomeTable[Period], -1, -1,1 ), "")</f>
        <v/>
      </c>
      <c r="E389" s="68" t="str">
        <f ca="1">IF(RecurringTable[[#This Row],[Date]], IF(RecurringTable[[#This Row],[Date]]=_xlfn.XLOOKUP(TODAY(), RecurringTable[Date], RecurringTable[Date], -1,1,1), "Next up", ""), "")</f>
        <v/>
      </c>
    </row>
    <row r="390" spans="4:5" x14ac:dyDescent="0.25">
      <c r="D390" s="67" t="str">
        <f>IF(RecurringTable[[#This Row],[Date]], _xlfn.XLOOKUP(RecurringTable[[#This Row],[Date]], MainIncomeTable[Date], MainIncomeTable[Period], -1, -1,1 ), "")</f>
        <v/>
      </c>
      <c r="E390" s="68" t="str">
        <f ca="1">IF(RecurringTable[[#This Row],[Date]], IF(RecurringTable[[#This Row],[Date]]=_xlfn.XLOOKUP(TODAY(), RecurringTable[Date], RecurringTable[Date], -1,1,1), "Next up", ""), "")</f>
        <v/>
      </c>
    </row>
    <row r="391" spans="4:5" x14ac:dyDescent="0.25">
      <c r="D391" s="67" t="str">
        <f>IF(RecurringTable[[#This Row],[Date]], _xlfn.XLOOKUP(RecurringTable[[#This Row],[Date]], MainIncomeTable[Date], MainIncomeTable[Period], -1, -1,1 ), "")</f>
        <v/>
      </c>
      <c r="E391" s="68" t="str">
        <f ca="1">IF(RecurringTable[[#This Row],[Date]], IF(RecurringTable[[#This Row],[Date]]=_xlfn.XLOOKUP(TODAY(), RecurringTable[Date], RecurringTable[Date], -1,1,1), "Next up", ""), "")</f>
        <v/>
      </c>
    </row>
    <row r="392" spans="4:5" x14ac:dyDescent="0.25">
      <c r="D392" s="67" t="str">
        <f>IF(RecurringTable[[#This Row],[Date]], _xlfn.XLOOKUP(RecurringTable[[#This Row],[Date]], MainIncomeTable[Date], MainIncomeTable[Period], -1, -1,1 ), "")</f>
        <v/>
      </c>
      <c r="E392" s="68" t="str">
        <f ca="1">IF(RecurringTable[[#This Row],[Date]], IF(RecurringTable[[#This Row],[Date]]=_xlfn.XLOOKUP(TODAY(), RecurringTable[Date], RecurringTable[Date], -1,1,1), "Next up", ""), "")</f>
        <v/>
      </c>
    </row>
    <row r="393" spans="4:5" x14ac:dyDescent="0.25">
      <c r="D393" s="67" t="str">
        <f>IF(RecurringTable[[#This Row],[Date]], _xlfn.XLOOKUP(RecurringTable[[#This Row],[Date]], MainIncomeTable[Date], MainIncomeTable[Period], -1, -1,1 ), "")</f>
        <v/>
      </c>
      <c r="E393" s="68" t="str">
        <f ca="1">IF(RecurringTable[[#This Row],[Date]], IF(RecurringTable[[#This Row],[Date]]=_xlfn.XLOOKUP(TODAY(), RecurringTable[Date], RecurringTable[Date], -1,1,1), "Next up", ""), "")</f>
        <v/>
      </c>
    </row>
    <row r="394" spans="4:5" x14ac:dyDescent="0.25">
      <c r="D394" s="67" t="str">
        <f>IF(RecurringTable[[#This Row],[Date]], _xlfn.XLOOKUP(RecurringTable[[#This Row],[Date]], MainIncomeTable[Date], MainIncomeTable[Period], -1, -1,1 ), "")</f>
        <v/>
      </c>
      <c r="E394" s="68" t="str">
        <f ca="1">IF(RecurringTable[[#This Row],[Date]], IF(RecurringTable[[#This Row],[Date]]=_xlfn.XLOOKUP(TODAY(), RecurringTable[Date], RecurringTable[Date], -1,1,1), "Next up", ""), "")</f>
        <v/>
      </c>
    </row>
    <row r="395" spans="4:5" x14ac:dyDescent="0.25">
      <c r="D395" s="67" t="str">
        <f>IF(RecurringTable[[#This Row],[Date]], _xlfn.XLOOKUP(RecurringTable[[#This Row],[Date]], MainIncomeTable[Date], MainIncomeTable[Period], -1, -1,1 ), "")</f>
        <v/>
      </c>
      <c r="E395" s="68" t="str">
        <f ca="1">IF(RecurringTable[[#This Row],[Date]], IF(RecurringTable[[#This Row],[Date]]=_xlfn.XLOOKUP(TODAY(), RecurringTable[Date], RecurringTable[Date], -1,1,1), "Next up", ""), "")</f>
        <v/>
      </c>
    </row>
    <row r="396" spans="4:5" x14ac:dyDescent="0.25">
      <c r="D396" s="67" t="str">
        <f>IF(RecurringTable[[#This Row],[Date]], _xlfn.XLOOKUP(RecurringTable[[#This Row],[Date]], MainIncomeTable[Date], MainIncomeTable[Period], -1, -1,1 ), "")</f>
        <v/>
      </c>
      <c r="E396" s="68" t="str">
        <f ca="1">IF(RecurringTable[[#This Row],[Date]], IF(RecurringTable[[#This Row],[Date]]=_xlfn.XLOOKUP(TODAY(), RecurringTable[Date], RecurringTable[Date], -1,1,1), "Next up", ""), "")</f>
        <v/>
      </c>
    </row>
    <row r="397" spans="4:5" x14ac:dyDescent="0.25">
      <c r="D397" s="67" t="str">
        <f>IF(RecurringTable[[#This Row],[Date]], _xlfn.XLOOKUP(RecurringTable[[#This Row],[Date]], MainIncomeTable[Date], MainIncomeTable[Period], -1, -1,1 ), "")</f>
        <v/>
      </c>
      <c r="E397" s="68" t="str">
        <f ca="1">IF(RecurringTable[[#This Row],[Date]], IF(RecurringTable[[#This Row],[Date]]=_xlfn.XLOOKUP(TODAY(), RecurringTable[Date], RecurringTable[Date], -1,1,1), "Next up", ""), "")</f>
        <v/>
      </c>
    </row>
    <row r="398" spans="4:5" x14ac:dyDescent="0.25">
      <c r="D398" s="67" t="str">
        <f>IF(RecurringTable[[#This Row],[Date]], _xlfn.XLOOKUP(RecurringTable[[#This Row],[Date]], MainIncomeTable[Date], MainIncomeTable[Period], -1, -1,1 ), "")</f>
        <v/>
      </c>
      <c r="E398" s="68" t="str">
        <f ca="1">IF(RecurringTable[[#This Row],[Date]], IF(RecurringTable[[#This Row],[Date]]=_xlfn.XLOOKUP(TODAY(), RecurringTable[Date], RecurringTable[Date], -1,1,1), "Next up", ""), "")</f>
        <v/>
      </c>
    </row>
    <row r="399" spans="4:5" x14ac:dyDescent="0.25">
      <c r="D399" s="67" t="str">
        <f>IF(RecurringTable[[#This Row],[Date]], _xlfn.XLOOKUP(RecurringTable[[#This Row],[Date]], MainIncomeTable[Date], MainIncomeTable[Period], -1, -1,1 ), "")</f>
        <v/>
      </c>
      <c r="E399" s="68" t="str">
        <f ca="1">IF(RecurringTable[[#This Row],[Date]], IF(RecurringTable[[#This Row],[Date]]=_xlfn.XLOOKUP(TODAY(), RecurringTable[Date], RecurringTable[Date], -1,1,1), "Next up", ""), "")</f>
        <v/>
      </c>
    </row>
    <row r="400" spans="4:5" x14ac:dyDescent="0.25">
      <c r="D400" s="67" t="str">
        <f>IF(RecurringTable[[#This Row],[Date]], _xlfn.XLOOKUP(RecurringTable[[#This Row],[Date]], MainIncomeTable[Date], MainIncomeTable[Period], -1, -1,1 ), "")</f>
        <v/>
      </c>
      <c r="E400" s="68" t="str">
        <f ca="1">IF(RecurringTable[[#This Row],[Date]], IF(RecurringTable[[#This Row],[Date]]=_xlfn.XLOOKUP(TODAY(), RecurringTable[Date], RecurringTable[Date], -1,1,1), "Next up", ""), "")</f>
        <v/>
      </c>
    </row>
    <row r="401" spans="4:5" x14ac:dyDescent="0.25">
      <c r="D401" s="67" t="str">
        <f>IF(RecurringTable[[#This Row],[Date]], _xlfn.XLOOKUP(RecurringTable[[#This Row],[Date]], MainIncomeTable[Date], MainIncomeTable[Period], -1, -1,1 ), "")</f>
        <v/>
      </c>
      <c r="E401" s="68" t="str">
        <f ca="1">IF(RecurringTable[[#This Row],[Date]], IF(RecurringTable[[#This Row],[Date]]=_xlfn.XLOOKUP(TODAY(), RecurringTable[Date], RecurringTable[Date], -1,1,1), "Next up", ""), "")</f>
        <v/>
      </c>
    </row>
    <row r="402" spans="4:5" x14ac:dyDescent="0.25">
      <c r="D402" s="67" t="str">
        <f>IF(RecurringTable[[#This Row],[Date]], _xlfn.XLOOKUP(RecurringTable[[#This Row],[Date]], MainIncomeTable[Date], MainIncomeTable[Period], -1, -1,1 ), "")</f>
        <v/>
      </c>
      <c r="E402" s="68" t="str">
        <f ca="1">IF(RecurringTable[[#This Row],[Date]], IF(RecurringTable[[#This Row],[Date]]=_xlfn.XLOOKUP(TODAY(), RecurringTable[Date], RecurringTable[Date], -1,1,1), "Next up", ""), "")</f>
        <v/>
      </c>
    </row>
    <row r="403" spans="4:5" x14ac:dyDescent="0.25">
      <c r="D403" s="67" t="str">
        <f>IF(RecurringTable[[#This Row],[Date]], _xlfn.XLOOKUP(RecurringTable[[#This Row],[Date]], MainIncomeTable[Date], MainIncomeTable[Period], -1, -1,1 ), "")</f>
        <v/>
      </c>
      <c r="E403" s="68" t="str">
        <f ca="1">IF(RecurringTable[[#This Row],[Date]], IF(RecurringTable[[#This Row],[Date]]=_xlfn.XLOOKUP(TODAY(), RecurringTable[Date], RecurringTable[Date], -1,1,1), "Next up", ""), "")</f>
        <v/>
      </c>
    </row>
    <row r="404" spans="4:5" x14ac:dyDescent="0.25">
      <c r="D404" s="67" t="str">
        <f>IF(RecurringTable[[#This Row],[Date]], _xlfn.XLOOKUP(RecurringTable[[#This Row],[Date]], MainIncomeTable[Date], MainIncomeTable[Period], -1, -1,1 ), "")</f>
        <v/>
      </c>
      <c r="E404" s="68" t="str">
        <f ca="1">IF(RecurringTable[[#This Row],[Date]], IF(RecurringTable[[#This Row],[Date]]=_xlfn.XLOOKUP(TODAY(), RecurringTable[Date], RecurringTable[Date], -1,1,1), "Next up", ""), "")</f>
        <v/>
      </c>
    </row>
    <row r="405" spans="4:5" x14ac:dyDescent="0.25">
      <c r="D405" s="67" t="str">
        <f>IF(RecurringTable[[#This Row],[Date]], _xlfn.XLOOKUP(RecurringTable[[#This Row],[Date]], MainIncomeTable[Date], MainIncomeTable[Period], -1, -1,1 ), "")</f>
        <v/>
      </c>
      <c r="E405" s="68" t="str">
        <f ca="1">IF(RecurringTable[[#This Row],[Date]], IF(RecurringTable[[#This Row],[Date]]=_xlfn.XLOOKUP(TODAY(), RecurringTable[Date], RecurringTable[Date], -1,1,1), "Next up", ""), "")</f>
        <v/>
      </c>
    </row>
    <row r="406" spans="4:5" x14ac:dyDescent="0.25">
      <c r="D406" s="67" t="str">
        <f>IF(RecurringTable[[#This Row],[Date]], _xlfn.XLOOKUP(RecurringTable[[#This Row],[Date]], MainIncomeTable[Date], MainIncomeTable[Period], -1, -1,1 ), "")</f>
        <v/>
      </c>
      <c r="E406" s="68" t="str">
        <f ca="1">IF(RecurringTable[[#This Row],[Date]], IF(RecurringTable[[#This Row],[Date]]=_xlfn.XLOOKUP(TODAY(), RecurringTable[Date], RecurringTable[Date], -1,1,1), "Next up", ""), "")</f>
        <v/>
      </c>
    </row>
    <row r="407" spans="4:5" x14ac:dyDescent="0.25">
      <c r="D407" s="67" t="str">
        <f>IF(RecurringTable[[#This Row],[Date]], _xlfn.XLOOKUP(RecurringTable[[#This Row],[Date]], MainIncomeTable[Date], MainIncomeTable[Period], -1, -1,1 ), "")</f>
        <v/>
      </c>
      <c r="E407" s="68" t="str">
        <f ca="1">IF(RecurringTable[[#This Row],[Date]], IF(RecurringTable[[#This Row],[Date]]=_xlfn.XLOOKUP(TODAY(), RecurringTable[Date], RecurringTable[Date], -1,1,1), "Next up", ""), "")</f>
        <v/>
      </c>
    </row>
    <row r="408" spans="4:5" x14ac:dyDescent="0.25">
      <c r="D408" s="67" t="str">
        <f>IF(RecurringTable[[#This Row],[Date]], _xlfn.XLOOKUP(RecurringTable[[#This Row],[Date]], MainIncomeTable[Date], MainIncomeTable[Period], -1, -1,1 ), "")</f>
        <v/>
      </c>
      <c r="E408" s="68" t="str">
        <f ca="1">IF(RecurringTable[[#This Row],[Date]], IF(RecurringTable[[#This Row],[Date]]=_xlfn.XLOOKUP(TODAY(), RecurringTable[Date], RecurringTable[Date], -1,1,1), "Next up", ""), "")</f>
        <v/>
      </c>
    </row>
    <row r="409" spans="4:5" x14ac:dyDescent="0.25">
      <c r="D409" s="67" t="str">
        <f>IF(RecurringTable[[#This Row],[Date]], _xlfn.XLOOKUP(RecurringTable[[#This Row],[Date]], MainIncomeTable[Date], MainIncomeTable[Period], -1, -1,1 ), "")</f>
        <v/>
      </c>
      <c r="E409" s="68" t="str">
        <f ca="1">IF(RecurringTable[[#This Row],[Date]], IF(RecurringTable[[#This Row],[Date]]=_xlfn.XLOOKUP(TODAY(), RecurringTable[Date], RecurringTable[Date], -1,1,1), "Next up", ""), "")</f>
        <v/>
      </c>
    </row>
    <row r="410" spans="4:5" x14ac:dyDescent="0.25">
      <c r="D410" s="67" t="str">
        <f>IF(RecurringTable[[#This Row],[Date]], _xlfn.XLOOKUP(RecurringTable[[#This Row],[Date]], MainIncomeTable[Date], MainIncomeTable[Period], -1, -1,1 ), "")</f>
        <v/>
      </c>
      <c r="E410" s="68" t="str">
        <f ca="1">IF(RecurringTable[[#This Row],[Date]], IF(RecurringTable[[#This Row],[Date]]=_xlfn.XLOOKUP(TODAY(), RecurringTable[Date], RecurringTable[Date], -1,1,1), "Next up", ""), "")</f>
        <v/>
      </c>
    </row>
    <row r="411" spans="4:5" x14ac:dyDescent="0.25">
      <c r="D411" s="67" t="str">
        <f>IF(RecurringTable[[#This Row],[Date]], _xlfn.XLOOKUP(RecurringTable[[#This Row],[Date]], MainIncomeTable[Date], MainIncomeTable[Period], -1, -1,1 ), "")</f>
        <v/>
      </c>
      <c r="E411" s="68" t="str">
        <f ca="1">IF(RecurringTable[[#This Row],[Date]], IF(RecurringTable[[#This Row],[Date]]=_xlfn.XLOOKUP(TODAY(), RecurringTable[Date], RecurringTable[Date], -1,1,1), "Next up", ""), "")</f>
        <v/>
      </c>
    </row>
    <row r="412" spans="4:5" x14ac:dyDescent="0.25">
      <c r="D412" s="67" t="str">
        <f>IF(RecurringTable[[#This Row],[Date]], _xlfn.XLOOKUP(RecurringTable[[#This Row],[Date]], MainIncomeTable[Date], MainIncomeTable[Period], -1, -1,1 ), "")</f>
        <v/>
      </c>
      <c r="E412" s="68" t="str">
        <f ca="1">IF(RecurringTable[[#This Row],[Date]], IF(RecurringTable[[#This Row],[Date]]=_xlfn.XLOOKUP(TODAY(), RecurringTable[Date], RecurringTable[Date], -1,1,1), "Next up", ""), "")</f>
        <v/>
      </c>
    </row>
    <row r="413" spans="4:5" x14ac:dyDescent="0.25">
      <c r="D413" s="67" t="str">
        <f>IF(RecurringTable[[#This Row],[Date]], _xlfn.XLOOKUP(RecurringTable[[#This Row],[Date]], MainIncomeTable[Date], MainIncomeTable[Period], -1, -1,1 ), "")</f>
        <v/>
      </c>
      <c r="E413" s="68" t="str">
        <f ca="1">IF(RecurringTable[[#This Row],[Date]], IF(RecurringTable[[#This Row],[Date]]=_xlfn.XLOOKUP(TODAY(), RecurringTable[Date], RecurringTable[Date], -1,1,1), "Next up", ""), "")</f>
        <v/>
      </c>
    </row>
    <row r="414" spans="4:5" x14ac:dyDescent="0.25">
      <c r="D414" s="67" t="str">
        <f>IF(RecurringTable[[#This Row],[Date]], _xlfn.XLOOKUP(RecurringTable[[#This Row],[Date]], MainIncomeTable[Date], MainIncomeTable[Period], -1, -1,1 ), "")</f>
        <v/>
      </c>
      <c r="E414" s="68" t="str">
        <f ca="1">IF(RecurringTable[[#This Row],[Date]], IF(RecurringTable[[#This Row],[Date]]=_xlfn.XLOOKUP(TODAY(), RecurringTable[Date], RecurringTable[Date], -1,1,1), "Next up", ""), "")</f>
        <v/>
      </c>
    </row>
    <row r="415" spans="4:5" x14ac:dyDescent="0.25">
      <c r="D415" s="67" t="str">
        <f>IF(RecurringTable[[#This Row],[Date]], _xlfn.XLOOKUP(RecurringTable[[#This Row],[Date]], MainIncomeTable[Date], MainIncomeTable[Period], -1, -1,1 ), "")</f>
        <v/>
      </c>
      <c r="E415" s="68" t="str">
        <f ca="1">IF(RecurringTable[[#This Row],[Date]], IF(RecurringTable[[#This Row],[Date]]=_xlfn.XLOOKUP(TODAY(), RecurringTable[Date], RecurringTable[Date], -1,1,1), "Next up", ""), "")</f>
        <v/>
      </c>
    </row>
    <row r="416" spans="4:5" x14ac:dyDescent="0.25">
      <c r="D416" s="67" t="str">
        <f>IF(RecurringTable[[#This Row],[Date]], _xlfn.XLOOKUP(RecurringTable[[#This Row],[Date]], MainIncomeTable[Date], MainIncomeTable[Period], -1, -1,1 ), "")</f>
        <v/>
      </c>
      <c r="E416" s="68" t="str">
        <f ca="1">IF(RecurringTable[[#This Row],[Date]], IF(RecurringTable[[#This Row],[Date]]=_xlfn.XLOOKUP(TODAY(), RecurringTable[Date], RecurringTable[Date], -1,1,1), "Next up", ""), "")</f>
        <v/>
      </c>
    </row>
    <row r="417" spans="4:5" x14ac:dyDescent="0.25">
      <c r="D417" s="67" t="str">
        <f>IF(RecurringTable[[#This Row],[Date]], _xlfn.XLOOKUP(RecurringTable[[#This Row],[Date]], MainIncomeTable[Date], MainIncomeTable[Period], -1, -1,1 ), "")</f>
        <v/>
      </c>
      <c r="E417" s="68" t="str">
        <f ca="1">IF(RecurringTable[[#This Row],[Date]], IF(RecurringTable[[#This Row],[Date]]=_xlfn.XLOOKUP(TODAY(), RecurringTable[Date], RecurringTable[Date], -1,1,1), "Next up", ""), "")</f>
        <v/>
      </c>
    </row>
    <row r="418" spans="4:5" x14ac:dyDescent="0.25">
      <c r="D418" s="67" t="str">
        <f>IF(RecurringTable[[#This Row],[Date]], _xlfn.XLOOKUP(RecurringTable[[#This Row],[Date]], MainIncomeTable[Date], MainIncomeTable[Period], -1, -1,1 ), "")</f>
        <v/>
      </c>
      <c r="E418" s="68" t="str">
        <f ca="1">IF(RecurringTable[[#This Row],[Date]], IF(RecurringTable[[#This Row],[Date]]=_xlfn.XLOOKUP(TODAY(), RecurringTable[Date], RecurringTable[Date], -1,1,1), "Next up", ""), "")</f>
        <v/>
      </c>
    </row>
    <row r="419" spans="4:5" x14ac:dyDescent="0.25">
      <c r="D419" s="67" t="str">
        <f>IF(RecurringTable[[#This Row],[Date]], _xlfn.XLOOKUP(RecurringTable[[#This Row],[Date]], MainIncomeTable[Date], MainIncomeTable[Period], -1, -1,1 ), "")</f>
        <v/>
      </c>
      <c r="E419" s="68" t="str">
        <f ca="1">IF(RecurringTable[[#This Row],[Date]], IF(RecurringTable[[#This Row],[Date]]=_xlfn.XLOOKUP(TODAY(), RecurringTable[Date], RecurringTable[Date], -1,1,1), "Next up", ""), "")</f>
        <v/>
      </c>
    </row>
    <row r="420" spans="4:5" x14ac:dyDescent="0.25">
      <c r="D420" s="67" t="str">
        <f>IF(RecurringTable[[#This Row],[Date]], _xlfn.XLOOKUP(RecurringTable[[#This Row],[Date]], MainIncomeTable[Date], MainIncomeTable[Period], -1, -1,1 ), "")</f>
        <v/>
      </c>
      <c r="E420" s="68" t="str">
        <f ca="1">IF(RecurringTable[[#This Row],[Date]], IF(RecurringTable[[#This Row],[Date]]=_xlfn.XLOOKUP(TODAY(), RecurringTable[Date], RecurringTable[Date], -1,1,1), "Next up", ""), "")</f>
        <v/>
      </c>
    </row>
    <row r="421" spans="4:5" x14ac:dyDescent="0.25">
      <c r="D421" s="67" t="str">
        <f>IF(RecurringTable[[#This Row],[Date]], _xlfn.XLOOKUP(RecurringTable[[#This Row],[Date]], MainIncomeTable[Date], MainIncomeTable[Period], -1, -1,1 ), "")</f>
        <v/>
      </c>
      <c r="E421" s="68" t="str">
        <f ca="1">IF(RecurringTable[[#This Row],[Date]], IF(RecurringTable[[#This Row],[Date]]=_xlfn.XLOOKUP(TODAY(), RecurringTable[Date], RecurringTable[Date], -1,1,1), "Next up", ""), "")</f>
        <v/>
      </c>
    </row>
    <row r="422" spans="4:5" x14ac:dyDescent="0.25">
      <c r="D422" s="67" t="str">
        <f>IF(RecurringTable[[#This Row],[Date]], _xlfn.XLOOKUP(RecurringTable[[#This Row],[Date]], MainIncomeTable[Date], MainIncomeTable[Period], -1, -1,1 ), "")</f>
        <v/>
      </c>
      <c r="E422" s="68" t="str">
        <f ca="1">IF(RecurringTable[[#This Row],[Date]], IF(RecurringTable[[#This Row],[Date]]=_xlfn.XLOOKUP(TODAY(), RecurringTable[Date], RecurringTable[Date], -1,1,1), "Next up", ""), "")</f>
        <v/>
      </c>
    </row>
    <row r="423" spans="4:5" x14ac:dyDescent="0.25">
      <c r="D423" s="67" t="str">
        <f>IF(RecurringTable[[#This Row],[Date]], _xlfn.XLOOKUP(RecurringTable[[#This Row],[Date]], MainIncomeTable[Date], MainIncomeTable[Period], -1, -1,1 ), "")</f>
        <v/>
      </c>
      <c r="E423" s="68" t="str">
        <f ca="1">IF(RecurringTable[[#This Row],[Date]], IF(RecurringTable[[#This Row],[Date]]=_xlfn.XLOOKUP(TODAY(), RecurringTable[Date], RecurringTable[Date], -1,1,1), "Next up", ""), "")</f>
        <v/>
      </c>
    </row>
    <row r="424" spans="4:5" x14ac:dyDescent="0.25">
      <c r="D424" s="67" t="str">
        <f>IF(RecurringTable[[#This Row],[Date]], _xlfn.XLOOKUP(RecurringTable[[#This Row],[Date]], MainIncomeTable[Date], MainIncomeTable[Period], -1, -1,1 ), "")</f>
        <v/>
      </c>
      <c r="E424" s="68" t="str">
        <f ca="1">IF(RecurringTable[[#This Row],[Date]], IF(RecurringTable[[#This Row],[Date]]=_xlfn.XLOOKUP(TODAY(), RecurringTable[Date], RecurringTable[Date], -1,1,1), "Next up", ""), "")</f>
        <v/>
      </c>
    </row>
    <row r="425" spans="4:5" x14ac:dyDescent="0.25">
      <c r="D425" s="67" t="str">
        <f>IF(RecurringTable[[#This Row],[Date]], _xlfn.XLOOKUP(RecurringTable[[#This Row],[Date]], MainIncomeTable[Date], MainIncomeTable[Period], -1, -1,1 ), "")</f>
        <v/>
      </c>
      <c r="E425" s="68" t="str">
        <f ca="1">IF(RecurringTable[[#This Row],[Date]], IF(RecurringTable[[#This Row],[Date]]=_xlfn.XLOOKUP(TODAY(), RecurringTable[Date], RecurringTable[Date], -1,1,1), "Next up", ""), "")</f>
        <v/>
      </c>
    </row>
    <row r="426" spans="4:5" x14ac:dyDescent="0.25">
      <c r="D426" s="67" t="str">
        <f>IF(RecurringTable[[#This Row],[Date]], _xlfn.XLOOKUP(RecurringTable[[#This Row],[Date]], MainIncomeTable[Date], MainIncomeTable[Period], -1, -1,1 ), "")</f>
        <v/>
      </c>
      <c r="E426" s="68" t="str">
        <f ca="1">IF(RecurringTable[[#This Row],[Date]], IF(RecurringTable[[#This Row],[Date]]=_xlfn.XLOOKUP(TODAY(), RecurringTable[Date], RecurringTable[Date], -1,1,1), "Next up", ""), "")</f>
        <v/>
      </c>
    </row>
    <row r="427" spans="4:5" x14ac:dyDescent="0.25">
      <c r="D427" s="67" t="str">
        <f>IF(RecurringTable[[#This Row],[Date]], _xlfn.XLOOKUP(RecurringTable[[#This Row],[Date]], MainIncomeTable[Date], MainIncomeTable[Period], -1, -1,1 ), "")</f>
        <v/>
      </c>
      <c r="E427" s="68" t="str">
        <f ca="1">IF(RecurringTable[[#This Row],[Date]], IF(RecurringTable[[#This Row],[Date]]=_xlfn.XLOOKUP(TODAY(), RecurringTable[Date], RecurringTable[Date], -1,1,1), "Next up", ""), "")</f>
        <v/>
      </c>
    </row>
    <row r="428" spans="4:5" x14ac:dyDescent="0.25">
      <c r="D428" s="67" t="str">
        <f>IF(RecurringTable[[#This Row],[Date]], _xlfn.XLOOKUP(RecurringTable[[#This Row],[Date]], MainIncomeTable[Date], MainIncomeTable[Period], -1, -1,1 ), "")</f>
        <v/>
      </c>
      <c r="E428" s="68" t="str">
        <f ca="1">IF(RecurringTable[[#This Row],[Date]], IF(RecurringTable[[#This Row],[Date]]=_xlfn.XLOOKUP(TODAY(), RecurringTable[Date], RecurringTable[Date], -1,1,1), "Next up", ""), "")</f>
        <v/>
      </c>
    </row>
    <row r="429" spans="4:5" x14ac:dyDescent="0.25">
      <c r="D429" s="67" t="str">
        <f>IF(RecurringTable[[#This Row],[Date]], _xlfn.XLOOKUP(RecurringTable[[#This Row],[Date]], MainIncomeTable[Date], MainIncomeTable[Period], -1, -1,1 ), "")</f>
        <v/>
      </c>
      <c r="E429" s="68" t="str">
        <f ca="1">IF(RecurringTable[[#This Row],[Date]], IF(RecurringTable[[#This Row],[Date]]=_xlfn.XLOOKUP(TODAY(), RecurringTable[Date], RecurringTable[Date], -1,1,1), "Next up", ""), "")</f>
        <v/>
      </c>
    </row>
    <row r="430" spans="4:5" x14ac:dyDescent="0.25">
      <c r="D430" s="67" t="str">
        <f>IF(RecurringTable[[#This Row],[Date]], _xlfn.XLOOKUP(RecurringTable[[#This Row],[Date]], MainIncomeTable[Date], MainIncomeTable[Period], -1, -1,1 ), "")</f>
        <v/>
      </c>
      <c r="E430" s="68" t="str">
        <f ca="1">IF(RecurringTable[[#This Row],[Date]], IF(RecurringTable[[#This Row],[Date]]=_xlfn.XLOOKUP(TODAY(), RecurringTable[Date], RecurringTable[Date], -1,1,1), "Next up", ""), "")</f>
        <v/>
      </c>
    </row>
    <row r="431" spans="4:5" x14ac:dyDescent="0.25">
      <c r="D431" s="67" t="str">
        <f>IF(RecurringTable[[#This Row],[Date]], _xlfn.XLOOKUP(RecurringTable[[#This Row],[Date]], MainIncomeTable[Date], MainIncomeTable[Period], -1, -1,1 ), "")</f>
        <v/>
      </c>
      <c r="E431" s="68" t="str">
        <f ca="1">IF(RecurringTable[[#This Row],[Date]], IF(RecurringTable[[#This Row],[Date]]=_xlfn.XLOOKUP(TODAY(), RecurringTable[Date], RecurringTable[Date], -1,1,1), "Next up", ""), "")</f>
        <v/>
      </c>
    </row>
    <row r="432" spans="4:5" x14ac:dyDescent="0.25">
      <c r="D432" s="67" t="str">
        <f>IF(RecurringTable[[#This Row],[Date]], _xlfn.XLOOKUP(RecurringTable[[#This Row],[Date]], MainIncomeTable[Date], MainIncomeTable[Period], -1, -1,1 ), "")</f>
        <v/>
      </c>
      <c r="E432" s="68" t="str">
        <f ca="1">IF(RecurringTable[[#This Row],[Date]], IF(RecurringTable[[#This Row],[Date]]=_xlfn.XLOOKUP(TODAY(), RecurringTable[Date], RecurringTable[Date], -1,1,1), "Next up", ""), "")</f>
        <v/>
      </c>
    </row>
    <row r="433" spans="4:5" x14ac:dyDescent="0.25">
      <c r="D433" s="67" t="str">
        <f>IF(RecurringTable[[#This Row],[Date]], _xlfn.XLOOKUP(RecurringTable[[#This Row],[Date]], MainIncomeTable[Date], MainIncomeTable[Period], -1, -1,1 ), "")</f>
        <v/>
      </c>
      <c r="E433" s="68" t="str">
        <f ca="1">IF(RecurringTable[[#This Row],[Date]], IF(RecurringTable[[#This Row],[Date]]=_xlfn.XLOOKUP(TODAY(), RecurringTable[Date], RecurringTable[Date], -1,1,1), "Next up", ""), "")</f>
        <v/>
      </c>
    </row>
    <row r="434" spans="4:5" x14ac:dyDescent="0.25">
      <c r="D434" s="67" t="str">
        <f>IF(RecurringTable[[#This Row],[Date]], _xlfn.XLOOKUP(RecurringTable[[#This Row],[Date]], MainIncomeTable[Date], MainIncomeTable[Period], -1, -1,1 ), "")</f>
        <v/>
      </c>
      <c r="E434" s="68" t="str">
        <f ca="1">IF(RecurringTable[[#This Row],[Date]], IF(RecurringTable[[#This Row],[Date]]=_xlfn.XLOOKUP(TODAY(), RecurringTable[Date], RecurringTable[Date], -1,1,1), "Next up", ""), "")</f>
        <v/>
      </c>
    </row>
    <row r="435" spans="4:5" x14ac:dyDescent="0.25">
      <c r="D435" s="67" t="str">
        <f>IF(RecurringTable[[#This Row],[Date]], _xlfn.XLOOKUP(RecurringTable[[#This Row],[Date]], MainIncomeTable[Date], MainIncomeTable[Period], -1, -1,1 ), "")</f>
        <v/>
      </c>
      <c r="E435" s="68" t="str">
        <f ca="1">IF(RecurringTable[[#This Row],[Date]], IF(RecurringTable[[#This Row],[Date]]=_xlfn.XLOOKUP(TODAY(), RecurringTable[Date], RecurringTable[Date], -1,1,1), "Next up", ""), "")</f>
        <v/>
      </c>
    </row>
    <row r="436" spans="4:5" x14ac:dyDescent="0.25">
      <c r="D436" s="67" t="str">
        <f>IF(RecurringTable[[#This Row],[Date]], _xlfn.XLOOKUP(RecurringTable[[#This Row],[Date]], MainIncomeTable[Date], MainIncomeTable[Period], -1, -1,1 ), "")</f>
        <v/>
      </c>
      <c r="E436" s="68" t="str">
        <f ca="1">IF(RecurringTable[[#This Row],[Date]], IF(RecurringTable[[#This Row],[Date]]=_xlfn.XLOOKUP(TODAY(), RecurringTable[Date], RecurringTable[Date], -1,1,1), "Next up", ""), "")</f>
        <v/>
      </c>
    </row>
    <row r="437" spans="4:5" x14ac:dyDescent="0.25">
      <c r="D437" s="67" t="str">
        <f>IF(RecurringTable[[#This Row],[Date]], _xlfn.XLOOKUP(RecurringTable[[#This Row],[Date]], MainIncomeTable[Date], MainIncomeTable[Period], -1, -1,1 ), "")</f>
        <v/>
      </c>
      <c r="E437" s="68" t="str">
        <f ca="1">IF(RecurringTable[[#This Row],[Date]], IF(RecurringTable[[#This Row],[Date]]=_xlfn.XLOOKUP(TODAY(), RecurringTable[Date], RecurringTable[Date], -1,1,1), "Next up", ""), "")</f>
        <v/>
      </c>
    </row>
    <row r="438" spans="4:5" x14ac:dyDescent="0.25">
      <c r="D438" s="67" t="str">
        <f>IF(RecurringTable[[#This Row],[Date]], _xlfn.XLOOKUP(RecurringTable[[#This Row],[Date]], MainIncomeTable[Date], MainIncomeTable[Period], -1, -1,1 ), "")</f>
        <v/>
      </c>
      <c r="E438" s="68" t="str">
        <f ca="1">IF(RecurringTable[[#This Row],[Date]], IF(RecurringTable[[#This Row],[Date]]=_xlfn.XLOOKUP(TODAY(), RecurringTable[Date], RecurringTable[Date], -1,1,1), "Next up", ""), "")</f>
        <v/>
      </c>
    </row>
    <row r="439" spans="4:5" x14ac:dyDescent="0.25">
      <c r="D439" s="67" t="str">
        <f>IF(RecurringTable[[#This Row],[Date]], _xlfn.XLOOKUP(RecurringTable[[#This Row],[Date]], MainIncomeTable[Date], MainIncomeTable[Period], -1, -1,1 ), "")</f>
        <v/>
      </c>
      <c r="E439" s="68" t="str">
        <f ca="1">IF(RecurringTable[[#This Row],[Date]], IF(RecurringTable[[#This Row],[Date]]=_xlfn.XLOOKUP(TODAY(), RecurringTable[Date], RecurringTable[Date], -1,1,1), "Next up", ""), "")</f>
        <v/>
      </c>
    </row>
    <row r="440" spans="4:5" x14ac:dyDescent="0.25">
      <c r="D440" s="67" t="str">
        <f>IF(RecurringTable[[#This Row],[Date]], _xlfn.XLOOKUP(RecurringTable[[#This Row],[Date]], MainIncomeTable[Date], MainIncomeTable[Period], -1, -1,1 ), "")</f>
        <v/>
      </c>
      <c r="E440" s="68" t="str">
        <f ca="1">IF(RecurringTable[[#This Row],[Date]], IF(RecurringTable[[#This Row],[Date]]=_xlfn.XLOOKUP(TODAY(), RecurringTable[Date], RecurringTable[Date], -1,1,1), "Next up", ""), "")</f>
        <v/>
      </c>
    </row>
    <row r="441" spans="4:5" x14ac:dyDescent="0.25">
      <c r="D441" s="67" t="str">
        <f>IF(RecurringTable[[#This Row],[Date]], _xlfn.XLOOKUP(RecurringTable[[#This Row],[Date]], MainIncomeTable[Date], MainIncomeTable[Period], -1, -1,1 ), "")</f>
        <v/>
      </c>
      <c r="E441" s="68" t="str">
        <f ca="1">IF(RecurringTable[[#This Row],[Date]], IF(RecurringTable[[#This Row],[Date]]=_xlfn.XLOOKUP(TODAY(), RecurringTable[Date], RecurringTable[Date], -1,1,1), "Next up", ""), "")</f>
        <v/>
      </c>
    </row>
    <row r="442" spans="4:5" x14ac:dyDescent="0.25">
      <c r="D442" s="67" t="str">
        <f>IF(RecurringTable[[#This Row],[Date]], _xlfn.XLOOKUP(RecurringTable[[#This Row],[Date]], MainIncomeTable[Date], MainIncomeTable[Period], -1, -1,1 ), "")</f>
        <v/>
      </c>
      <c r="E442" s="68" t="str">
        <f ca="1">IF(RecurringTable[[#This Row],[Date]], IF(RecurringTable[[#This Row],[Date]]=_xlfn.XLOOKUP(TODAY(), RecurringTable[Date], RecurringTable[Date], -1,1,1), "Next up", ""), "")</f>
        <v/>
      </c>
    </row>
    <row r="443" spans="4:5" x14ac:dyDescent="0.25">
      <c r="D443" s="67" t="str">
        <f>IF(RecurringTable[[#This Row],[Date]], _xlfn.XLOOKUP(RecurringTable[[#This Row],[Date]], MainIncomeTable[Date], MainIncomeTable[Period], -1, -1,1 ), "")</f>
        <v/>
      </c>
      <c r="E443" s="68" t="str">
        <f ca="1">IF(RecurringTable[[#This Row],[Date]], IF(RecurringTable[[#This Row],[Date]]=_xlfn.XLOOKUP(TODAY(), RecurringTable[Date], RecurringTable[Date], -1,1,1), "Next up", ""), "")</f>
        <v/>
      </c>
    </row>
    <row r="444" spans="4:5" x14ac:dyDescent="0.25">
      <c r="D444" s="67" t="str">
        <f>IF(RecurringTable[[#This Row],[Date]], _xlfn.XLOOKUP(RecurringTable[[#This Row],[Date]], MainIncomeTable[Date], MainIncomeTable[Period], -1, -1,1 ), "")</f>
        <v/>
      </c>
      <c r="E444" s="68" t="str">
        <f ca="1">IF(RecurringTable[[#This Row],[Date]], IF(RecurringTable[[#This Row],[Date]]=_xlfn.XLOOKUP(TODAY(), RecurringTable[Date], RecurringTable[Date], -1,1,1), "Next up", ""), "")</f>
        <v/>
      </c>
    </row>
    <row r="445" spans="4:5" x14ac:dyDescent="0.25">
      <c r="D445" s="67" t="str">
        <f>IF(RecurringTable[[#This Row],[Date]], _xlfn.XLOOKUP(RecurringTable[[#This Row],[Date]], MainIncomeTable[Date], MainIncomeTable[Period], -1, -1,1 ), "")</f>
        <v/>
      </c>
      <c r="E445" s="68" t="str">
        <f ca="1">IF(RecurringTable[[#This Row],[Date]], IF(RecurringTable[[#This Row],[Date]]=_xlfn.XLOOKUP(TODAY(), RecurringTable[Date], RecurringTable[Date], -1,1,1), "Next up", ""), "")</f>
        <v/>
      </c>
    </row>
    <row r="446" spans="4:5" x14ac:dyDescent="0.25">
      <c r="D446" s="67" t="str">
        <f>IF(RecurringTable[[#This Row],[Date]], _xlfn.XLOOKUP(RecurringTable[[#This Row],[Date]], MainIncomeTable[Date], MainIncomeTable[Period], -1, -1,1 ), "")</f>
        <v/>
      </c>
      <c r="E446" s="68" t="str">
        <f ca="1">IF(RecurringTable[[#This Row],[Date]], IF(RecurringTable[[#This Row],[Date]]=_xlfn.XLOOKUP(TODAY(), RecurringTable[Date], RecurringTable[Date], -1,1,1), "Next up", ""), "")</f>
        <v/>
      </c>
    </row>
    <row r="447" spans="4:5" x14ac:dyDescent="0.25">
      <c r="D447" s="67" t="str">
        <f>IF(RecurringTable[[#This Row],[Date]], _xlfn.XLOOKUP(RecurringTable[[#This Row],[Date]], MainIncomeTable[Date], MainIncomeTable[Period], -1, -1,1 ), "")</f>
        <v/>
      </c>
      <c r="E447" s="68" t="str">
        <f ca="1">IF(RecurringTable[[#This Row],[Date]], IF(RecurringTable[[#This Row],[Date]]=_xlfn.XLOOKUP(TODAY(), RecurringTable[Date], RecurringTable[Date], -1,1,1), "Next up", ""), "")</f>
        <v/>
      </c>
    </row>
    <row r="448" spans="4:5" x14ac:dyDescent="0.25">
      <c r="D448" s="67" t="str">
        <f>IF(RecurringTable[[#This Row],[Date]], _xlfn.XLOOKUP(RecurringTable[[#This Row],[Date]], MainIncomeTable[Date], MainIncomeTable[Period], -1, -1,1 ), "")</f>
        <v/>
      </c>
      <c r="E448" s="68" t="str">
        <f ca="1">IF(RecurringTable[[#This Row],[Date]], IF(RecurringTable[[#This Row],[Date]]=_xlfn.XLOOKUP(TODAY(), RecurringTable[Date], RecurringTable[Date], -1,1,1), "Next up", ""), "")</f>
        <v/>
      </c>
    </row>
    <row r="449" spans="4:5" x14ac:dyDescent="0.25">
      <c r="D449" s="67" t="str">
        <f>IF(RecurringTable[[#This Row],[Date]], _xlfn.XLOOKUP(RecurringTable[[#This Row],[Date]], MainIncomeTable[Date], MainIncomeTable[Period], -1, -1,1 ), "")</f>
        <v/>
      </c>
      <c r="E449" s="68" t="str">
        <f ca="1">IF(RecurringTable[[#This Row],[Date]], IF(RecurringTable[[#This Row],[Date]]=_xlfn.XLOOKUP(TODAY(), RecurringTable[Date], RecurringTable[Date], -1,1,1), "Next up", ""), "")</f>
        <v/>
      </c>
    </row>
    <row r="450" spans="4:5" x14ac:dyDescent="0.25">
      <c r="D450" s="67" t="str">
        <f>IF(RecurringTable[[#This Row],[Date]], _xlfn.XLOOKUP(RecurringTable[[#This Row],[Date]], MainIncomeTable[Date], MainIncomeTable[Period], -1, -1,1 ), "")</f>
        <v/>
      </c>
      <c r="E450" s="68" t="str">
        <f ca="1">IF(RecurringTable[[#This Row],[Date]], IF(RecurringTable[[#This Row],[Date]]=_xlfn.XLOOKUP(TODAY(), RecurringTable[Date], RecurringTable[Date], -1,1,1), "Next up", ""), "")</f>
        <v/>
      </c>
    </row>
    <row r="451" spans="4:5" x14ac:dyDescent="0.25">
      <c r="D451" s="67" t="str">
        <f>IF(RecurringTable[[#This Row],[Date]], _xlfn.XLOOKUP(RecurringTable[[#This Row],[Date]], MainIncomeTable[Date], MainIncomeTable[Period], -1, -1,1 ), "")</f>
        <v/>
      </c>
      <c r="E451" s="68" t="str">
        <f ca="1">IF(RecurringTable[[#This Row],[Date]], IF(RecurringTable[[#This Row],[Date]]=_xlfn.XLOOKUP(TODAY(), RecurringTable[Date], RecurringTable[Date], -1,1,1), "Next up", ""), "")</f>
        <v/>
      </c>
    </row>
    <row r="452" spans="4:5" x14ac:dyDescent="0.25">
      <c r="D452" s="67" t="str">
        <f>IF(RecurringTable[[#This Row],[Date]], _xlfn.XLOOKUP(RecurringTable[[#This Row],[Date]], MainIncomeTable[Date], MainIncomeTable[Period], -1, -1,1 ), "")</f>
        <v/>
      </c>
      <c r="E452" s="68" t="str">
        <f ca="1">IF(RecurringTable[[#This Row],[Date]], IF(RecurringTable[[#This Row],[Date]]=_xlfn.XLOOKUP(TODAY(), RecurringTable[Date], RecurringTable[Date], -1,1,1), "Next up", ""), "")</f>
        <v/>
      </c>
    </row>
    <row r="453" spans="4:5" x14ac:dyDescent="0.25">
      <c r="D453" s="67" t="str">
        <f>IF(RecurringTable[[#This Row],[Date]], _xlfn.XLOOKUP(RecurringTable[[#This Row],[Date]], MainIncomeTable[Date], MainIncomeTable[Period], -1, -1,1 ), "")</f>
        <v/>
      </c>
      <c r="E453" s="68" t="str">
        <f ca="1">IF(RecurringTable[[#This Row],[Date]], IF(RecurringTable[[#This Row],[Date]]=_xlfn.XLOOKUP(TODAY(), RecurringTable[Date], RecurringTable[Date], -1,1,1), "Next up", ""), "")</f>
        <v/>
      </c>
    </row>
    <row r="454" spans="4:5" x14ac:dyDescent="0.25">
      <c r="D454" s="67" t="str">
        <f>IF(RecurringTable[[#This Row],[Date]], _xlfn.XLOOKUP(RecurringTable[[#This Row],[Date]], MainIncomeTable[Date], MainIncomeTable[Period], -1, -1,1 ), "")</f>
        <v/>
      </c>
      <c r="E454" s="68" t="str">
        <f ca="1">IF(RecurringTable[[#This Row],[Date]], IF(RecurringTable[[#This Row],[Date]]=_xlfn.XLOOKUP(TODAY(), RecurringTable[Date], RecurringTable[Date], -1,1,1), "Next up", ""), "")</f>
        <v/>
      </c>
    </row>
    <row r="455" spans="4:5" x14ac:dyDescent="0.25">
      <c r="D455" s="67" t="str">
        <f>IF(RecurringTable[[#This Row],[Date]], _xlfn.XLOOKUP(RecurringTable[[#This Row],[Date]], MainIncomeTable[Date], MainIncomeTable[Period], -1, -1,1 ), "")</f>
        <v/>
      </c>
      <c r="E455" s="68" t="str">
        <f ca="1">IF(RecurringTable[[#This Row],[Date]], IF(RecurringTable[[#This Row],[Date]]=_xlfn.XLOOKUP(TODAY(), RecurringTable[Date], RecurringTable[Date], -1,1,1), "Next up", ""), "")</f>
        <v/>
      </c>
    </row>
    <row r="456" spans="4:5" x14ac:dyDescent="0.25">
      <c r="D456" s="67" t="str">
        <f>IF(RecurringTable[[#This Row],[Date]], _xlfn.XLOOKUP(RecurringTable[[#This Row],[Date]], MainIncomeTable[Date], MainIncomeTable[Period], -1, -1,1 ), "")</f>
        <v/>
      </c>
      <c r="E456" s="68" t="str">
        <f ca="1">IF(RecurringTable[[#This Row],[Date]], IF(RecurringTable[[#This Row],[Date]]=_xlfn.XLOOKUP(TODAY(), RecurringTable[Date], RecurringTable[Date], -1,1,1), "Next up", ""), "")</f>
        <v/>
      </c>
    </row>
    <row r="457" spans="4:5" x14ac:dyDescent="0.25">
      <c r="D457" s="67" t="str">
        <f>IF(RecurringTable[[#This Row],[Date]], _xlfn.XLOOKUP(RecurringTable[[#This Row],[Date]], MainIncomeTable[Date], MainIncomeTable[Period], -1, -1,1 ), "")</f>
        <v/>
      </c>
      <c r="E457" s="68" t="str">
        <f ca="1">IF(RecurringTable[[#This Row],[Date]], IF(RecurringTable[[#This Row],[Date]]=_xlfn.XLOOKUP(TODAY(), RecurringTable[Date], RecurringTable[Date], -1,1,1), "Next up", ""), "")</f>
        <v/>
      </c>
    </row>
    <row r="458" spans="4:5" x14ac:dyDescent="0.25">
      <c r="D458" s="67" t="str">
        <f>IF(RecurringTable[[#This Row],[Date]], _xlfn.XLOOKUP(RecurringTable[[#This Row],[Date]], MainIncomeTable[Date], MainIncomeTable[Period], -1, -1,1 ), "")</f>
        <v/>
      </c>
      <c r="E458" s="68" t="str">
        <f ca="1">IF(RecurringTable[[#This Row],[Date]], IF(RecurringTable[[#This Row],[Date]]=_xlfn.XLOOKUP(TODAY(), RecurringTable[Date], RecurringTable[Date], -1,1,1), "Next up", ""), "")</f>
        <v/>
      </c>
    </row>
    <row r="459" spans="4:5" x14ac:dyDescent="0.25">
      <c r="D459" s="67" t="str">
        <f>IF(RecurringTable[[#This Row],[Date]], _xlfn.XLOOKUP(RecurringTable[[#This Row],[Date]], MainIncomeTable[Date], MainIncomeTable[Period], -1, -1,1 ), "")</f>
        <v/>
      </c>
      <c r="E459" s="68" t="str">
        <f ca="1">IF(RecurringTable[[#This Row],[Date]], IF(RecurringTable[[#This Row],[Date]]=_xlfn.XLOOKUP(TODAY(), RecurringTable[Date], RecurringTable[Date], -1,1,1), "Next up", ""), "")</f>
        <v/>
      </c>
    </row>
    <row r="460" spans="4:5" x14ac:dyDescent="0.25">
      <c r="D460" s="67" t="str">
        <f>IF(RecurringTable[[#This Row],[Date]], _xlfn.XLOOKUP(RecurringTable[[#This Row],[Date]], MainIncomeTable[Date], MainIncomeTable[Period], -1, -1,1 ), "")</f>
        <v/>
      </c>
      <c r="E460" s="68" t="str">
        <f ca="1">IF(RecurringTable[[#This Row],[Date]], IF(RecurringTable[[#This Row],[Date]]=_xlfn.XLOOKUP(TODAY(), RecurringTable[Date], RecurringTable[Date], -1,1,1), "Next up", ""), "")</f>
        <v/>
      </c>
    </row>
    <row r="461" spans="4:5" x14ac:dyDescent="0.25">
      <c r="D461" s="67" t="str">
        <f>IF(RecurringTable[[#This Row],[Date]], _xlfn.XLOOKUP(RecurringTable[[#This Row],[Date]], MainIncomeTable[Date], MainIncomeTable[Period], -1, -1,1 ), "")</f>
        <v/>
      </c>
      <c r="E461" s="68" t="str">
        <f ca="1">IF(RecurringTable[[#This Row],[Date]], IF(RecurringTable[[#This Row],[Date]]=_xlfn.XLOOKUP(TODAY(), RecurringTable[Date], RecurringTable[Date], -1,1,1), "Next up", ""), "")</f>
        <v/>
      </c>
    </row>
    <row r="462" spans="4:5" x14ac:dyDescent="0.25">
      <c r="D462" s="67" t="str">
        <f>IF(RecurringTable[[#This Row],[Date]], _xlfn.XLOOKUP(RecurringTable[[#This Row],[Date]], MainIncomeTable[Date], MainIncomeTable[Period], -1, -1,1 ), "")</f>
        <v/>
      </c>
      <c r="E462" s="68" t="str">
        <f ca="1">IF(RecurringTable[[#This Row],[Date]], IF(RecurringTable[[#This Row],[Date]]=_xlfn.XLOOKUP(TODAY(), RecurringTable[Date], RecurringTable[Date], -1,1,1), "Next up", ""), "")</f>
        <v/>
      </c>
    </row>
    <row r="463" spans="4:5" x14ac:dyDescent="0.25">
      <c r="D463" s="67" t="str">
        <f>IF(RecurringTable[[#This Row],[Date]], _xlfn.XLOOKUP(RecurringTable[[#This Row],[Date]], MainIncomeTable[Date], MainIncomeTable[Period], -1, -1,1 ), "")</f>
        <v/>
      </c>
      <c r="E463" s="68" t="str">
        <f ca="1">IF(RecurringTable[[#This Row],[Date]], IF(RecurringTable[[#This Row],[Date]]=_xlfn.XLOOKUP(TODAY(), RecurringTable[Date], RecurringTable[Date], -1,1,1), "Next up", ""), "")</f>
        <v/>
      </c>
    </row>
    <row r="464" spans="4:5" x14ac:dyDescent="0.25">
      <c r="D464" s="67" t="str">
        <f>IF(RecurringTable[[#This Row],[Date]], _xlfn.XLOOKUP(RecurringTable[[#This Row],[Date]], MainIncomeTable[Date], MainIncomeTable[Period], -1, -1,1 ), "")</f>
        <v/>
      </c>
      <c r="E464" s="68" t="str">
        <f ca="1">IF(RecurringTable[[#This Row],[Date]], IF(RecurringTable[[#This Row],[Date]]=_xlfn.XLOOKUP(TODAY(), RecurringTable[Date], RecurringTable[Date], -1,1,1), "Next up", ""), "")</f>
        <v/>
      </c>
    </row>
    <row r="465" spans="4:5" x14ac:dyDescent="0.25">
      <c r="D465" s="67" t="str">
        <f>IF(RecurringTable[[#This Row],[Date]], _xlfn.XLOOKUP(RecurringTable[[#This Row],[Date]], MainIncomeTable[Date], MainIncomeTable[Period], -1, -1,1 ), "")</f>
        <v/>
      </c>
      <c r="E465" s="68" t="str">
        <f ca="1">IF(RecurringTable[[#This Row],[Date]], IF(RecurringTable[[#This Row],[Date]]=_xlfn.XLOOKUP(TODAY(), RecurringTable[Date], RecurringTable[Date], -1,1,1), "Next up", ""), "")</f>
        <v/>
      </c>
    </row>
    <row r="466" spans="4:5" x14ac:dyDescent="0.25">
      <c r="D466" s="67" t="str">
        <f>IF(RecurringTable[[#This Row],[Date]], _xlfn.XLOOKUP(RecurringTable[[#This Row],[Date]], MainIncomeTable[Date], MainIncomeTable[Period], -1, -1,1 ), "")</f>
        <v/>
      </c>
      <c r="E466" s="68" t="str">
        <f ca="1">IF(RecurringTable[[#This Row],[Date]], IF(RecurringTable[[#This Row],[Date]]=_xlfn.XLOOKUP(TODAY(), RecurringTable[Date], RecurringTable[Date], -1,1,1), "Next up", ""), "")</f>
        <v/>
      </c>
    </row>
    <row r="467" spans="4:5" x14ac:dyDescent="0.25">
      <c r="D467" s="67" t="str">
        <f>IF(RecurringTable[[#This Row],[Date]], _xlfn.XLOOKUP(RecurringTable[[#This Row],[Date]], MainIncomeTable[Date], MainIncomeTable[Period], -1, -1,1 ), "")</f>
        <v/>
      </c>
      <c r="E467" s="68" t="str">
        <f ca="1">IF(RecurringTable[[#This Row],[Date]], IF(RecurringTable[[#This Row],[Date]]=_xlfn.XLOOKUP(TODAY(), RecurringTable[Date], RecurringTable[Date], -1,1,1), "Next up", ""), "")</f>
        <v/>
      </c>
    </row>
    <row r="468" spans="4:5" x14ac:dyDescent="0.25">
      <c r="D468" s="67" t="str">
        <f>IF(RecurringTable[[#This Row],[Date]], _xlfn.XLOOKUP(RecurringTable[[#This Row],[Date]], MainIncomeTable[Date], MainIncomeTable[Period], -1, -1,1 ), "")</f>
        <v/>
      </c>
      <c r="E468" s="68" t="str">
        <f ca="1">IF(RecurringTable[[#This Row],[Date]], IF(RecurringTable[[#This Row],[Date]]=_xlfn.XLOOKUP(TODAY(), RecurringTable[Date], RecurringTable[Date], -1,1,1), "Next up", ""), "")</f>
        <v/>
      </c>
    </row>
    <row r="469" spans="4:5" x14ac:dyDescent="0.25">
      <c r="D469" s="67" t="str">
        <f>IF(RecurringTable[[#This Row],[Date]], _xlfn.XLOOKUP(RecurringTable[[#This Row],[Date]], MainIncomeTable[Date], MainIncomeTable[Period], -1, -1,1 ), "")</f>
        <v/>
      </c>
      <c r="E469" s="68" t="str">
        <f ca="1">IF(RecurringTable[[#This Row],[Date]], IF(RecurringTable[[#This Row],[Date]]=_xlfn.XLOOKUP(TODAY(), RecurringTable[Date], RecurringTable[Date], -1,1,1), "Next up", ""), "")</f>
        <v/>
      </c>
    </row>
    <row r="470" spans="4:5" x14ac:dyDescent="0.25">
      <c r="D470" s="67" t="str">
        <f>IF(RecurringTable[[#This Row],[Date]], _xlfn.XLOOKUP(RecurringTable[[#This Row],[Date]], MainIncomeTable[Date], MainIncomeTable[Period], -1, -1,1 ), "")</f>
        <v/>
      </c>
      <c r="E470" s="68" t="str">
        <f ca="1">IF(RecurringTable[[#This Row],[Date]], IF(RecurringTable[[#This Row],[Date]]=_xlfn.XLOOKUP(TODAY(), RecurringTable[Date], RecurringTable[Date], -1,1,1), "Next up", ""), "")</f>
        <v/>
      </c>
    </row>
    <row r="471" spans="4:5" x14ac:dyDescent="0.25">
      <c r="D471" s="67" t="str">
        <f>IF(RecurringTable[[#This Row],[Date]], _xlfn.XLOOKUP(RecurringTable[[#This Row],[Date]], MainIncomeTable[Date], MainIncomeTable[Period], -1, -1,1 ), "")</f>
        <v/>
      </c>
      <c r="E471" s="68" t="str">
        <f ca="1">IF(RecurringTable[[#This Row],[Date]], IF(RecurringTable[[#This Row],[Date]]=_xlfn.XLOOKUP(TODAY(), RecurringTable[Date], RecurringTable[Date], -1,1,1), "Next up", ""), "")</f>
        <v/>
      </c>
    </row>
    <row r="472" spans="4:5" x14ac:dyDescent="0.25">
      <c r="D472" s="67" t="str">
        <f>IF(RecurringTable[[#This Row],[Date]], _xlfn.XLOOKUP(RecurringTable[[#This Row],[Date]], MainIncomeTable[Date], MainIncomeTable[Period], -1, -1,1 ), "")</f>
        <v/>
      </c>
      <c r="E472" s="68" t="str">
        <f ca="1">IF(RecurringTable[[#This Row],[Date]], IF(RecurringTable[[#This Row],[Date]]=_xlfn.XLOOKUP(TODAY(), RecurringTable[Date], RecurringTable[Date], -1,1,1), "Next up", ""), "")</f>
        <v/>
      </c>
    </row>
    <row r="473" spans="4:5" x14ac:dyDescent="0.25">
      <c r="D473" s="67" t="str">
        <f>IF(RecurringTable[[#This Row],[Date]], _xlfn.XLOOKUP(RecurringTable[[#This Row],[Date]], MainIncomeTable[Date], MainIncomeTable[Period], -1, -1,1 ), "")</f>
        <v/>
      </c>
      <c r="E473" s="68" t="str">
        <f ca="1">IF(RecurringTable[[#This Row],[Date]], IF(RecurringTable[[#This Row],[Date]]=_xlfn.XLOOKUP(TODAY(), RecurringTable[Date], RecurringTable[Date], -1,1,1), "Next up", ""), "")</f>
        <v/>
      </c>
    </row>
    <row r="474" spans="4:5" x14ac:dyDescent="0.25">
      <c r="D474" s="67" t="str">
        <f>IF(RecurringTable[[#This Row],[Date]], _xlfn.XLOOKUP(RecurringTable[[#This Row],[Date]], MainIncomeTable[Date], MainIncomeTable[Period], -1, -1,1 ), "")</f>
        <v/>
      </c>
      <c r="E474" s="68" t="str">
        <f ca="1">IF(RecurringTable[[#This Row],[Date]], IF(RecurringTable[[#This Row],[Date]]=_xlfn.XLOOKUP(TODAY(), RecurringTable[Date], RecurringTable[Date], -1,1,1), "Next up", ""), "")</f>
        <v/>
      </c>
    </row>
    <row r="475" spans="4:5" x14ac:dyDescent="0.25">
      <c r="D475" s="67" t="str">
        <f>IF(RecurringTable[[#This Row],[Date]], _xlfn.XLOOKUP(RecurringTable[[#This Row],[Date]], MainIncomeTable[Date], MainIncomeTable[Period], -1, -1,1 ), "")</f>
        <v/>
      </c>
      <c r="E475" s="68" t="str">
        <f ca="1">IF(RecurringTable[[#This Row],[Date]], IF(RecurringTable[[#This Row],[Date]]=_xlfn.XLOOKUP(TODAY(), RecurringTable[Date], RecurringTable[Date], -1,1,1), "Next up", ""), "")</f>
        <v/>
      </c>
    </row>
    <row r="476" spans="4:5" x14ac:dyDescent="0.25">
      <c r="D476" s="67" t="str">
        <f>IF(RecurringTable[[#This Row],[Date]], _xlfn.XLOOKUP(RecurringTable[[#This Row],[Date]], MainIncomeTable[Date], MainIncomeTable[Period], -1, -1,1 ), "")</f>
        <v/>
      </c>
      <c r="E476" s="68" t="str">
        <f ca="1">IF(RecurringTable[[#This Row],[Date]], IF(RecurringTable[[#This Row],[Date]]=_xlfn.XLOOKUP(TODAY(), RecurringTable[Date], RecurringTable[Date], -1,1,1), "Next up", ""), "")</f>
        <v/>
      </c>
    </row>
    <row r="477" spans="4:5" x14ac:dyDescent="0.25">
      <c r="D477" s="67" t="str">
        <f>IF(RecurringTable[[#This Row],[Date]], _xlfn.XLOOKUP(RecurringTable[[#This Row],[Date]], MainIncomeTable[Date], MainIncomeTable[Period], -1, -1,1 ), "")</f>
        <v/>
      </c>
      <c r="E477" s="68" t="str">
        <f ca="1">IF(RecurringTable[[#This Row],[Date]], IF(RecurringTable[[#This Row],[Date]]=_xlfn.XLOOKUP(TODAY(), RecurringTable[Date], RecurringTable[Date], -1,1,1), "Next up", ""), "")</f>
        <v/>
      </c>
    </row>
    <row r="478" spans="4:5" x14ac:dyDescent="0.25">
      <c r="D478" s="67" t="str">
        <f>IF(RecurringTable[[#This Row],[Date]], _xlfn.XLOOKUP(RecurringTable[[#This Row],[Date]], MainIncomeTable[Date], MainIncomeTable[Period], -1, -1,1 ), "")</f>
        <v/>
      </c>
      <c r="E478" s="68" t="str">
        <f ca="1">IF(RecurringTable[[#This Row],[Date]], IF(RecurringTable[[#This Row],[Date]]=_xlfn.XLOOKUP(TODAY(), RecurringTable[Date], RecurringTable[Date], -1,1,1), "Next up", ""), "")</f>
        <v/>
      </c>
    </row>
    <row r="479" spans="4:5" x14ac:dyDescent="0.25">
      <c r="D479" s="67" t="str">
        <f>IF(RecurringTable[[#This Row],[Date]], _xlfn.XLOOKUP(RecurringTable[[#This Row],[Date]], MainIncomeTable[Date], MainIncomeTable[Period], -1, -1,1 ), "")</f>
        <v/>
      </c>
      <c r="E479" s="68" t="str">
        <f ca="1">IF(RecurringTable[[#This Row],[Date]], IF(RecurringTable[[#This Row],[Date]]=_xlfn.XLOOKUP(TODAY(), RecurringTable[Date], RecurringTable[Date], -1,1,1), "Next up", ""), "")</f>
        <v/>
      </c>
    </row>
    <row r="480" spans="4:5" x14ac:dyDescent="0.25">
      <c r="D480" s="67" t="str">
        <f>IF(RecurringTable[[#This Row],[Date]], _xlfn.XLOOKUP(RecurringTable[[#This Row],[Date]], MainIncomeTable[Date], MainIncomeTable[Period], -1, -1,1 ), "")</f>
        <v/>
      </c>
      <c r="E480" s="68" t="str">
        <f ca="1">IF(RecurringTable[[#This Row],[Date]], IF(RecurringTable[[#This Row],[Date]]=_xlfn.XLOOKUP(TODAY(), RecurringTable[Date], RecurringTable[Date], -1,1,1), "Next up", ""), "")</f>
        <v/>
      </c>
    </row>
    <row r="481" spans="4:5" x14ac:dyDescent="0.25">
      <c r="D481" s="67" t="str">
        <f>IF(RecurringTable[[#This Row],[Date]], _xlfn.XLOOKUP(RecurringTable[[#This Row],[Date]], MainIncomeTable[Date], MainIncomeTable[Period], -1, -1,1 ), "")</f>
        <v/>
      </c>
      <c r="E481" s="68" t="str">
        <f ca="1">IF(RecurringTable[[#This Row],[Date]], IF(RecurringTable[[#This Row],[Date]]=_xlfn.XLOOKUP(TODAY(), RecurringTable[Date], RecurringTable[Date], -1,1,1), "Next up", ""), "")</f>
        <v/>
      </c>
    </row>
    <row r="482" spans="4:5" x14ac:dyDescent="0.25">
      <c r="D482" s="67" t="str">
        <f>IF(RecurringTable[[#This Row],[Date]], _xlfn.XLOOKUP(RecurringTable[[#This Row],[Date]], MainIncomeTable[Date], MainIncomeTable[Period], -1, -1,1 ), "")</f>
        <v/>
      </c>
      <c r="E482" s="68" t="str">
        <f ca="1">IF(RecurringTable[[#This Row],[Date]], IF(RecurringTable[[#This Row],[Date]]=_xlfn.XLOOKUP(TODAY(), RecurringTable[Date], RecurringTable[Date], -1,1,1), "Next up", ""), "")</f>
        <v/>
      </c>
    </row>
    <row r="483" spans="4:5" x14ac:dyDescent="0.25">
      <c r="D483" s="67" t="str">
        <f>IF(RecurringTable[[#This Row],[Date]], _xlfn.XLOOKUP(RecurringTable[[#This Row],[Date]], MainIncomeTable[Date], MainIncomeTable[Period], -1, -1,1 ), "")</f>
        <v/>
      </c>
      <c r="E483" s="68" t="str">
        <f ca="1">IF(RecurringTable[[#This Row],[Date]], IF(RecurringTable[[#This Row],[Date]]=_xlfn.XLOOKUP(TODAY(), RecurringTable[Date], RecurringTable[Date], -1,1,1), "Next up", ""), "")</f>
        <v/>
      </c>
    </row>
    <row r="484" spans="4:5" x14ac:dyDescent="0.25">
      <c r="D484" s="67" t="str">
        <f>IF(RecurringTable[[#This Row],[Date]], _xlfn.XLOOKUP(RecurringTable[[#This Row],[Date]], MainIncomeTable[Date], MainIncomeTable[Period], -1, -1,1 ), "")</f>
        <v/>
      </c>
      <c r="E484" s="68" t="str">
        <f ca="1">IF(RecurringTable[[#This Row],[Date]], IF(RecurringTable[[#This Row],[Date]]=_xlfn.XLOOKUP(TODAY(), RecurringTable[Date], RecurringTable[Date], -1,1,1), "Next up", ""), "")</f>
        <v/>
      </c>
    </row>
    <row r="485" spans="4:5" x14ac:dyDescent="0.25">
      <c r="D485" s="67" t="str">
        <f>IF(RecurringTable[[#This Row],[Date]], _xlfn.XLOOKUP(RecurringTable[[#This Row],[Date]], MainIncomeTable[Date], MainIncomeTable[Period], -1, -1,1 ), "")</f>
        <v/>
      </c>
      <c r="E485" s="68" t="str">
        <f ca="1">IF(RecurringTable[[#This Row],[Date]], IF(RecurringTable[[#This Row],[Date]]=_xlfn.XLOOKUP(TODAY(), RecurringTable[Date], RecurringTable[Date], -1,1,1), "Next up", ""), "")</f>
        <v/>
      </c>
    </row>
    <row r="486" spans="4:5" x14ac:dyDescent="0.25">
      <c r="D486" s="67" t="str">
        <f>IF(RecurringTable[[#This Row],[Date]], _xlfn.XLOOKUP(RecurringTable[[#This Row],[Date]], MainIncomeTable[Date], MainIncomeTable[Period], -1, -1,1 ), "")</f>
        <v/>
      </c>
      <c r="E486" s="68" t="str">
        <f ca="1">IF(RecurringTable[[#This Row],[Date]], IF(RecurringTable[[#This Row],[Date]]=_xlfn.XLOOKUP(TODAY(), RecurringTable[Date], RecurringTable[Date], -1,1,1), "Next up", ""), "")</f>
        <v/>
      </c>
    </row>
    <row r="487" spans="4:5" x14ac:dyDescent="0.25">
      <c r="D487" s="67" t="str">
        <f>IF(RecurringTable[[#This Row],[Date]], _xlfn.XLOOKUP(RecurringTable[[#This Row],[Date]], MainIncomeTable[Date], MainIncomeTable[Period], -1, -1,1 ), "")</f>
        <v/>
      </c>
      <c r="E487" s="68" t="str">
        <f ca="1">IF(RecurringTable[[#This Row],[Date]], IF(RecurringTable[[#This Row],[Date]]=_xlfn.XLOOKUP(TODAY(), RecurringTable[Date], RecurringTable[Date], -1,1,1), "Next up", ""), "")</f>
        <v/>
      </c>
    </row>
    <row r="488" spans="4:5" x14ac:dyDescent="0.25">
      <c r="D488" s="67" t="str">
        <f>IF(RecurringTable[[#This Row],[Date]], _xlfn.XLOOKUP(RecurringTable[[#This Row],[Date]], MainIncomeTable[Date], MainIncomeTable[Period], -1, -1,1 ), "")</f>
        <v/>
      </c>
      <c r="E488" s="68" t="str">
        <f ca="1">IF(RecurringTable[[#This Row],[Date]], IF(RecurringTable[[#This Row],[Date]]=_xlfn.XLOOKUP(TODAY(), RecurringTable[Date], RecurringTable[Date], -1,1,1), "Next up", ""), "")</f>
        <v/>
      </c>
    </row>
    <row r="489" spans="4:5" x14ac:dyDescent="0.25">
      <c r="D489" s="67" t="str">
        <f>IF(RecurringTable[[#This Row],[Date]], _xlfn.XLOOKUP(RecurringTable[[#This Row],[Date]], MainIncomeTable[Date], MainIncomeTable[Period], -1, -1,1 ), "")</f>
        <v/>
      </c>
      <c r="E489" s="68" t="str">
        <f ca="1">IF(RecurringTable[[#This Row],[Date]], IF(RecurringTable[[#This Row],[Date]]=_xlfn.XLOOKUP(TODAY(), RecurringTable[Date], RecurringTable[Date], -1,1,1), "Next up", ""), "")</f>
        <v/>
      </c>
    </row>
    <row r="490" spans="4:5" x14ac:dyDescent="0.25">
      <c r="D490" s="67" t="str">
        <f>IF(RecurringTable[[#This Row],[Date]], _xlfn.XLOOKUP(RecurringTable[[#This Row],[Date]], MainIncomeTable[Date], MainIncomeTable[Period], -1, -1,1 ), "")</f>
        <v/>
      </c>
      <c r="E490" s="68" t="str">
        <f ca="1">IF(RecurringTable[[#This Row],[Date]], IF(RecurringTable[[#This Row],[Date]]=_xlfn.XLOOKUP(TODAY(), RecurringTable[Date], RecurringTable[Date], -1,1,1), "Next up", ""), "")</f>
        <v/>
      </c>
    </row>
    <row r="491" spans="4:5" x14ac:dyDescent="0.25">
      <c r="D491" s="67" t="str">
        <f>IF(RecurringTable[[#This Row],[Date]], _xlfn.XLOOKUP(RecurringTable[[#This Row],[Date]], MainIncomeTable[Date], MainIncomeTable[Period], -1, -1,1 ), "")</f>
        <v/>
      </c>
      <c r="E491" s="68" t="str">
        <f ca="1">IF(RecurringTable[[#This Row],[Date]], IF(RecurringTable[[#This Row],[Date]]=_xlfn.XLOOKUP(TODAY(), RecurringTable[Date], RecurringTable[Date], -1,1,1), "Next up", ""), "")</f>
        <v/>
      </c>
    </row>
    <row r="492" spans="4:5" x14ac:dyDescent="0.25">
      <c r="D492" s="67" t="str">
        <f>IF(RecurringTable[[#This Row],[Date]], _xlfn.XLOOKUP(RecurringTable[[#This Row],[Date]], MainIncomeTable[Date], MainIncomeTable[Period], -1, -1,1 ), "")</f>
        <v/>
      </c>
      <c r="E492" s="68" t="str">
        <f ca="1">IF(RecurringTable[[#This Row],[Date]], IF(RecurringTable[[#This Row],[Date]]=_xlfn.XLOOKUP(TODAY(), RecurringTable[Date], RecurringTable[Date], -1,1,1), "Next up", ""), "")</f>
        <v/>
      </c>
    </row>
    <row r="493" spans="4:5" x14ac:dyDescent="0.25">
      <c r="D493" s="67" t="str">
        <f>IF(RecurringTable[[#This Row],[Date]], _xlfn.XLOOKUP(RecurringTable[[#This Row],[Date]], MainIncomeTable[Date], MainIncomeTable[Period], -1, -1,1 ), "")</f>
        <v/>
      </c>
      <c r="E493" s="68" t="str">
        <f ca="1">IF(RecurringTable[[#This Row],[Date]], IF(RecurringTable[[#This Row],[Date]]=_xlfn.XLOOKUP(TODAY(), RecurringTable[Date], RecurringTable[Date], -1,1,1), "Next up", ""), "")</f>
        <v/>
      </c>
    </row>
    <row r="494" spans="4:5" x14ac:dyDescent="0.25">
      <c r="D494" s="67" t="str">
        <f>IF(RecurringTable[[#This Row],[Date]], _xlfn.XLOOKUP(RecurringTable[[#This Row],[Date]], MainIncomeTable[Date], MainIncomeTable[Period], -1, -1,1 ), "")</f>
        <v/>
      </c>
      <c r="E494" s="68" t="str">
        <f ca="1">IF(RecurringTable[[#This Row],[Date]], IF(RecurringTable[[#This Row],[Date]]=_xlfn.XLOOKUP(TODAY(), RecurringTable[Date], RecurringTable[Date], -1,1,1), "Next up", ""), "")</f>
        <v/>
      </c>
    </row>
    <row r="495" spans="4:5" x14ac:dyDescent="0.25">
      <c r="D495" s="67" t="str">
        <f>IF(RecurringTable[[#This Row],[Date]], _xlfn.XLOOKUP(RecurringTable[[#This Row],[Date]], MainIncomeTable[Date], MainIncomeTable[Period], -1, -1,1 ), "")</f>
        <v/>
      </c>
      <c r="E495" s="68" t="str">
        <f ca="1">IF(RecurringTable[[#This Row],[Date]], IF(RecurringTable[[#This Row],[Date]]=_xlfn.XLOOKUP(TODAY(), RecurringTable[Date], RecurringTable[Date], -1,1,1), "Next up", ""), "")</f>
        <v/>
      </c>
    </row>
    <row r="496" spans="4:5" x14ac:dyDescent="0.25">
      <c r="D496" s="67" t="str">
        <f>IF(RecurringTable[[#This Row],[Date]], _xlfn.XLOOKUP(RecurringTable[[#This Row],[Date]], MainIncomeTable[Date], MainIncomeTable[Period], -1, -1,1 ), "")</f>
        <v/>
      </c>
      <c r="E496" s="68" t="str">
        <f ca="1">IF(RecurringTable[[#This Row],[Date]], IF(RecurringTable[[#This Row],[Date]]=_xlfn.XLOOKUP(TODAY(), RecurringTable[Date], RecurringTable[Date], -1,1,1), "Next up", ""), "")</f>
        <v/>
      </c>
    </row>
    <row r="497" spans="4:5" x14ac:dyDescent="0.25">
      <c r="D497" s="67" t="str">
        <f>IF(RecurringTable[[#This Row],[Date]], _xlfn.XLOOKUP(RecurringTable[[#This Row],[Date]], MainIncomeTable[Date], MainIncomeTable[Period], -1, -1,1 ), "")</f>
        <v/>
      </c>
      <c r="E497" s="68" t="str">
        <f ca="1">IF(RecurringTable[[#This Row],[Date]], IF(RecurringTable[[#This Row],[Date]]=_xlfn.XLOOKUP(TODAY(), RecurringTable[Date], RecurringTable[Date], -1,1,1), "Next up", ""), "")</f>
        <v/>
      </c>
    </row>
    <row r="498" spans="4:5" x14ac:dyDescent="0.25">
      <c r="D498" s="67" t="str">
        <f>IF(RecurringTable[[#This Row],[Date]], _xlfn.XLOOKUP(RecurringTable[[#This Row],[Date]], MainIncomeTable[Date], MainIncomeTable[Period], -1, -1,1 ), "")</f>
        <v/>
      </c>
      <c r="E498" s="68" t="str">
        <f ca="1">IF(RecurringTable[[#This Row],[Date]], IF(RecurringTable[[#This Row],[Date]]=_xlfn.XLOOKUP(TODAY(), RecurringTable[Date], RecurringTable[Date], -1,1,1), "Next up", ""), "")</f>
        <v/>
      </c>
    </row>
    <row r="499" spans="4:5" x14ac:dyDescent="0.25">
      <c r="D499" s="67" t="str">
        <f>IF(RecurringTable[[#This Row],[Date]], _xlfn.XLOOKUP(RecurringTable[[#This Row],[Date]], MainIncomeTable[Date], MainIncomeTable[Period], -1, -1,1 ), "")</f>
        <v/>
      </c>
      <c r="E499" s="68" t="str">
        <f ca="1">IF(RecurringTable[[#This Row],[Date]], IF(RecurringTable[[#This Row],[Date]]=_xlfn.XLOOKUP(TODAY(), RecurringTable[Date], RecurringTable[Date], -1,1,1), "Next up", ""), "")</f>
        <v/>
      </c>
    </row>
    <row r="500" spans="4:5" x14ac:dyDescent="0.25">
      <c r="D500" s="67" t="str">
        <f>IF(RecurringTable[[#This Row],[Date]], _xlfn.XLOOKUP(RecurringTable[[#This Row],[Date]], MainIncomeTable[Date], MainIncomeTable[Period], -1, -1,1 ), "")</f>
        <v/>
      </c>
      <c r="E500" s="68" t="str">
        <f ca="1">IF(RecurringTable[[#This Row],[Date]], IF(RecurringTable[[#This Row],[Date]]=_xlfn.XLOOKUP(TODAY(), RecurringTable[Date], RecurringTable[Date], -1,1,1), "Next up", ""), "")</f>
        <v/>
      </c>
    </row>
    <row r="501" spans="4:5" x14ac:dyDescent="0.25">
      <c r="D501" s="67" t="str">
        <f>IF(RecurringTable[[#This Row],[Date]], _xlfn.XLOOKUP(RecurringTable[[#This Row],[Date]], MainIncomeTable[Date], MainIncomeTable[Period], -1, -1,1 ), "")</f>
        <v/>
      </c>
      <c r="E501" s="68" t="str">
        <f ca="1">IF(RecurringTable[[#This Row],[Date]], IF(RecurringTable[[#This Row],[Date]]=_xlfn.XLOOKUP(TODAY(), RecurringTable[Date], RecurringTable[Date], -1,1,1), "Next up", ""), "")</f>
        <v/>
      </c>
    </row>
    <row r="502" spans="4:5" x14ac:dyDescent="0.25">
      <c r="D502" s="67" t="str">
        <f>IF(RecurringTable[[#This Row],[Date]], _xlfn.XLOOKUP(RecurringTable[[#This Row],[Date]], MainIncomeTable[Date], MainIncomeTable[Period], -1, -1,1 ), "")</f>
        <v/>
      </c>
      <c r="E502" s="68" t="str">
        <f ca="1">IF(RecurringTable[[#This Row],[Date]], IF(RecurringTable[[#This Row],[Date]]=_xlfn.XLOOKUP(TODAY(), RecurringTable[Date], RecurringTable[Date], -1,1,1), "Next up", ""), "")</f>
        <v/>
      </c>
    </row>
    <row r="503" spans="4:5" x14ac:dyDescent="0.25">
      <c r="D503" s="67" t="str">
        <f>IF(RecurringTable[[#This Row],[Date]], _xlfn.XLOOKUP(RecurringTable[[#This Row],[Date]], MainIncomeTable[Date], MainIncomeTable[Period], -1, -1,1 ), "")</f>
        <v/>
      </c>
      <c r="E503" s="68" t="str">
        <f ca="1">IF(RecurringTable[[#This Row],[Date]], IF(RecurringTable[[#This Row],[Date]]=_xlfn.XLOOKUP(TODAY(), RecurringTable[Date], RecurringTable[Date], -1,1,1), "Next up", ""), "")</f>
        <v/>
      </c>
    </row>
    <row r="504" spans="4:5" x14ac:dyDescent="0.25">
      <c r="D504" s="67" t="str">
        <f>IF(RecurringTable[[#This Row],[Date]], _xlfn.XLOOKUP(RecurringTable[[#This Row],[Date]], MainIncomeTable[Date], MainIncomeTable[Period], -1, -1,1 ), "")</f>
        <v/>
      </c>
      <c r="E504" s="68" t="str">
        <f ca="1">IF(RecurringTable[[#This Row],[Date]], IF(RecurringTable[[#This Row],[Date]]=_xlfn.XLOOKUP(TODAY(), RecurringTable[Date], RecurringTable[Date], -1,1,1), "Next up", ""), "")</f>
        <v/>
      </c>
    </row>
    <row r="505" spans="4:5" x14ac:dyDescent="0.25">
      <c r="D505" s="67" t="str">
        <f>IF(RecurringTable[[#This Row],[Date]], _xlfn.XLOOKUP(RecurringTable[[#This Row],[Date]], MainIncomeTable[Date], MainIncomeTable[Period], -1, -1,1 ), "")</f>
        <v/>
      </c>
      <c r="E505" s="68" t="str">
        <f ca="1">IF(RecurringTable[[#This Row],[Date]], IF(RecurringTable[[#This Row],[Date]]=_xlfn.XLOOKUP(TODAY(), RecurringTable[Date], RecurringTable[Date], -1,1,1), "Next up", ""), "")</f>
        <v/>
      </c>
    </row>
    <row r="506" spans="4:5" x14ac:dyDescent="0.25">
      <c r="D506" s="67" t="str">
        <f>IF(RecurringTable[[#This Row],[Date]], _xlfn.XLOOKUP(RecurringTable[[#This Row],[Date]], MainIncomeTable[Date], MainIncomeTable[Period], -1, -1,1 ), "")</f>
        <v/>
      </c>
      <c r="E506" s="68" t="str">
        <f ca="1">IF(RecurringTable[[#This Row],[Date]], IF(RecurringTable[[#This Row],[Date]]=_xlfn.XLOOKUP(TODAY(), RecurringTable[Date], RecurringTable[Date], -1,1,1), "Next up", ""), "")</f>
        <v/>
      </c>
    </row>
    <row r="507" spans="4:5" x14ac:dyDescent="0.25">
      <c r="D507" s="67" t="str">
        <f>IF(RecurringTable[[#This Row],[Date]], _xlfn.XLOOKUP(RecurringTable[[#This Row],[Date]], MainIncomeTable[Date], MainIncomeTable[Period], -1, -1,1 ), "")</f>
        <v/>
      </c>
      <c r="E507" s="68" t="str">
        <f ca="1">IF(RecurringTable[[#This Row],[Date]], IF(RecurringTable[[#This Row],[Date]]=_xlfn.XLOOKUP(TODAY(), RecurringTable[Date], RecurringTable[Date], -1,1,1), "Next up", ""), "")</f>
        <v/>
      </c>
    </row>
    <row r="508" spans="4:5" x14ac:dyDescent="0.25">
      <c r="D508" s="67" t="str">
        <f>IF(RecurringTable[[#This Row],[Date]], _xlfn.XLOOKUP(RecurringTable[[#This Row],[Date]], MainIncomeTable[Date], MainIncomeTable[Period], -1, -1,1 ), "")</f>
        <v/>
      </c>
      <c r="E508" s="68" t="str">
        <f ca="1">IF(RecurringTable[[#This Row],[Date]], IF(RecurringTable[[#This Row],[Date]]=_xlfn.XLOOKUP(TODAY(), RecurringTable[Date], RecurringTable[Date], -1,1,1), "Next up", ""), "")</f>
        <v/>
      </c>
    </row>
    <row r="509" spans="4:5" x14ac:dyDescent="0.25">
      <c r="D509" s="67" t="str">
        <f>IF(RecurringTable[[#This Row],[Date]], _xlfn.XLOOKUP(RecurringTable[[#This Row],[Date]], MainIncomeTable[Date], MainIncomeTable[Period], -1, -1,1 ), "")</f>
        <v/>
      </c>
      <c r="E509" s="68" t="str">
        <f ca="1">IF(RecurringTable[[#This Row],[Date]], IF(RecurringTable[[#This Row],[Date]]=_xlfn.XLOOKUP(TODAY(), RecurringTable[Date], RecurringTable[Date], -1,1,1), "Next up", ""), "")</f>
        <v/>
      </c>
    </row>
    <row r="510" spans="4:5" x14ac:dyDescent="0.25">
      <c r="D510" s="67" t="str">
        <f>IF(RecurringTable[[#This Row],[Date]], _xlfn.XLOOKUP(RecurringTable[[#This Row],[Date]], MainIncomeTable[Date], MainIncomeTable[Period], -1, -1,1 ), "")</f>
        <v/>
      </c>
      <c r="E510" s="68" t="str">
        <f ca="1">IF(RecurringTable[[#This Row],[Date]], IF(RecurringTable[[#This Row],[Date]]=_xlfn.XLOOKUP(TODAY(), RecurringTable[Date], RecurringTable[Date], -1,1,1), "Next up", ""), "")</f>
        <v/>
      </c>
    </row>
    <row r="511" spans="4:5" x14ac:dyDescent="0.25">
      <c r="D511" s="67" t="str">
        <f>IF(RecurringTable[[#This Row],[Date]], _xlfn.XLOOKUP(RecurringTable[[#This Row],[Date]], MainIncomeTable[Date], MainIncomeTable[Period], -1, -1,1 ), "")</f>
        <v/>
      </c>
      <c r="E511" s="68" t="str">
        <f ca="1">IF(RecurringTable[[#This Row],[Date]], IF(RecurringTable[[#This Row],[Date]]=_xlfn.XLOOKUP(TODAY(), RecurringTable[Date], RecurringTable[Date], -1,1,1), "Next up", ""), "")</f>
        <v/>
      </c>
    </row>
    <row r="512" spans="4:5" x14ac:dyDescent="0.25">
      <c r="D512" s="67" t="str">
        <f>IF(RecurringTable[[#This Row],[Date]], _xlfn.XLOOKUP(RecurringTable[[#This Row],[Date]], MainIncomeTable[Date], MainIncomeTable[Period], -1, -1,1 ), "")</f>
        <v/>
      </c>
      <c r="E512" s="68" t="str">
        <f ca="1">IF(RecurringTable[[#This Row],[Date]], IF(RecurringTable[[#This Row],[Date]]=_xlfn.XLOOKUP(TODAY(), RecurringTable[Date], RecurringTable[Date], -1,1,1), "Next up", ""), "")</f>
        <v/>
      </c>
    </row>
    <row r="513" spans="4:5" x14ac:dyDescent="0.25">
      <c r="D513" s="67" t="str">
        <f>IF(RecurringTable[[#This Row],[Date]], _xlfn.XLOOKUP(RecurringTable[[#This Row],[Date]], MainIncomeTable[Date], MainIncomeTable[Period], -1, -1,1 ), "")</f>
        <v/>
      </c>
      <c r="E513" s="68" t="str">
        <f ca="1">IF(RecurringTable[[#This Row],[Date]], IF(RecurringTable[[#This Row],[Date]]=_xlfn.XLOOKUP(TODAY(), RecurringTable[Date], RecurringTable[Date], -1,1,1), "Next up", ""), "")</f>
        <v/>
      </c>
    </row>
    <row r="514" spans="4:5" x14ac:dyDescent="0.25">
      <c r="D514" s="67" t="str">
        <f>IF(RecurringTable[[#This Row],[Date]], _xlfn.XLOOKUP(RecurringTable[[#This Row],[Date]], MainIncomeTable[Date], MainIncomeTable[Period], -1, -1,1 ), "")</f>
        <v/>
      </c>
      <c r="E514" s="68" t="str">
        <f ca="1">IF(RecurringTable[[#This Row],[Date]], IF(RecurringTable[[#This Row],[Date]]=_xlfn.XLOOKUP(TODAY(), RecurringTable[Date], RecurringTable[Date], -1,1,1), "Next up", ""), "")</f>
        <v/>
      </c>
    </row>
    <row r="515" spans="4:5" x14ac:dyDescent="0.25">
      <c r="D515" s="67" t="str">
        <f>IF(RecurringTable[[#This Row],[Date]], _xlfn.XLOOKUP(RecurringTable[[#This Row],[Date]], MainIncomeTable[Date], MainIncomeTable[Period], -1, -1,1 ), "")</f>
        <v/>
      </c>
      <c r="E515" s="68" t="str">
        <f ca="1">IF(RecurringTable[[#This Row],[Date]], IF(RecurringTable[[#This Row],[Date]]=_xlfn.XLOOKUP(TODAY(), RecurringTable[Date], RecurringTable[Date], -1,1,1), "Next up", ""), "")</f>
        <v/>
      </c>
    </row>
    <row r="516" spans="4:5" x14ac:dyDescent="0.25">
      <c r="D516" s="67" t="str">
        <f>IF(RecurringTable[[#This Row],[Date]], _xlfn.XLOOKUP(RecurringTable[[#This Row],[Date]], MainIncomeTable[Date], MainIncomeTable[Period], -1, -1,1 ), "")</f>
        <v/>
      </c>
      <c r="E516" s="68" t="str">
        <f ca="1">IF(RecurringTable[[#This Row],[Date]], IF(RecurringTable[[#This Row],[Date]]=_xlfn.XLOOKUP(TODAY(), RecurringTable[Date], RecurringTable[Date], -1,1,1), "Next up", ""), "")</f>
        <v/>
      </c>
    </row>
    <row r="517" spans="4:5" x14ac:dyDescent="0.25">
      <c r="D517" s="67" t="str">
        <f>IF(RecurringTable[[#This Row],[Date]], _xlfn.XLOOKUP(RecurringTable[[#This Row],[Date]], MainIncomeTable[Date], MainIncomeTable[Period], -1, -1,1 ), "")</f>
        <v/>
      </c>
      <c r="E517" s="68" t="str">
        <f ca="1">IF(RecurringTable[[#This Row],[Date]], IF(RecurringTable[[#This Row],[Date]]=_xlfn.XLOOKUP(TODAY(), RecurringTable[Date], RecurringTable[Date], -1,1,1), "Next up", ""), "")</f>
        <v/>
      </c>
    </row>
    <row r="518" spans="4:5" x14ac:dyDescent="0.25">
      <c r="D518" s="67" t="str">
        <f>IF(RecurringTable[[#This Row],[Date]], _xlfn.XLOOKUP(RecurringTable[[#This Row],[Date]], MainIncomeTable[Date], MainIncomeTable[Period], -1, -1,1 ), "")</f>
        <v/>
      </c>
      <c r="E518" s="68" t="str">
        <f ca="1">IF(RecurringTable[[#This Row],[Date]], IF(RecurringTable[[#This Row],[Date]]=_xlfn.XLOOKUP(TODAY(), RecurringTable[Date], RecurringTable[Date], -1,1,1), "Next up", ""), "")</f>
        <v/>
      </c>
    </row>
    <row r="519" spans="4:5" x14ac:dyDescent="0.25">
      <c r="D519" s="67" t="str">
        <f>IF(RecurringTable[[#This Row],[Date]], _xlfn.XLOOKUP(RecurringTable[[#This Row],[Date]], MainIncomeTable[Date], MainIncomeTable[Period], -1, -1,1 ), "")</f>
        <v/>
      </c>
      <c r="E519" s="68" t="str">
        <f ca="1">IF(RecurringTable[[#This Row],[Date]], IF(RecurringTable[[#This Row],[Date]]=_xlfn.XLOOKUP(TODAY(), RecurringTable[Date], RecurringTable[Date], -1,1,1), "Next up", ""), "")</f>
        <v/>
      </c>
    </row>
    <row r="520" spans="4:5" x14ac:dyDescent="0.25">
      <c r="D520" s="67" t="str">
        <f>IF(RecurringTable[[#This Row],[Date]], _xlfn.XLOOKUP(RecurringTable[[#This Row],[Date]], MainIncomeTable[Date], MainIncomeTable[Period], -1, -1,1 ), "")</f>
        <v/>
      </c>
      <c r="E520" s="68" t="str">
        <f ca="1">IF(RecurringTable[[#This Row],[Date]], IF(RecurringTable[[#This Row],[Date]]=_xlfn.XLOOKUP(TODAY(), RecurringTable[Date], RecurringTable[Date], -1,1,1), "Next up", ""), "")</f>
        <v/>
      </c>
    </row>
    <row r="521" spans="4:5" x14ac:dyDescent="0.25">
      <c r="D521" s="67" t="str">
        <f>IF(RecurringTable[[#This Row],[Date]], _xlfn.XLOOKUP(RecurringTable[[#This Row],[Date]], MainIncomeTable[Date], MainIncomeTable[Period], -1, -1,1 ), "")</f>
        <v/>
      </c>
      <c r="E521" s="68" t="str">
        <f ca="1">IF(RecurringTable[[#This Row],[Date]], IF(RecurringTable[[#This Row],[Date]]=_xlfn.XLOOKUP(TODAY(), RecurringTable[Date], RecurringTable[Date], -1,1,1), "Next up", ""), "")</f>
        <v/>
      </c>
    </row>
    <row r="522" spans="4:5" x14ac:dyDescent="0.25">
      <c r="D522" s="67" t="str">
        <f>IF(RecurringTable[[#This Row],[Date]], _xlfn.XLOOKUP(RecurringTable[[#This Row],[Date]], MainIncomeTable[Date], MainIncomeTable[Period], -1, -1,1 ), "")</f>
        <v/>
      </c>
      <c r="E522" s="68" t="str">
        <f ca="1">IF(RecurringTable[[#This Row],[Date]], IF(RecurringTable[[#This Row],[Date]]=_xlfn.XLOOKUP(TODAY(), RecurringTable[Date], RecurringTable[Date], -1,1,1), "Next up", ""), "")</f>
        <v/>
      </c>
    </row>
    <row r="523" spans="4:5" x14ac:dyDescent="0.25">
      <c r="D523" s="67" t="str">
        <f>IF(RecurringTable[[#This Row],[Date]], _xlfn.XLOOKUP(RecurringTable[[#This Row],[Date]], MainIncomeTable[Date], MainIncomeTable[Period], -1, -1,1 ), "")</f>
        <v/>
      </c>
      <c r="E523" s="68" t="str">
        <f ca="1">IF(RecurringTable[[#This Row],[Date]], IF(RecurringTable[[#This Row],[Date]]=_xlfn.XLOOKUP(TODAY(), RecurringTable[Date], RecurringTable[Date], -1,1,1), "Next up", ""), "")</f>
        <v/>
      </c>
    </row>
    <row r="524" spans="4:5" x14ac:dyDescent="0.25">
      <c r="D524" s="67" t="str">
        <f>IF(RecurringTable[[#This Row],[Date]], _xlfn.XLOOKUP(RecurringTable[[#This Row],[Date]], MainIncomeTable[Date], MainIncomeTable[Period], -1, -1,1 ), "")</f>
        <v/>
      </c>
      <c r="E524" s="68" t="str">
        <f ca="1">IF(RecurringTable[[#This Row],[Date]], IF(RecurringTable[[#This Row],[Date]]=_xlfn.XLOOKUP(TODAY(), RecurringTable[Date], RecurringTable[Date], -1,1,1), "Next up", ""), "")</f>
        <v/>
      </c>
    </row>
    <row r="525" spans="4:5" x14ac:dyDescent="0.25">
      <c r="D525" s="67" t="str">
        <f>IF(RecurringTable[[#This Row],[Date]], _xlfn.XLOOKUP(RecurringTable[[#This Row],[Date]], MainIncomeTable[Date], MainIncomeTable[Period], -1, -1,1 ), "")</f>
        <v/>
      </c>
      <c r="E525" s="68" t="str">
        <f ca="1">IF(RecurringTable[[#This Row],[Date]], IF(RecurringTable[[#This Row],[Date]]=_xlfn.XLOOKUP(TODAY(), RecurringTable[Date], RecurringTable[Date], -1,1,1), "Next up", ""), "")</f>
        <v/>
      </c>
    </row>
    <row r="526" spans="4:5" x14ac:dyDescent="0.25">
      <c r="D526" s="67" t="str">
        <f>IF(RecurringTable[[#This Row],[Date]], _xlfn.XLOOKUP(RecurringTable[[#This Row],[Date]], MainIncomeTable[Date], MainIncomeTable[Period], -1, -1,1 ), "")</f>
        <v/>
      </c>
      <c r="E526" s="68" t="str">
        <f ca="1">IF(RecurringTable[[#This Row],[Date]], IF(RecurringTable[[#This Row],[Date]]=_xlfn.XLOOKUP(TODAY(), RecurringTable[Date], RecurringTable[Date], -1,1,1), "Next up", ""), "")</f>
        <v/>
      </c>
    </row>
    <row r="527" spans="4:5" x14ac:dyDescent="0.25">
      <c r="D527" s="67" t="str">
        <f>IF(RecurringTable[[#This Row],[Date]], _xlfn.XLOOKUP(RecurringTable[[#This Row],[Date]], MainIncomeTable[Date], MainIncomeTable[Period], -1, -1,1 ), "")</f>
        <v/>
      </c>
      <c r="E527" s="68" t="str">
        <f ca="1">IF(RecurringTable[[#This Row],[Date]], IF(RecurringTable[[#This Row],[Date]]=_xlfn.XLOOKUP(TODAY(), RecurringTable[Date], RecurringTable[Date], -1,1,1), "Next up", ""), "")</f>
        <v/>
      </c>
    </row>
    <row r="528" spans="4:5" x14ac:dyDescent="0.25">
      <c r="D528" s="67" t="str">
        <f>IF(RecurringTable[[#This Row],[Date]], _xlfn.XLOOKUP(RecurringTable[[#This Row],[Date]], MainIncomeTable[Date], MainIncomeTable[Period], -1, -1,1 ), "")</f>
        <v/>
      </c>
      <c r="E528" s="68" t="str">
        <f ca="1">IF(RecurringTable[[#This Row],[Date]], IF(RecurringTable[[#This Row],[Date]]=_xlfn.XLOOKUP(TODAY(), RecurringTable[Date], RecurringTable[Date], -1,1,1), "Next up", ""), "")</f>
        <v/>
      </c>
    </row>
    <row r="529" spans="4:5" x14ac:dyDescent="0.25">
      <c r="D529" s="67" t="str">
        <f>IF(RecurringTable[[#This Row],[Date]], _xlfn.XLOOKUP(RecurringTable[[#This Row],[Date]], MainIncomeTable[Date], MainIncomeTable[Period], -1, -1,1 ), "")</f>
        <v/>
      </c>
      <c r="E529" s="68" t="str">
        <f ca="1">IF(RecurringTable[[#This Row],[Date]], IF(RecurringTable[[#This Row],[Date]]=_xlfn.XLOOKUP(TODAY(), RecurringTable[Date], RecurringTable[Date], -1,1,1), "Next up", ""), "")</f>
        <v/>
      </c>
    </row>
    <row r="530" spans="4:5" x14ac:dyDescent="0.25">
      <c r="D530" s="67" t="str">
        <f>IF(RecurringTable[[#This Row],[Date]], _xlfn.XLOOKUP(RecurringTable[[#This Row],[Date]], MainIncomeTable[Date], MainIncomeTable[Period], -1, -1,1 ), "")</f>
        <v/>
      </c>
      <c r="E530" s="68" t="str">
        <f ca="1">IF(RecurringTable[[#This Row],[Date]], IF(RecurringTable[[#This Row],[Date]]=_xlfn.XLOOKUP(TODAY(), RecurringTable[Date], RecurringTable[Date], -1,1,1), "Next up", ""), "")</f>
        <v/>
      </c>
    </row>
    <row r="531" spans="4:5" x14ac:dyDescent="0.25">
      <c r="D531" s="67" t="str">
        <f>IF(RecurringTable[[#This Row],[Date]], _xlfn.XLOOKUP(RecurringTable[[#This Row],[Date]], MainIncomeTable[Date], MainIncomeTable[Period], -1, -1,1 ), "")</f>
        <v/>
      </c>
      <c r="E531" s="68" t="str">
        <f ca="1">IF(RecurringTable[[#This Row],[Date]], IF(RecurringTable[[#This Row],[Date]]=_xlfn.XLOOKUP(TODAY(), RecurringTable[Date], RecurringTable[Date], -1,1,1), "Next up", ""), "")</f>
        <v/>
      </c>
    </row>
    <row r="532" spans="4:5" x14ac:dyDescent="0.25">
      <c r="D532" s="67" t="str">
        <f>IF(RecurringTable[[#This Row],[Date]], _xlfn.XLOOKUP(RecurringTable[[#This Row],[Date]], MainIncomeTable[Date], MainIncomeTable[Period], -1, -1,1 ), "")</f>
        <v/>
      </c>
      <c r="E532" s="68" t="str">
        <f ca="1">IF(RecurringTable[[#This Row],[Date]], IF(RecurringTable[[#This Row],[Date]]=_xlfn.XLOOKUP(TODAY(), RecurringTable[Date], RecurringTable[Date], -1,1,1), "Next up", ""), "")</f>
        <v/>
      </c>
    </row>
    <row r="533" spans="4:5" x14ac:dyDescent="0.25">
      <c r="D533" s="67" t="str">
        <f>IF(RecurringTable[[#This Row],[Date]], _xlfn.XLOOKUP(RecurringTable[[#This Row],[Date]], MainIncomeTable[Date], MainIncomeTable[Period], -1, -1,1 ), "")</f>
        <v/>
      </c>
      <c r="E533" s="68" t="str">
        <f ca="1">IF(RecurringTable[[#This Row],[Date]], IF(RecurringTable[[#This Row],[Date]]=_xlfn.XLOOKUP(TODAY(), RecurringTable[Date], RecurringTable[Date], -1,1,1), "Next up", ""), "")</f>
        <v/>
      </c>
    </row>
    <row r="534" spans="4:5" x14ac:dyDescent="0.25">
      <c r="D534" s="67" t="str">
        <f>IF(RecurringTable[[#This Row],[Date]], _xlfn.XLOOKUP(RecurringTable[[#This Row],[Date]], MainIncomeTable[Date], MainIncomeTable[Period], -1, -1,1 ), "")</f>
        <v/>
      </c>
      <c r="E534" s="68" t="str">
        <f ca="1">IF(RecurringTable[[#This Row],[Date]], IF(RecurringTable[[#This Row],[Date]]=_xlfn.XLOOKUP(TODAY(), RecurringTable[Date], RecurringTable[Date], -1,1,1), "Next up", ""), "")</f>
        <v/>
      </c>
    </row>
    <row r="535" spans="4:5" x14ac:dyDescent="0.25">
      <c r="D535" s="67" t="str">
        <f>IF(RecurringTable[[#This Row],[Date]], _xlfn.XLOOKUP(RecurringTable[[#This Row],[Date]], MainIncomeTable[Date], MainIncomeTable[Period], -1, -1,1 ), "")</f>
        <v/>
      </c>
      <c r="E535" s="68" t="str">
        <f ca="1">IF(RecurringTable[[#This Row],[Date]], IF(RecurringTable[[#This Row],[Date]]=_xlfn.XLOOKUP(TODAY(), RecurringTable[Date], RecurringTable[Date], -1,1,1), "Next up", ""), "")</f>
        <v/>
      </c>
    </row>
    <row r="536" spans="4:5" x14ac:dyDescent="0.25">
      <c r="D536" s="67" t="str">
        <f>IF(RecurringTable[[#This Row],[Date]], _xlfn.XLOOKUP(RecurringTable[[#This Row],[Date]], MainIncomeTable[Date], MainIncomeTable[Period], -1, -1,1 ), "")</f>
        <v/>
      </c>
      <c r="E536" s="68" t="str">
        <f ca="1">IF(RecurringTable[[#This Row],[Date]], IF(RecurringTable[[#This Row],[Date]]=_xlfn.XLOOKUP(TODAY(), RecurringTable[Date], RecurringTable[Date], -1,1,1), "Next up", ""), "")</f>
        <v/>
      </c>
    </row>
    <row r="537" spans="4:5" x14ac:dyDescent="0.25">
      <c r="D537" s="67" t="str">
        <f>IF(RecurringTable[[#This Row],[Date]], _xlfn.XLOOKUP(RecurringTable[[#This Row],[Date]], MainIncomeTable[Date], MainIncomeTable[Period], -1, -1,1 ), "")</f>
        <v/>
      </c>
      <c r="E537" s="68" t="str">
        <f ca="1">IF(RecurringTable[[#This Row],[Date]], IF(RecurringTable[[#This Row],[Date]]=_xlfn.XLOOKUP(TODAY(), RecurringTable[Date], RecurringTable[Date], -1,1,1), "Next up", ""), "")</f>
        <v/>
      </c>
    </row>
    <row r="538" spans="4:5" x14ac:dyDescent="0.25">
      <c r="D538" s="67" t="str">
        <f>IF(RecurringTable[[#This Row],[Date]], _xlfn.XLOOKUP(RecurringTable[[#This Row],[Date]], MainIncomeTable[Date], MainIncomeTable[Period], -1, -1,1 ), "")</f>
        <v/>
      </c>
      <c r="E538" s="68" t="str">
        <f ca="1">IF(RecurringTable[[#This Row],[Date]], IF(RecurringTable[[#This Row],[Date]]=_xlfn.XLOOKUP(TODAY(), RecurringTable[Date], RecurringTable[Date], -1,1,1), "Next up", ""), "")</f>
        <v/>
      </c>
    </row>
    <row r="539" spans="4:5" x14ac:dyDescent="0.25">
      <c r="D539" s="67" t="str">
        <f>IF(RecurringTable[[#This Row],[Date]], _xlfn.XLOOKUP(RecurringTable[[#This Row],[Date]], MainIncomeTable[Date], MainIncomeTable[Period], -1, -1,1 ), "")</f>
        <v/>
      </c>
      <c r="E539" s="68" t="str">
        <f ca="1">IF(RecurringTable[[#This Row],[Date]], IF(RecurringTable[[#This Row],[Date]]=_xlfn.XLOOKUP(TODAY(), RecurringTable[Date], RecurringTable[Date], -1,1,1), "Next up", ""), "")</f>
        <v/>
      </c>
    </row>
    <row r="540" spans="4:5" x14ac:dyDescent="0.25">
      <c r="D540" s="67" t="str">
        <f>IF(RecurringTable[[#This Row],[Date]], _xlfn.XLOOKUP(RecurringTable[[#This Row],[Date]], MainIncomeTable[Date], MainIncomeTable[Period], -1, -1,1 ), "")</f>
        <v/>
      </c>
      <c r="E540" s="68" t="str">
        <f ca="1">IF(RecurringTable[[#This Row],[Date]], IF(RecurringTable[[#This Row],[Date]]=_xlfn.XLOOKUP(TODAY(), RecurringTable[Date], RecurringTable[Date], -1,1,1), "Next up", ""), "")</f>
        <v/>
      </c>
    </row>
    <row r="541" spans="4:5" x14ac:dyDescent="0.25">
      <c r="D541" s="67" t="str">
        <f>IF(RecurringTable[[#This Row],[Date]], _xlfn.XLOOKUP(RecurringTable[[#This Row],[Date]], MainIncomeTable[Date], MainIncomeTable[Period], -1, -1,1 ), "")</f>
        <v/>
      </c>
      <c r="E541" s="68" t="str">
        <f ca="1">IF(RecurringTable[[#This Row],[Date]], IF(RecurringTable[[#This Row],[Date]]=_xlfn.XLOOKUP(TODAY(), RecurringTable[Date], RecurringTable[Date], -1,1,1), "Next up", ""), "")</f>
        <v/>
      </c>
    </row>
    <row r="542" spans="4:5" x14ac:dyDescent="0.25">
      <c r="D542" s="67" t="str">
        <f>IF(RecurringTable[[#This Row],[Date]], _xlfn.XLOOKUP(RecurringTable[[#This Row],[Date]], MainIncomeTable[Date], MainIncomeTable[Period], -1, -1,1 ), "")</f>
        <v/>
      </c>
      <c r="E542" s="68" t="str">
        <f ca="1">IF(RecurringTable[[#This Row],[Date]], IF(RecurringTable[[#This Row],[Date]]=_xlfn.XLOOKUP(TODAY(), RecurringTable[Date], RecurringTable[Date], -1,1,1), "Next up", ""), "")</f>
        <v/>
      </c>
    </row>
    <row r="543" spans="4:5" x14ac:dyDescent="0.25">
      <c r="D543" s="67" t="str">
        <f>IF(RecurringTable[[#This Row],[Date]], _xlfn.XLOOKUP(RecurringTable[[#This Row],[Date]], MainIncomeTable[Date], MainIncomeTable[Period], -1, -1,1 ), "")</f>
        <v/>
      </c>
      <c r="E543" s="68" t="str">
        <f ca="1">IF(RecurringTable[[#This Row],[Date]], IF(RecurringTable[[#This Row],[Date]]=_xlfn.XLOOKUP(TODAY(), RecurringTable[Date], RecurringTable[Date], -1,1,1), "Next up", ""), "")</f>
        <v/>
      </c>
    </row>
    <row r="544" spans="4:5" x14ac:dyDescent="0.25">
      <c r="D544" s="67" t="str">
        <f>IF(RecurringTable[[#This Row],[Date]], _xlfn.XLOOKUP(RecurringTable[[#This Row],[Date]], MainIncomeTable[Date], MainIncomeTable[Period], -1, -1,1 ), "")</f>
        <v/>
      </c>
      <c r="E544" s="68" t="str">
        <f ca="1">IF(RecurringTable[[#This Row],[Date]], IF(RecurringTable[[#This Row],[Date]]=_xlfn.XLOOKUP(TODAY(), RecurringTable[Date], RecurringTable[Date], -1,1,1), "Next up", ""), "")</f>
        <v/>
      </c>
    </row>
    <row r="545" spans="4:5" x14ac:dyDescent="0.25">
      <c r="D545" s="67" t="str">
        <f>IF(RecurringTable[[#This Row],[Date]], _xlfn.XLOOKUP(RecurringTable[[#This Row],[Date]], MainIncomeTable[Date], MainIncomeTable[Period], -1, -1,1 ), "")</f>
        <v/>
      </c>
      <c r="E545" s="68" t="str">
        <f ca="1">IF(RecurringTable[[#This Row],[Date]], IF(RecurringTable[[#This Row],[Date]]=_xlfn.XLOOKUP(TODAY(), RecurringTable[Date], RecurringTable[Date], -1,1,1), "Next up", ""), "")</f>
        <v/>
      </c>
    </row>
    <row r="546" spans="4:5" x14ac:dyDescent="0.25">
      <c r="D546" s="67" t="str">
        <f>IF(RecurringTable[[#This Row],[Date]], _xlfn.XLOOKUP(RecurringTable[[#This Row],[Date]], MainIncomeTable[Date], MainIncomeTable[Period], -1, -1,1 ), "")</f>
        <v/>
      </c>
      <c r="E546" s="68" t="str">
        <f ca="1">IF(RecurringTable[[#This Row],[Date]], IF(RecurringTable[[#This Row],[Date]]=_xlfn.XLOOKUP(TODAY(), RecurringTable[Date], RecurringTable[Date], -1,1,1), "Next up", ""), "")</f>
        <v/>
      </c>
    </row>
    <row r="547" spans="4:5" x14ac:dyDescent="0.25">
      <c r="D547" s="67" t="str">
        <f>IF(RecurringTable[[#This Row],[Date]], _xlfn.XLOOKUP(RecurringTable[[#This Row],[Date]], MainIncomeTable[Date], MainIncomeTable[Period], -1, -1,1 ), "")</f>
        <v/>
      </c>
      <c r="E547" s="68" t="str">
        <f ca="1">IF(RecurringTable[[#This Row],[Date]], IF(RecurringTable[[#This Row],[Date]]=_xlfn.XLOOKUP(TODAY(), RecurringTable[Date], RecurringTable[Date], -1,1,1), "Next up", ""), "")</f>
        <v/>
      </c>
    </row>
    <row r="548" spans="4:5" x14ac:dyDescent="0.25">
      <c r="D548" s="67" t="str">
        <f>IF(RecurringTable[[#This Row],[Date]], _xlfn.XLOOKUP(RecurringTable[[#This Row],[Date]], MainIncomeTable[Date], MainIncomeTable[Period], -1, -1,1 ), "")</f>
        <v/>
      </c>
      <c r="E548" s="68" t="str">
        <f ca="1">IF(RecurringTable[[#This Row],[Date]], IF(RecurringTable[[#This Row],[Date]]=_xlfn.XLOOKUP(TODAY(), RecurringTable[Date], RecurringTable[Date], -1,1,1), "Next up", ""), "")</f>
        <v/>
      </c>
    </row>
    <row r="549" spans="4:5" x14ac:dyDescent="0.25">
      <c r="D549" s="67" t="str">
        <f>IF(RecurringTable[[#This Row],[Date]], _xlfn.XLOOKUP(RecurringTable[[#This Row],[Date]], MainIncomeTable[Date], MainIncomeTable[Period], -1, -1,1 ), "")</f>
        <v/>
      </c>
      <c r="E549" s="68" t="str">
        <f ca="1">IF(RecurringTable[[#This Row],[Date]], IF(RecurringTable[[#This Row],[Date]]=_xlfn.XLOOKUP(TODAY(), RecurringTable[Date], RecurringTable[Date], -1,1,1), "Next up", ""), "")</f>
        <v/>
      </c>
    </row>
    <row r="550" spans="4:5" x14ac:dyDescent="0.25">
      <c r="D550" s="67" t="str">
        <f>IF(RecurringTable[[#This Row],[Date]], _xlfn.XLOOKUP(RecurringTable[[#This Row],[Date]], MainIncomeTable[Date], MainIncomeTable[Period], -1, -1,1 ), "")</f>
        <v/>
      </c>
      <c r="E550" s="68" t="str">
        <f ca="1">IF(RecurringTable[[#This Row],[Date]], IF(RecurringTable[[#This Row],[Date]]=_xlfn.XLOOKUP(TODAY(), RecurringTable[Date], RecurringTable[Date], -1,1,1), "Next up", ""), "")</f>
        <v/>
      </c>
    </row>
    <row r="551" spans="4:5" x14ac:dyDescent="0.25">
      <c r="D551" s="67" t="str">
        <f>IF(RecurringTable[[#This Row],[Date]], _xlfn.XLOOKUP(RecurringTable[[#This Row],[Date]], MainIncomeTable[Date], MainIncomeTable[Period], -1, -1,1 ), "")</f>
        <v/>
      </c>
      <c r="E551" s="68" t="str">
        <f ca="1">IF(RecurringTable[[#This Row],[Date]], IF(RecurringTable[[#This Row],[Date]]=_xlfn.XLOOKUP(TODAY(), RecurringTable[Date], RecurringTable[Date], -1,1,1), "Next up", ""), "")</f>
        <v/>
      </c>
    </row>
    <row r="552" spans="4:5" x14ac:dyDescent="0.25">
      <c r="D552" s="67" t="str">
        <f>IF(RecurringTable[[#This Row],[Date]], _xlfn.XLOOKUP(RecurringTable[[#This Row],[Date]], MainIncomeTable[Date], MainIncomeTable[Period], -1, -1,1 ), "")</f>
        <v/>
      </c>
      <c r="E552" s="68" t="str">
        <f ca="1">IF(RecurringTable[[#This Row],[Date]], IF(RecurringTable[[#This Row],[Date]]=_xlfn.XLOOKUP(TODAY(), RecurringTable[Date], RecurringTable[Date], -1,1,1), "Next up", ""), "")</f>
        <v/>
      </c>
    </row>
    <row r="553" spans="4:5" x14ac:dyDescent="0.25">
      <c r="D553" s="67" t="str">
        <f>IF(RecurringTable[[#This Row],[Date]], _xlfn.XLOOKUP(RecurringTable[[#This Row],[Date]], MainIncomeTable[Date], MainIncomeTable[Period], -1, -1,1 ), "")</f>
        <v/>
      </c>
      <c r="E553" s="68" t="str">
        <f ca="1">IF(RecurringTable[[#This Row],[Date]], IF(RecurringTable[[#This Row],[Date]]=_xlfn.XLOOKUP(TODAY(), RecurringTable[Date], RecurringTable[Date], -1,1,1), "Next up", ""), "")</f>
        <v/>
      </c>
    </row>
    <row r="554" spans="4:5" x14ac:dyDescent="0.25">
      <c r="D554" s="67" t="str">
        <f>IF(RecurringTable[[#This Row],[Date]], _xlfn.XLOOKUP(RecurringTable[[#This Row],[Date]], MainIncomeTable[Date], MainIncomeTable[Period], -1, -1,1 ), "")</f>
        <v/>
      </c>
      <c r="E554" s="68" t="str">
        <f ca="1">IF(RecurringTable[[#This Row],[Date]], IF(RecurringTable[[#This Row],[Date]]=_xlfn.XLOOKUP(TODAY(), RecurringTable[Date], RecurringTable[Date], -1,1,1), "Next up", ""), "")</f>
        <v/>
      </c>
    </row>
    <row r="555" spans="4:5" x14ac:dyDescent="0.25">
      <c r="D555" s="67" t="str">
        <f>IF(RecurringTable[[#This Row],[Date]], _xlfn.XLOOKUP(RecurringTable[[#This Row],[Date]], MainIncomeTable[Date], MainIncomeTable[Period], -1, -1,1 ), "")</f>
        <v/>
      </c>
      <c r="E555" s="68" t="str">
        <f ca="1">IF(RecurringTable[[#This Row],[Date]], IF(RecurringTable[[#This Row],[Date]]=_xlfn.XLOOKUP(TODAY(), RecurringTable[Date], RecurringTable[Date], -1,1,1), "Next up", ""), "")</f>
        <v/>
      </c>
    </row>
    <row r="556" spans="4:5" x14ac:dyDescent="0.25">
      <c r="D556" s="67" t="str">
        <f>IF(RecurringTable[[#This Row],[Date]], _xlfn.XLOOKUP(RecurringTable[[#This Row],[Date]], MainIncomeTable[Date], MainIncomeTable[Period], -1, -1,1 ), "")</f>
        <v/>
      </c>
      <c r="E556" s="68" t="str">
        <f ca="1">IF(RecurringTable[[#This Row],[Date]], IF(RecurringTable[[#This Row],[Date]]=_xlfn.XLOOKUP(TODAY(), RecurringTable[Date], RecurringTable[Date], -1,1,1), "Next up", ""), "")</f>
        <v/>
      </c>
    </row>
    <row r="557" spans="4:5" x14ac:dyDescent="0.25">
      <c r="D557" s="67" t="str">
        <f>IF(RecurringTable[[#This Row],[Date]], _xlfn.XLOOKUP(RecurringTable[[#This Row],[Date]], MainIncomeTable[Date], MainIncomeTable[Period], -1, -1,1 ), "")</f>
        <v/>
      </c>
      <c r="E557" s="68" t="str">
        <f ca="1">IF(RecurringTable[[#This Row],[Date]], IF(RecurringTable[[#This Row],[Date]]=_xlfn.XLOOKUP(TODAY(), RecurringTable[Date], RecurringTable[Date], -1,1,1), "Next up", ""), "")</f>
        <v/>
      </c>
    </row>
    <row r="558" spans="4:5" x14ac:dyDescent="0.25">
      <c r="D558" s="67" t="str">
        <f>IF(RecurringTable[[#This Row],[Date]], _xlfn.XLOOKUP(RecurringTable[[#This Row],[Date]], MainIncomeTable[Date], MainIncomeTable[Period], -1, -1,1 ), "")</f>
        <v/>
      </c>
      <c r="E558" s="68" t="str">
        <f ca="1">IF(RecurringTable[[#This Row],[Date]], IF(RecurringTable[[#This Row],[Date]]=_xlfn.XLOOKUP(TODAY(), RecurringTable[Date], RecurringTable[Date], -1,1,1), "Next up", ""), "")</f>
        <v/>
      </c>
    </row>
    <row r="559" spans="4:5" x14ac:dyDescent="0.25">
      <c r="D559" s="67" t="str">
        <f>IF(RecurringTable[[#This Row],[Date]], _xlfn.XLOOKUP(RecurringTable[[#This Row],[Date]], MainIncomeTable[Date], MainIncomeTable[Period], -1, -1,1 ), "")</f>
        <v/>
      </c>
      <c r="E559" s="68" t="str">
        <f ca="1">IF(RecurringTable[[#This Row],[Date]], IF(RecurringTable[[#This Row],[Date]]=_xlfn.XLOOKUP(TODAY(), RecurringTable[Date], RecurringTable[Date], -1,1,1), "Next up", ""), "")</f>
        <v/>
      </c>
    </row>
    <row r="560" spans="4:5" x14ac:dyDescent="0.25">
      <c r="D560" s="67" t="str">
        <f>IF(RecurringTable[[#This Row],[Date]], _xlfn.XLOOKUP(RecurringTable[[#This Row],[Date]], MainIncomeTable[Date], MainIncomeTable[Period], -1, -1,1 ), "")</f>
        <v/>
      </c>
      <c r="E560" s="68" t="str">
        <f ca="1">IF(RecurringTable[[#This Row],[Date]], IF(RecurringTable[[#This Row],[Date]]=_xlfn.XLOOKUP(TODAY(), RecurringTable[Date], RecurringTable[Date], -1,1,1), "Next up", ""), "")</f>
        <v/>
      </c>
    </row>
    <row r="561" spans="4:5" x14ac:dyDescent="0.25">
      <c r="D561" s="67" t="str">
        <f>IF(RecurringTable[[#This Row],[Date]], _xlfn.XLOOKUP(RecurringTable[[#This Row],[Date]], MainIncomeTable[Date], MainIncomeTable[Period], -1, -1,1 ), "")</f>
        <v/>
      </c>
      <c r="E561" s="68" t="str">
        <f ca="1">IF(RecurringTable[[#This Row],[Date]], IF(RecurringTable[[#This Row],[Date]]=_xlfn.XLOOKUP(TODAY(), RecurringTable[Date], RecurringTable[Date], -1,1,1), "Next up", ""), "")</f>
        <v/>
      </c>
    </row>
    <row r="562" spans="4:5" x14ac:dyDescent="0.25">
      <c r="D562" s="67" t="str">
        <f>IF(RecurringTable[[#This Row],[Date]], _xlfn.XLOOKUP(RecurringTable[[#This Row],[Date]], MainIncomeTable[Date], MainIncomeTable[Period], -1, -1,1 ), "")</f>
        <v/>
      </c>
      <c r="E562" s="68" t="str">
        <f ca="1">IF(RecurringTable[[#This Row],[Date]], IF(RecurringTable[[#This Row],[Date]]=_xlfn.XLOOKUP(TODAY(), RecurringTable[Date], RecurringTable[Date], -1,1,1), "Next up", ""), "")</f>
        <v/>
      </c>
    </row>
    <row r="563" spans="4:5" x14ac:dyDescent="0.25">
      <c r="D563" s="67" t="str">
        <f>IF(RecurringTable[[#This Row],[Date]], _xlfn.XLOOKUP(RecurringTable[[#This Row],[Date]], MainIncomeTable[Date], MainIncomeTable[Period], -1, -1,1 ), "")</f>
        <v/>
      </c>
      <c r="E563" s="68" t="str">
        <f ca="1">IF(RecurringTable[[#This Row],[Date]], IF(RecurringTable[[#This Row],[Date]]=_xlfn.XLOOKUP(TODAY(), RecurringTable[Date], RecurringTable[Date], -1,1,1), "Next up", ""), "")</f>
        <v/>
      </c>
    </row>
    <row r="564" spans="4:5" x14ac:dyDescent="0.25">
      <c r="D564" s="67" t="str">
        <f>IF(RecurringTable[[#This Row],[Date]], _xlfn.XLOOKUP(RecurringTable[[#This Row],[Date]], MainIncomeTable[Date], MainIncomeTable[Period], -1, -1,1 ), "")</f>
        <v/>
      </c>
      <c r="E564" s="68" t="str">
        <f ca="1">IF(RecurringTable[[#This Row],[Date]], IF(RecurringTable[[#This Row],[Date]]=_xlfn.XLOOKUP(TODAY(), RecurringTable[Date], RecurringTable[Date], -1,1,1), "Next up", ""), "")</f>
        <v/>
      </c>
    </row>
    <row r="565" spans="4:5" x14ac:dyDescent="0.25">
      <c r="D565" s="67" t="str">
        <f>IF(RecurringTable[[#This Row],[Date]], _xlfn.XLOOKUP(RecurringTable[[#This Row],[Date]], MainIncomeTable[Date], MainIncomeTable[Period], -1, -1,1 ), "")</f>
        <v/>
      </c>
      <c r="E565" s="68" t="str">
        <f ca="1">IF(RecurringTable[[#This Row],[Date]], IF(RecurringTable[[#This Row],[Date]]=_xlfn.XLOOKUP(TODAY(), RecurringTable[Date], RecurringTable[Date], -1,1,1), "Next up", ""), "")</f>
        <v/>
      </c>
    </row>
    <row r="566" spans="4:5" x14ac:dyDescent="0.25">
      <c r="D566" s="67" t="str">
        <f>IF(RecurringTable[[#This Row],[Date]], _xlfn.XLOOKUP(RecurringTable[[#This Row],[Date]], MainIncomeTable[Date], MainIncomeTable[Period], -1, -1,1 ), "")</f>
        <v/>
      </c>
      <c r="E566" s="68" t="str">
        <f ca="1">IF(RecurringTable[[#This Row],[Date]], IF(RecurringTable[[#This Row],[Date]]=_xlfn.XLOOKUP(TODAY(), RecurringTable[Date], RecurringTable[Date], -1,1,1), "Next up", ""), "")</f>
        <v/>
      </c>
    </row>
    <row r="567" spans="4:5" x14ac:dyDescent="0.25">
      <c r="D567" s="67" t="str">
        <f>IF(RecurringTable[[#This Row],[Date]], _xlfn.XLOOKUP(RecurringTable[[#This Row],[Date]], MainIncomeTable[Date], MainIncomeTable[Period], -1, -1,1 ), "")</f>
        <v/>
      </c>
      <c r="E567" s="68" t="str">
        <f ca="1">IF(RecurringTable[[#This Row],[Date]], IF(RecurringTable[[#This Row],[Date]]=_xlfn.XLOOKUP(TODAY(), RecurringTable[Date], RecurringTable[Date], -1,1,1), "Next up", ""), "")</f>
        <v/>
      </c>
    </row>
    <row r="568" spans="4:5" x14ac:dyDescent="0.25">
      <c r="D568" s="67" t="str">
        <f>IF(RecurringTable[[#This Row],[Date]], _xlfn.XLOOKUP(RecurringTable[[#This Row],[Date]], MainIncomeTable[Date], MainIncomeTable[Period], -1, -1,1 ), "")</f>
        <v/>
      </c>
      <c r="E568" s="68" t="str">
        <f ca="1">IF(RecurringTable[[#This Row],[Date]], IF(RecurringTable[[#This Row],[Date]]=_xlfn.XLOOKUP(TODAY(), RecurringTable[Date], RecurringTable[Date], -1,1,1), "Next up", ""), "")</f>
        <v/>
      </c>
    </row>
    <row r="569" spans="4:5" x14ac:dyDescent="0.25">
      <c r="D569" s="67" t="str">
        <f>IF(RecurringTable[[#This Row],[Date]], _xlfn.XLOOKUP(RecurringTable[[#This Row],[Date]], MainIncomeTable[Date], MainIncomeTable[Period], -1, -1,1 ), "")</f>
        <v/>
      </c>
      <c r="E569" s="68" t="str">
        <f ca="1">IF(RecurringTable[[#This Row],[Date]], IF(RecurringTable[[#This Row],[Date]]=_xlfn.XLOOKUP(TODAY(), RecurringTable[Date], RecurringTable[Date], -1,1,1), "Next up", ""), "")</f>
        <v/>
      </c>
    </row>
    <row r="570" spans="4:5" x14ac:dyDescent="0.25">
      <c r="D570" s="67" t="str">
        <f>IF(RecurringTable[[#This Row],[Date]], _xlfn.XLOOKUP(RecurringTable[[#This Row],[Date]], MainIncomeTable[Date], MainIncomeTable[Period], -1, -1,1 ), "")</f>
        <v/>
      </c>
      <c r="E570" s="68" t="str">
        <f ca="1">IF(RecurringTable[[#This Row],[Date]], IF(RecurringTable[[#This Row],[Date]]=_xlfn.XLOOKUP(TODAY(), RecurringTable[Date], RecurringTable[Date], -1,1,1), "Next up", ""), "")</f>
        <v/>
      </c>
    </row>
    <row r="571" spans="4:5" x14ac:dyDescent="0.25">
      <c r="D571" s="67" t="str">
        <f>IF(RecurringTable[[#This Row],[Date]], _xlfn.XLOOKUP(RecurringTable[[#This Row],[Date]], MainIncomeTable[Date], MainIncomeTable[Period], -1, -1,1 ), "")</f>
        <v/>
      </c>
      <c r="E571" s="68" t="str">
        <f ca="1">IF(RecurringTable[[#This Row],[Date]], IF(RecurringTable[[#This Row],[Date]]=_xlfn.XLOOKUP(TODAY(), RecurringTable[Date], RecurringTable[Date], -1,1,1), "Next up", ""), "")</f>
        <v/>
      </c>
    </row>
    <row r="572" spans="4:5" x14ac:dyDescent="0.25">
      <c r="D572" s="67" t="str">
        <f>IF(RecurringTable[[#This Row],[Date]], _xlfn.XLOOKUP(RecurringTable[[#This Row],[Date]], MainIncomeTable[Date], MainIncomeTable[Period], -1, -1,1 ), "")</f>
        <v/>
      </c>
      <c r="E572" s="68" t="str">
        <f ca="1">IF(RecurringTable[[#This Row],[Date]], IF(RecurringTable[[#This Row],[Date]]=_xlfn.XLOOKUP(TODAY(), RecurringTable[Date], RecurringTable[Date], -1,1,1), "Next up", ""), "")</f>
        <v/>
      </c>
    </row>
    <row r="573" spans="4:5" x14ac:dyDescent="0.25">
      <c r="D573" s="67" t="str">
        <f>IF(RecurringTable[[#This Row],[Date]], _xlfn.XLOOKUP(RecurringTable[[#This Row],[Date]], MainIncomeTable[Date], MainIncomeTable[Period], -1, -1,1 ), "")</f>
        <v/>
      </c>
      <c r="E573" s="68" t="str">
        <f ca="1">IF(RecurringTable[[#This Row],[Date]], IF(RecurringTable[[#This Row],[Date]]=_xlfn.XLOOKUP(TODAY(), RecurringTable[Date], RecurringTable[Date], -1,1,1), "Next up", ""), "")</f>
        <v/>
      </c>
    </row>
    <row r="574" spans="4:5" x14ac:dyDescent="0.25">
      <c r="D574" s="67" t="str">
        <f>IF(RecurringTable[[#This Row],[Date]], _xlfn.XLOOKUP(RecurringTable[[#This Row],[Date]], MainIncomeTable[Date], MainIncomeTable[Period], -1, -1,1 ), "")</f>
        <v/>
      </c>
      <c r="E574" s="68" t="str">
        <f ca="1">IF(RecurringTable[[#This Row],[Date]], IF(RecurringTable[[#This Row],[Date]]=_xlfn.XLOOKUP(TODAY(), RecurringTable[Date], RecurringTable[Date], -1,1,1), "Next up", ""), "")</f>
        <v/>
      </c>
    </row>
    <row r="575" spans="4:5" x14ac:dyDescent="0.25">
      <c r="D575" s="67" t="str">
        <f>IF(RecurringTable[[#This Row],[Date]], _xlfn.XLOOKUP(RecurringTable[[#This Row],[Date]], MainIncomeTable[Date], MainIncomeTable[Period], -1, -1,1 ), "")</f>
        <v/>
      </c>
      <c r="E575" s="68" t="str">
        <f ca="1">IF(RecurringTable[[#This Row],[Date]], IF(RecurringTable[[#This Row],[Date]]=_xlfn.XLOOKUP(TODAY(), RecurringTable[Date], RecurringTable[Date], -1,1,1), "Next up", ""), "")</f>
        <v/>
      </c>
    </row>
    <row r="576" spans="4:5" x14ac:dyDescent="0.25">
      <c r="D576" s="67" t="str">
        <f>IF(RecurringTable[[#This Row],[Date]], _xlfn.XLOOKUP(RecurringTable[[#This Row],[Date]], MainIncomeTable[Date], MainIncomeTable[Period], -1, -1,1 ), "")</f>
        <v/>
      </c>
      <c r="E576" s="68" t="str">
        <f ca="1">IF(RecurringTable[[#This Row],[Date]], IF(RecurringTable[[#This Row],[Date]]=_xlfn.XLOOKUP(TODAY(), RecurringTable[Date], RecurringTable[Date], -1,1,1), "Next up", ""), "")</f>
        <v/>
      </c>
    </row>
    <row r="577" spans="4:5" x14ac:dyDescent="0.25">
      <c r="D577" s="67" t="str">
        <f>IF(RecurringTable[[#This Row],[Date]], _xlfn.XLOOKUP(RecurringTable[[#This Row],[Date]], MainIncomeTable[Date], MainIncomeTable[Period], -1, -1,1 ), "")</f>
        <v/>
      </c>
      <c r="E577" s="68" t="str">
        <f ca="1">IF(RecurringTable[[#This Row],[Date]], IF(RecurringTable[[#This Row],[Date]]=_xlfn.XLOOKUP(TODAY(), RecurringTable[Date], RecurringTable[Date], -1,1,1), "Next up", ""), "")</f>
        <v/>
      </c>
    </row>
    <row r="578" spans="4:5" x14ac:dyDescent="0.25">
      <c r="D578" s="67" t="str">
        <f>IF(RecurringTable[[#This Row],[Date]], _xlfn.XLOOKUP(RecurringTable[[#This Row],[Date]], MainIncomeTable[Date], MainIncomeTable[Period], -1, -1,1 ), "")</f>
        <v/>
      </c>
      <c r="E578" s="68" t="str">
        <f ca="1">IF(RecurringTable[[#This Row],[Date]], IF(RecurringTable[[#This Row],[Date]]=_xlfn.XLOOKUP(TODAY(), RecurringTable[Date], RecurringTable[Date], -1,1,1), "Next up", ""), "")</f>
        <v/>
      </c>
    </row>
    <row r="579" spans="4:5" x14ac:dyDescent="0.25">
      <c r="D579" s="67" t="str">
        <f>IF(RecurringTable[[#This Row],[Date]], _xlfn.XLOOKUP(RecurringTable[[#This Row],[Date]], MainIncomeTable[Date], MainIncomeTable[Period], -1, -1,1 ), "")</f>
        <v/>
      </c>
      <c r="E579" s="68" t="str">
        <f ca="1">IF(RecurringTable[[#This Row],[Date]], IF(RecurringTable[[#This Row],[Date]]=_xlfn.XLOOKUP(TODAY(), RecurringTable[Date], RecurringTable[Date], -1,1,1), "Next up", ""), "")</f>
        <v/>
      </c>
    </row>
    <row r="580" spans="4:5" x14ac:dyDescent="0.25">
      <c r="D580" s="67" t="str">
        <f>IF(RecurringTable[[#This Row],[Date]], _xlfn.XLOOKUP(RecurringTable[[#This Row],[Date]], MainIncomeTable[Date], MainIncomeTable[Period], -1, -1,1 ), "")</f>
        <v/>
      </c>
      <c r="E580" s="68" t="str">
        <f ca="1">IF(RecurringTable[[#This Row],[Date]], IF(RecurringTable[[#This Row],[Date]]=_xlfn.XLOOKUP(TODAY(), RecurringTable[Date], RecurringTable[Date], -1,1,1), "Next up", ""), "")</f>
        <v/>
      </c>
    </row>
    <row r="581" spans="4:5" x14ac:dyDescent="0.25">
      <c r="D581" s="67" t="str">
        <f>IF(RecurringTable[[#This Row],[Date]], _xlfn.XLOOKUP(RecurringTable[[#This Row],[Date]], MainIncomeTable[Date], MainIncomeTable[Period], -1, -1,1 ), "")</f>
        <v/>
      </c>
      <c r="E581" s="68" t="str">
        <f ca="1">IF(RecurringTable[[#This Row],[Date]], IF(RecurringTable[[#This Row],[Date]]=_xlfn.XLOOKUP(TODAY(), RecurringTable[Date], RecurringTable[Date], -1,1,1), "Next up", ""), "")</f>
        <v/>
      </c>
    </row>
    <row r="582" spans="4:5" x14ac:dyDescent="0.25">
      <c r="D582" s="67" t="str">
        <f>IF(RecurringTable[[#This Row],[Date]], _xlfn.XLOOKUP(RecurringTable[[#This Row],[Date]], MainIncomeTable[Date], MainIncomeTable[Period], -1, -1,1 ), "")</f>
        <v/>
      </c>
      <c r="E582" s="68" t="str">
        <f ca="1">IF(RecurringTable[[#This Row],[Date]], IF(RecurringTable[[#This Row],[Date]]=_xlfn.XLOOKUP(TODAY(), RecurringTable[Date], RecurringTable[Date], -1,1,1), "Next up", ""), "")</f>
        <v/>
      </c>
    </row>
    <row r="583" spans="4:5" x14ac:dyDescent="0.25">
      <c r="D583" s="67" t="str">
        <f>IF(RecurringTable[[#This Row],[Date]], _xlfn.XLOOKUP(RecurringTable[[#This Row],[Date]], MainIncomeTable[Date], MainIncomeTable[Period], -1, -1,1 ), "")</f>
        <v/>
      </c>
      <c r="E583" s="68" t="str">
        <f ca="1">IF(RecurringTable[[#This Row],[Date]], IF(RecurringTable[[#This Row],[Date]]=_xlfn.XLOOKUP(TODAY(), RecurringTable[Date], RecurringTable[Date], -1,1,1), "Next up", ""), "")</f>
        <v/>
      </c>
    </row>
    <row r="584" spans="4:5" x14ac:dyDescent="0.25">
      <c r="D584" s="67" t="str">
        <f>IF(RecurringTable[[#This Row],[Date]], _xlfn.XLOOKUP(RecurringTable[[#This Row],[Date]], MainIncomeTable[Date], MainIncomeTable[Period], -1, -1,1 ), "")</f>
        <v/>
      </c>
      <c r="E584" s="68" t="str">
        <f ca="1">IF(RecurringTable[[#This Row],[Date]], IF(RecurringTable[[#This Row],[Date]]=_xlfn.XLOOKUP(TODAY(), RecurringTable[Date], RecurringTable[Date], -1,1,1), "Next up", ""), "")</f>
        <v/>
      </c>
    </row>
    <row r="585" spans="4:5" x14ac:dyDescent="0.25">
      <c r="D585" s="67" t="str">
        <f>IF(RecurringTable[[#This Row],[Date]], _xlfn.XLOOKUP(RecurringTable[[#This Row],[Date]], MainIncomeTable[Date], MainIncomeTable[Period], -1, -1,1 ), "")</f>
        <v/>
      </c>
      <c r="E585" s="68" t="str">
        <f ca="1">IF(RecurringTable[[#This Row],[Date]], IF(RecurringTable[[#This Row],[Date]]=_xlfn.XLOOKUP(TODAY(), RecurringTable[Date], RecurringTable[Date], -1,1,1), "Next up", ""), "")</f>
        <v/>
      </c>
    </row>
    <row r="586" spans="4:5" x14ac:dyDescent="0.25">
      <c r="D586" s="67" t="str">
        <f>IF(RecurringTable[[#This Row],[Date]], _xlfn.XLOOKUP(RecurringTable[[#This Row],[Date]], MainIncomeTable[Date], MainIncomeTable[Period], -1, -1,1 ), "")</f>
        <v/>
      </c>
      <c r="E586" s="68" t="str">
        <f ca="1">IF(RecurringTable[[#This Row],[Date]], IF(RecurringTable[[#This Row],[Date]]=_xlfn.XLOOKUP(TODAY(), RecurringTable[Date], RecurringTable[Date], -1,1,1), "Next up", ""), "")</f>
        <v/>
      </c>
    </row>
    <row r="587" spans="4:5" x14ac:dyDescent="0.25">
      <c r="D587" s="67" t="str">
        <f>IF(RecurringTable[[#This Row],[Date]], _xlfn.XLOOKUP(RecurringTable[[#This Row],[Date]], MainIncomeTable[Date], MainIncomeTable[Period], -1, -1,1 ), "")</f>
        <v/>
      </c>
      <c r="E587" s="68" t="str">
        <f ca="1">IF(RecurringTable[[#This Row],[Date]], IF(RecurringTable[[#This Row],[Date]]=_xlfn.XLOOKUP(TODAY(), RecurringTable[Date], RecurringTable[Date], -1,1,1), "Next up", ""), "")</f>
        <v/>
      </c>
    </row>
    <row r="588" spans="4:5" x14ac:dyDescent="0.25">
      <c r="D588" s="67" t="str">
        <f>IF(RecurringTable[[#This Row],[Date]], _xlfn.XLOOKUP(RecurringTable[[#This Row],[Date]], MainIncomeTable[Date], MainIncomeTable[Period], -1, -1,1 ), "")</f>
        <v/>
      </c>
      <c r="E588" s="68" t="str">
        <f ca="1">IF(RecurringTable[[#This Row],[Date]], IF(RecurringTable[[#This Row],[Date]]=_xlfn.XLOOKUP(TODAY(), RecurringTable[Date], RecurringTable[Date], -1,1,1), "Next up", ""), "")</f>
        <v/>
      </c>
    </row>
    <row r="589" spans="4:5" x14ac:dyDescent="0.25">
      <c r="D589" s="67" t="str">
        <f>IF(RecurringTable[[#This Row],[Date]], _xlfn.XLOOKUP(RecurringTable[[#This Row],[Date]], MainIncomeTable[Date], MainIncomeTable[Period], -1, -1,1 ), "")</f>
        <v/>
      </c>
      <c r="E589" s="68" t="str">
        <f ca="1">IF(RecurringTable[[#This Row],[Date]], IF(RecurringTable[[#This Row],[Date]]=_xlfn.XLOOKUP(TODAY(), RecurringTable[Date], RecurringTable[Date], -1,1,1), "Next up", ""), "")</f>
        <v/>
      </c>
    </row>
    <row r="590" spans="4:5" x14ac:dyDescent="0.25">
      <c r="D590" s="67" t="str">
        <f>IF(RecurringTable[[#This Row],[Date]], _xlfn.XLOOKUP(RecurringTable[[#This Row],[Date]], MainIncomeTable[Date], MainIncomeTable[Period], -1, -1,1 ), "")</f>
        <v/>
      </c>
      <c r="E590" s="68" t="str">
        <f ca="1">IF(RecurringTable[[#This Row],[Date]], IF(RecurringTable[[#This Row],[Date]]=_xlfn.XLOOKUP(TODAY(), RecurringTable[Date], RecurringTable[Date], -1,1,1), "Next up", ""), "")</f>
        <v/>
      </c>
    </row>
    <row r="591" spans="4:5" x14ac:dyDescent="0.25">
      <c r="D591" s="67" t="str">
        <f>IF(RecurringTable[[#This Row],[Date]], _xlfn.XLOOKUP(RecurringTable[[#This Row],[Date]], MainIncomeTable[Date], MainIncomeTable[Period], -1, -1,1 ), "")</f>
        <v/>
      </c>
      <c r="E591" s="68" t="str">
        <f ca="1">IF(RecurringTable[[#This Row],[Date]], IF(RecurringTable[[#This Row],[Date]]=_xlfn.XLOOKUP(TODAY(), RecurringTable[Date], RecurringTable[Date], -1,1,1), "Next up", ""), "")</f>
        <v/>
      </c>
    </row>
    <row r="592" spans="4:5" x14ac:dyDescent="0.25">
      <c r="D592" s="67" t="str">
        <f>IF(RecurringTable[[#This Row],[Date]], _xlfn.XLOOKUP(RecurringTable[[#This Row],[Date]], MainIncomeTable[Date], MainIncomeTable[Period], -1, -1,1 ), "")</f>
        <v/>
      </c>
      <c r="E592" s="68" t="str">
        <f ca="1">IF(RecurringTable[[#This Row],[Date]], IF(RecurringTable[[#This Row],[Date]]=_xlfn.XLOOKUP(TODAY(), RecurringTable[Date], RecurringTable[Date], -1,1,1), "Next up", ""), "")</f>
        <v/>
      </c>
    </row>
    <row r="593" spans="4:5" x14ac:dyDescent="0.25">
      <c r="D593" s="67" t="str">
        <f>IF(RecurringTable[[#This Row],[Date]], _xlfn.XLOOKUP(RecurringTable[[#This Row],[Date]], MainIncomeTable[Date], MainIncomeTable[Period], -1, -1,1 ), "")</f>
        <v/>
      </c>
      <c r="E593" s="68" t="str">
        <f ca="1">IF(RecurringTable[[#This Row],[Date]], IF(RecurringTable[[#This Row],[Date]]=_xlfn.XLOOKUP(TODAY(), RecurringTable[Date], RecurringTable[Date], -1,1,1), "Next up", ""), "")</f>
        <v/>
      </c>
    </row>
    <row r="594" spans="4:5" x14ac:dyDescent="0.25">
      <c r="D594" s="67" t="str">
        <f>IF(RecurringTable[[#This Row],[Date]], _xlfn.XLOOKUP(RecurringTable[[#This Row],[Date]], MainIncomeTable[Date], MainIncomeTable[Period], -1, -1,1 ), "")</f>
        <v/>
      </c>
      <c r="E594" s="68" t="str">
        <f ca="1">IF(RecurringTable[[#This Row],[Date]], IF(RecurringTable[[#This Row],[Date]]=_xlfn.XLOOKUP(TODAY(), RecurringTable[Date], RecurringTable[Date], -1,1,1), "Next up", ""), "")</f>
        <v/>
      </c>
    </row>
    <row r="595" spans="4:5" x14ac:dyDescent="0.25">
      <c r="D595" s="67" t="str">
        <f>IF(RecurringTable[[#This Row],[Date]], _xlfn.XLOOKUP(RecurringTable[[#This Row],[Date]], MainIncomeTable[Date], MainIncomeTable[Period], -1, -1,1 ), "")</f>
        <v/>
      </c>
      <c r="E595" s="68" t="str">
        <f ca="1">IF(RecurringTable[[#This Row],[Date]], IF(RecurringTable[[#This Row],[Date]]=_xlfn.XLOOKUP(TODAY(), RecurringTable[Date], RecurringTable[Date], -1,1,1), "Next up", ""), "")</f>
        <v/>
      </c>
    </row>
    <row r="596" spans="4:5" x14ac:dyDescent="0.25">
      <c r="D596" s="67" t="str">
        <f>IF(RecurringTable[[#This Row],[Date]], _xlfn.XLOOKUP(RecurringTable[[#This Row],[Date]], MainIncomeTable[Date], MainIncomeTable[Period], -1, -1,1 ), "")</f>
        <v/>
      </c>
      <c r="E596" s="68" t="str">
        <f ca="1">IF(RecurringTable[[#This Row],[Date]], IF(RecurringTable[[#This Row],[Date]]=_xlfn.XLOOKUP(TODAY(), RecurringTable[Date], RecurringTable[Date], -1,1,1), "Next up", ""), "")</f>
        <v/>
      </c>
    </row>
    <row r="597" spans="4:5" x14ac:dyDescent="0.25">
      <c r="D597" s="67" t="str">
        <f>IF(RecurringTable[[#This Row],[Date]], _xlfn.XLOOKUP(RecurringTable[[#This Row],[Date]], MainIncomeTable[Date], MainIncomeTable[Period], -1, -1,1 ), "")</f>
        <v/>
      </c>
      <c r="E597" s="68" t="str">
        <f ca="1">IF(RecurringTable[[#This Row],[Date]], IF(RecurringTable[[#This Row],[Date]]=_xlfn.XLOOKUP(TODAY(), RecurringTable[Date], RecurringTable[Date], -1,1,1), "Next up", ""), "")</f>
        <v/>
      </c>
    </row>
    <row r="598" spans="4:5" x14ac:dyDescent="0.25">
      <c r="D598" s="67" t="str">
        <f>IF(RecurringTable[[#This Row],[Date]], _xlfn.XLOOKUP(RecurringTable[[#This Row],[Date]], MainIncomeTable[Date], MainIncomeTable[Period], -1, -1,1 ), "")</f>
        <v/>
      </c>
      <c r="E598" s="68" t="str">
        <f ca="1">IF(RecurringTable[[#This Row],[Date]], IF(RecurringTable[[#This Row],[Date]]=_xlfn.XLOOKUP(TODAY(), RecurringTable[Date], RecurringTable[Date], -1,1,1), "Next up", ""), "")</f>
        <v/>
      </c>
    </row>
    <row r="599" spans="4:5" x14ac:dyDescent="0.25">
      <c r="D599" s="67" t="str">
        <f>IF(RecurringTable[[#This Row],[Date]], _xlfn.XLOOKUP(RecurringTable[[#This Row],[Date]], MainIncomeTable[Date], MainIncomeTable[Period], -1, -1,1 ), "")</f>
        <v/>
      </c>
      <c r="E599" s="68" t="str">
        <f ca="1">IF(RecurringTable[[#This Row],[Date]], IF(RecurringTable[[#This Row],[Date]]=_xlfn.XLOOKUP(TODAY(), RecurringTable[Date], RecurringTable[Date], -1,1,1), "Next up", ""), "")</f>
        <v/>
      </c>
    </row>
    <row r="600" spans="4:5" x14ac:dyDescent="0.25">
      <c r="D600" s="67" t="str">
        <f>IF(RecurringTable[[#This Row],[Date]], _xlfn.XLOOKUP(RecurringTable[[#This Row],[Date]], MainIncomeTable[Date], MainIncomeTable[Period], -1, -1,1 ), "")</f>
        <v/>
      </c>
      <c r="E600" s="68" t="str">
        <f ca="1">IF(RecurringTable[[#This Row],[Date]], IF(RecurringTable[[#This Row],[Date]]=_xlfn.XLOOKUP(TODAY(), RecurringTable[Date], RecurringTable[Date], -1,1,1), "Next up", ""), "")</f>
        <v/>
      </c>
    </row>
    <row r="601" spans="4:5" x14ac:dyDescent="0.25">
      <c r="D601" s="67" t="str">
        <f>IF(RecurringTable[[#This Row],[Date]], _xlfn.XLOOKUP(RecurringTable[[#This Row],[Date]], MainIncomeTable[Date], MainIncomeTable[Period], -1, -1,1 ), "")</f>
        <v/>
      </c>
      <c r="E601" s="68" t="str">
        <f ca="1">IF(RecurringTable[[#This Row],[Date]], IF(RecurringTable[[#This Row],[Date]]=_xlfn.XLOOKUP(TODAY(), RecurringTable[Date], RecurringTable[Date], -1,1,1), "Next up", ""), "")</f>
        <v/>
      </c>
    </row>
    <row r="602" spans="4:5" x14ac:dyDescent="0.25">
      <c r="D602" s="67" t="str">
        <f>IF(RecurringTable[[#This Row],[Date]], _xlfn.XLOOKUP(RecurringTable[[#This Row],[Date]], MainIncomeTable[Date], MainIncomeTable[Period], -1, -1,1 ), "")</f>
        <v/>
      </c>
      <c r="E602" s="68" t="str">
        <f ca="1">IF(RecurringTable[[#This Row],[Date]], IF(RecurringTable[[#This Row],[Date]]=_xlfn.XLOOKUP(TODAY(), RecurringTable[Date], RecurringTable[Date], -1,1,1), "Next up", ""), "")</f>
        <v/>
      </c>
    </row>
    <row r="603" spans="4:5" x14ac:dyDescent="0.25">
      <c r="D603" s="67" t="str">
        <f>IF(RecurringTable[[#This Row],[Date]], _xlfn.XLOOKUP(RecurringTable[[#This Row],[Date]], MainIncomeTable[Date], MainIncomeTable[Period], -1, -1,1 ), "")</f>
        <v/>
      </c>
      <c r="E603" s="68" t="str">
        <f ca="1">IF(RecurringTable[[#This Row],[Date]], IF(RecurringTable[[#This Row],[Date]]=_xlfn.XLOOKUP(TODAY(), RecurringTable[Date], RecurringTable[Date], -1,1,1), "Next up", ""), "")</f>
        <v/>
      </c>
    </row>
    <row r="604" spans="4:5" x14ac:dyDescent="0.25">
      <c r="D604" s="67" t="str">
        <f>IF(RecurringTable[[#This Row],[Date]], _xlfn.XLOOKUP(RecurringTable[[#This Row],[Date]], MainIncomeTable[Date], MainIncomeTable[Period], -1, -1,1 ), "")</f>
        <v/>
      </c>
      <c r="E604" s="68" t="str">
        <f ca="1">IF(RecurringTable[[#This Row],[Date]], IF(RecurringTable[[#This Row],[Date]]=_xlfn.XLOOKUP(TODAY(), RecurringTable[Date], RecurringTable[Date], -1,1,1), "Next up", ""), "")</f>
        <v/>
      </c>
    </row>
    <row r="605" spans="4:5" x14ac:dyDescent="0.25">
      <c r="D605" s="67" t="str">
        <f>IF(RecurringTable[[#This Row],[Date]], _xlfn.XLOOKUP(RecurringTable[[#This Row],[Date]], MainIncomeTable[Date], MainIncomeTable[Period], -1, -1,1 ), "")</f>
        <v/>
      </c>
      <c r="E605" s="68" t="str">
        <f ca="1">IF(RecurringTable[[#This Row],[Date]], IF(RecurringTable[[#This Row],[Date]]=_xlfn.XLOOKUP(TODAY(), RecurringTable[Date], RecurringTable[Date], -1,1,1), "Next up", ""), "")</f>
        <v/>
      </c>
    </row>
    <row r="606" spans="4:5" x14ac:dyDescent="0.25">
      <c r="D606" s="67" t="str">
        <f>IF(RecurringTable[[#This Row],[Date]], _xlfn.XLOOKUP(RecurringTable[[#This Row],[Date]], MainIncomeTable[Date], MainIncomeTable[Period], -1, -1,1 ), "")</f>
        <v/>
      </c>
      <c r="E606" s="68" t="str">
        <f ca="1">IF(RecurringTable[[#This Row],[Date]], IF(RecurringTable[[#This Row],[Date]]=_xlfn.XLOOKUP(TODAY(), RecurringTable[Date], RecurringTable[Date], -1,1,1), "Next up", ""), "")</f>
        <v/>
      </c>
    </row>
    <row r="607" spans="4:5" x14ac:dyDescent="0.25">
      <c r="D607" s="67" t="str">
        <f>IF(RecurringTable[[#This Row],[Date]], _xlfn.XLOOKUP(RecurringTable[[#This Row],[Date]], MainIncomeTable[Date], MainIncomeTable[Period], -1, -1,1 ), "")</f>
        <v/>
      </c>
      <c r="E607" s="68" t="str">
        <f ca="1">IF(RecurringTable[[#This Row],[Date]], IF(RecurringTable[[#This Row],[Date]]=_xlfn.XLOOKUP(TODAY(), RecurringTable[Date], RecurringTable[Date], -1,1,1), "Next up", ""), "")</f>
        <v/>
      </c>
    </row>
    <row r="608" spans="4:5" x14ac:dyDescent="0.25">
      <c r="D608" s="67" t="str">
        <f>IF(RecurringTable[[#This Row],[Date]], _xlfn.XLOOKUP(RecurringTable[[#This Row],[Date]], MainIncomeTable[Date], MainIncomeTable[Period], -1, -1,1 ), "")</f>
        <v/>
      </c>
      <c r="E608" s="68" t="str">
        <f ca="1">IF(RecurringTable[[#This Row],[Date]], IF(RecurringTable[[#This Row],[Date]]=_xlfn.XLOOKUP(TODAY(), RecurringTable[Date], RecurringTable[Date], -1,1,1), "Next up", ""), "")</f>
        <v/>
      </c>
    </row>
    <row r="609" spans="4:5" x14ac:dyDescent="0.25">
      <c r="D609" s="67" t="str">
        <f>IF(RecurringTable[[#This Row],[Date]], _xlfn.XLOOKUP(RecurringTable[[#This Row],[Date]], MainIncomeTable[Date], MainIncomeTable[Period], -1, -1,1 ), "")</f>
        <v/>
      </c>
      <c r="E609" s="68" t="str">
        <f ca="1">IF(RecurringTable[[#This Row],[Date]], IF(RecurringTable[[#This Row],[Date]]=_xlfn.XLOOKUP(TODAY(), RecurringTable[Date], RecurringTable[Date], -1,1,1), "Next up", ""), "")</f>
        <v/>
      </c>
    </row>
    <row r="610" spans="4:5" x14ac:dyDescent="0.25">
      <c r="D610" s="67" t="str">
        <f>IF(RecurringTable[[#This Row],[Date]], _xlfn.XLOOKUP(RecurringTable[[#This Row],[Date]], MainIncomeTable[Date], MainIncomeTable[Period], -1, -1,1 ), "")</f>
        <v/>
      </c>
      <c r="E610" s="68" t="str">
        <f ca="1">IF(RecurringTable[[#This Row],[Date]], IF(RecurringTable[[#This Row],[Date]]=_xlfn.XLOOKUP(TODAY(), RecurringTable[Date], RecurringTable[Date], -1,1,1), "Next up", ""), "")</f>
        <v/>
      </c>
    </row>
    <row r="611" spans="4:5" x14ac:dyDescent="0.25">
      <c r="D611" s="67" t="str">
        <f>IF(RecurringTable[[#This Row],[Date]], _xlfn.XLOOKUP(RecurringTable[[#This Row],[Date]], MainIncomeTable[Date], MainIncomeTable[Period], -1, -1,1 ), "")</f>
        <v/>
      </c>
      <c r="E611" s="68" t="str">
        <f ca="1">IF(RecurringTable[[#This Row],[Date]], IF(RecurringTable[[#This Row],[Date]]=_xlfn.XLOOKUP(TODAY(), RecurringTable[Date], RecurringTable[Date], -1,1,1), "Next up", ""), "")</f>
        <v/>
      </c>
    </row>
    <row r="612" spans="4:5" x14ac:dyDescent="0.25">
      <c r="D612" s="67" t="str">
        <f>IF(RecurringTable[[#This Row],[Date]], _xlfn.XLOOKUP(RecurringTable[[#This Row],[Date]], MainIncomeTable[Date], MainIncomeTable[Period], -1, -1,1 ), "")</f>
        <v/>
      </c>
      <c r="E612" s="68" t="str">
        <f ca="1">IF(RecurringTable[[#This Row],[Date]], IF(RecurringTable[[#This Row],[Date]]=_xlfn.XLOOKUP(TODAY(), RecurringTable[Date], RecurringTable[Date], -1,1,1), "Next up", ""), "")</f>
        <v/>
      </c>
    </row>
    <row r="613" spans="4:5" x14ac:dyDescent="0.25">
      <c r="D613" s="67" t="str">
        <f>IF(RecurringTable[[#This Row],[Date]], _xlfn.XLOOKUP(RecurringTable[[#This Row],[Date]], MainIncomeTable[Date], MainIncomeTable[Period], -1, -1,1 ), "")</f>
        <v/>
      </c>
      <c r="E613" s="68" t="str">
        <f ca="1">IF(RecurringTable[[#This Row],[Date]], IF(RecurringTable[[#This Row],[Date]]=_xlfn.XLOOKUP(TODAY(), RecurringTable[Date], RecurringTable[Date], -1,1,1), "Next up", ""), "")</f>
        <v/>
      </c>
    </row>
    <row r="614" spans="4:5" x14ac:dyDescent="0.25">
      <c r="D614" s="67" t="str">
        <f>IF(RecurringTable[[#This Row],[Date]], _xlfn.XLOOKUP(RecurringTable[[#This Row],[Date]], MainIncomeTable[Date], MainIncomeTable[Period], -1, -1,1 ), "")</f>
        <v/>
      </c>
      <c r="E614" s="68" t="str">
        <f ca="1">IF(RecurringTable[[#This Row],[Date]], IF(RecurringTable[[#This Row],[Date]]=_xlfn.XLOOKUP(TODAY(), RecurringTable[Date], RecurringTable[Date], -1,1,1), "Next up", ""), "")</f>
        <v/>
      </c>
    </row>
    <row r="615" spans="4:5" x14ac:dyDescent="0.25">
      <c r="D615" s="67" t="str">
        <f>IF(RecurringTable[[#This Row],[Date]], _xlfn.XLOOKUP(RecurringTable[[#This Row],[Date]], MainIncomeTable[Date], MainIncomeTable[Period], -1, -1,1 ), "")</f>
        <v/>
      </c>
      <c r="E615" s="68" t="str">
        <f ca="1">IF(RecurringTable[[#This Row],[Date]], IF(RecurringTable[[#This Row],[Date]]=_xlfn.XLOOKUP(TODAY(), RecurringTable[Date], RecurringTable[Date], -1,1,1), "Next up", ""), "")</f>
        <v/>
      </c>
    </row>
    <row r="616" spans="4:5" x14ac:dyDescent="0.25">
      <c r="D616" s="67" t="str">
        <f>IF(RecurringTable[[#This Row],[Date]], _xlfn.XLOOKUP(RecurringTable[[#This Row],[Date]], MainIncomeTable[Date], MainIncomeTable[Period], -1, -1,1 ), "")</f>
        <v/>
      </c>
      <c r="E616" s="68" t="str">
        <f ca="1">IF(RecurringTable[[#This Row],[Date]], IF(RecurringTable[[#This Row],[Date]]=_xlfn.XLOOKUP(TODAY(), RecurringTable[Date], RecurringTable[Date], -1,1,1), "Next up", ""), "")</f>
        <v/>
      </c>
    </row>
    <row r="617" spans="4:5" x14ac:dyDescent="0.25">
      <c r="D617" s="67" t="str">
        <f>IF(RecurringTable[[#This Row],[Date]], _xlfn.XLOOKUP(RecurringTable[[#This Row],[Date]], MainIncomeTable[Date], MainIncomeTable[Period], -1, -1,1 ), "")</f>
        <v/>
      </c>
      <c r="E617" s="68" t="str">
        <f ca="1">IF(RecurringTable[[#This Row],[Date]], IF(RecurringTable[[#This Row],[Date]]=_xlfn.XLOOKUP(TODAY(), RecurringTable[Date], RecurringTable[Date], -1,1,1), "Next up", ""), "")</f>
        <v/>
      </c>
    </row>
    <row r="618" spans="4:5" x14ac:dyDescent="0.25">
      <c r="D618" s="67" t="str">
        <f>IF(RecurringTable[[#This Row],[Date]], _xlfn.XLOOKUP(RecurringTable[[#This Row],[Date]], MainIncomeTable[Date], MainIncomeTable[Period], -1, -1,1 ), "")</f>
        <v/>
      </c>
      <c r="E618" s="68" t="str">
        <f ca="1">IF(RecurringTable[[#This Row],[Date]], IF(RecurringTable[[#This Row],[Date]]=_xlfn.XLOOKUP(TODAY(), RecurringTable[Date], RecurringTable[Date], -1,1,1), "Next up", ""), "")</f>
        <v/>
      </c>
    </row>
    <row r="619" spans="4:5" x14ac:dyDescent="0.25">
      <c r="D619" s="67" t="str">
        <f>IF(RecurringTable[[#This Row],[Date]], _xlfn.XLOOKUP(RecurringTable[[#This Row],[Date]], MainIncomeTable[Date], MainIncomeTable[Period], -1, -1,1 ), "")</f>
        <v/>
      </c>
      <c r="E619" s="68" t="str">
        <f ca="1">IF(RecurringTable[[#This Row],[Date]], IF(RecurringTable[[#This Row],[Date]]=_xlfn.XLOOKUP(TODAY(), RecurringTable[Date], RecurringTable[Date], -1,1,1), "Next up", ""), "")</f>
        <v/>
      </c>
    </row>
    <row r="620" spans="4:5" x14ac:dyDescent="0.25">
      <c r="D620" s="67" t="str">
        <f>IF(RecurringTable[[#This Row],[Date]], _xlfn.XLOOKUP(RecurringTable[[#This Row],[Date]], MainIncomeTable[Date], MainIncomeTable[Period], -1, -1,1 ), "")</f>
        <v/>
      </c>
      <c r="E620" s="68" t="str">
        <f ca="1">IF(RecurringTable[[#This Row],[Date]], IF(RecurringTable[[#This Row],[Date]]=_xlfn.XLOOKUP(TODAY(), RecurringTable[Date], RecurringTable[Date], -1,1,1), "Next up", ""), "")</f>
        <v/>
      </c>
    </row>
    <row r="621" spans="4:5" x14ac:dyDescent="0.25">
      <c r="D621" s="67" t="str">
        <f>IF(RecurringTable[[#This Row],[Date]], _xlfn.XLOOKUP(RecurringTable[[#This Row],[Date]], MainIncomeTable[Date], MainIncomeTable[Period], -1, -1,1 ), "")</f>
        <v/>
      </c>
      <c r="E621" s="68" t="str">
        <f ca="1">IF(RecurringTable[[#This Row],[Date]], IF(RecurringTable[[#This Row],[Date]]=_xlfn.XLOOKUP(TODAY(), RecurringTable[Date], RecurringTable[Date], -1,1,1), "Next up", ""), "")</f>
        <v/>
      </c>
    </row>
    <row r="622" spans="4:5" x14ac:dyDescent="0.25">
      <c r="D622" s="67" t="str">
        <f>IF(RecurringTable[[#This Row],[Date]], _xlfn.XLOOKUP(RecurringTable[[#This Row],[Date]], MainIncomeTable[Date], MainIncomeTable[Period], -1, -1,1 ), "")</f>
        <v/>
      </c>
      <c r="E622" s="68" t="str">
        <f ca="1">IF(RecurringTable[[#This Row],[Date]], IF(RecurringTable[[#This Row],[Date]]=_xlfn.XLOOKUP(TODAY(), RecurringTable[Date], RecurringTable[Date], -1,1,1), "Next up", ""), "")</f>
        <v/>
      </c>
    </row>
    <row r="623" spans="4:5" x14ac:dyDescent="0.25">
      <c r="D623" s="67" t="str">
        <f>IF(RecurringTable[[#This Row],[Date]], _xlfn.XLOOKUP(RecurringTable[[#This Row],[Date]], MainIncomeTable[Date], MainIncomeTable[Period], -1, -1,1 ), "")</f>
        <v/>
      </c>
      <c r="E623" s="68" t="str">
        <f ca="1">IF(RecurringTable[[#This Row],[Date]], IF(RecurringTable[[#This Row],[Date]]=_xlfn.XLOOKUP(TODAY(), RecurringTable[Date], RecurringTable[Date], -1,1,1), "Next up", ""), "")</f>
        <v/>
      </c>
    </row>
    <row r="624" spans="4:5" x14ac:dyDescent="0.25">
      <c r="D624" s="67" t="str">
        <f>IF(RecurringTable[[#This Row],[Date]], _xlfn.XLOOKUP(RecurringTable[[#This Row],[Date]], MainIncomeTable[Date], MainIncomeTable[Period], -1, -1,1 ), "")</f>
        <v/>
      </c>
      <c r="E624" s="68" t="str">
        <f ca="1">IF(RecurringTable[[#This Row],[Date]], IF(RecurringTable[[#This Row],[Date]]=_xlfn.XLOOKUP(TODAY(), RecurringTable[Date], RecurringTable[Date], -1,1,1), "Next up", ""), "")</f>
        <v/>
      </c>
    </row>
    <row r="625" spans="4:5" x14ac:dyDescent="0.25">
      <c r="D625" s="67" t="str">
        <f>IF(RecurringTable[[#This Row],[Date]], _xlfn.XLOOKUP(RecurringTable[[#This Row],[Date]], MainIncomeTable[Date], MainIncomeTable[Period], -1, -1,1 ), "")</f>
        <v/>
      </c>
      <c r="E625" s="68" t="str">
        <f ca="1">IF(RecurringTable[[#This Row],[Date]], IF(RecurringTable[[#This Row],[Date]]=_xlfn.XLOOKUP(TODAY(), RecurringTable[Date], RecurringTable[Date], -1,1,1), "Next up", ""), "")</f>
        <v/>
      </c>
    </row>
    <row r="626" spans="4:5" x14ac:dyDescent="0.25">
      <c r="D626" s="67" t="str">
        <f>IF(RecurringTable[[#This Row],[Date]], _xlfn.XLOOKUP(RecurringTable[[#This Row],[Date]], MainIncomeTable[Date], MainIncomeTable[Period], -1, -1,1 ), "")</f>
        <v/>
      </c>
      <c r="E626" s="68" t="str">
        <f ca="1">IF(RecurringTable[[#This Row],[Date]], IF(RecurringTable[[#This Row],[Date]]=_xlfn.XLOOKUP(TODAY(), RecurringTable[Date], RecurringTable[Date], -1,1,1), "Next up", ""), "")</f>
        <v/>
      </c>
    </row>
    <row r="627" spans="4:5" x14ac:dyDescent="0.25">
      <c r="D627" s="67" t="str">
        <f>IF(RecurringTable[[#This Row],[Date]], _xlfn.XLOOKUP(RecurringTable[[#This Row],[Date]], MainIncomeTable[Date], MainIncomeTable[Period], -1, -1,1 ), "")</f>
        <v/>
      </c>
      <c r="E627" s="68" t="str">
        <f ca="1">IF(RecurringTable[[#This Row],[Date]], IF(RecurringTable[[#This Row],[Date]]=_xlfn.XLOOKUP(TODAY(), RecurringTable[Date], RecurringTable[Date], -1,1,1), "Next up", ""), "")</f>
        <v/>
      </c>
    </row>
    <row r="628" spans="4:5" x14ac:dyDescent="0.25">
      <c r="D628" s="67" t="str">
        <f>IF(RecurringTable[[#This Row],[Date]], _xlfn.XLOOKUP(RecurringTable[[#This Row],[Date]], MainIncomeTable[Date], MainIncomeTable[Period], -1, -1,1 ), "")</f>
        <v/>
      </c>
      <c r="E628" s="68" t="str">
        <f ca="1">IF(RecurringTable[[#This Row],[Date]], IF(RecurringTable[[#This Row],[Date]]=_xlfn.XLOOKUP(TODAY(), RecurringTable[Date], RecurringTable[Date], -1,1,1), "Next up", ""), "")</f>
        <v/>
      </c>
    </row>
    <row r="629" spans="4:5" x14ac:dyDescent="0.25">
      <c r="D629" s="67" t="str">
        <f>IF(RecurringTable[[#This Row],[Date]], _xlfn.XLOOKUP(RecurringTable[[#This Row],[Date]], MainIncomeTable[Date], MainIncomeTable[Period], -1, -1,1 ), "")</f>
        <v/>
      </c>
      <c r="E629" s="68" t="str">
        <f ca="1">IF(RecurringTable[[#This Row],[Date]], IF(RecurringTable[[#This Row],[Date]]=_xlfn.XLOOKUP(TODAY(), RecurringTable[Date], RecurringTable[Date], -1,1,1), "Next up", ""), "")</f>
        <v/>
      </c>
    </row>
    <row r="630" spans="4:5" x14ac:dyDescent="0.25">
      <c r="D630" s="67" t="str">
        <f>IF(RecurringTable[[#This Row],[Date]], _xlfn.XLOOKUP(RecurringTable[[#This Row],[Date]], MainIncomeTable[Date], MainIncomeTable[Period], -1, -1,1 ), "")</f>
        <v/>
      </c>
      <c r="E630" s="68" t="str">
        <f ca="1">IF(RecurringTable[[#This Row],[Date]], IF(RecurringTable[[#This Row],[Date]]=_xlfn.XLOOKUP(TODAY(), RecurringTable[Date], RecurringTable[Date], -1,1,1), "Next up", ""), "")</f>
        <v/>
      </c>
    </row>
    <row r="631" spans="4:5" x14ac:dyDescent="0.25">
      <c r="D631" s="67" t="str">
        <f>IF(RecurringTable[[#This Row],[Date]], _xlfn.XLOOKUP(RecurringTable[[#This Row],[Date]], MainIncomeTable[Date], MainIncomeTable[Period], -1, -1,1 ), "")</f>
        <v/>
      </c>
      <c r="E631" s="68" t="str">
        <f ca="1">IF(RecurringTable[[#This Row],[Date]], IF(RecurringTable[[#This Row],[Date]]=_xlfn.XLOOKUP(TODAY(), RecurringTable[Date], RecurringTable[Date], -1,1,1), "Next up", ""), "")</f>
        <v/>
      </c>
    </row>
    <row r="632" spans="4:5" x14ac:dyDescent="0.25">
      <c r="D632" s="67" t="str">
        <f>IF(RecurringTable[[#This Row],[Date]], _xlfn.XLOOKUP(RecurringTable[[#This Row],[Date]], MainIncomeTable[Date], MainIncomeTable[Period], -1, -1,1 ), "")</f>
        <v/>
      </c>
      <c r="E632" s="68" t="str">
        <f ca="1">IF(RecurringTable[[#This Row],[Date]], IF(RecurringTable[[#This Row],[Date]]=_xlfn.XLOOKUP(TODAY(), RecurringTable[Date], RecurringTable[Date], -1,1,1), "Next up", ""), "")</f>
        <v/>
      </c>
    </row>
    <row r="633" spans="4:5" x14ac:dyDescent="0.25">
      <c r="D633" s="67" t="str">
        <f>IF(RecurringTable[[#This Row],[Date]], _xlfn.XLOOKUP(RecurringTable[[#This Row],[Date]], MainIncomeTable[Date], MainIncomeTable[Period], -1, -1,1 ), "")</f>
        <v/>
      </c>
      <c r="E633" s="68" t="str">
        <f ca="1">IF(RecurringTable[[#This Row],[Date]], IF(RecurringTable[[#This Row],[Date]]=_xlfn.XLOOKUP(TODAY(), RecurringTable[Date], RecurringTable[Date], -1,1,1), "Next up", ""), "")</f>
        <v/>
      </c>
    </row>
    <row r="634" spans="4:5" x14ac:dyDescent="0.25">
      <c r="D634" s="67" t="str">
        <f>IF(RecurringTable[[#This Row],[Date]], _xlfn.XLOOKUP(RecurringTable[[#This Row],[Date]], MainIncomeTable[Date], MainIncomeTable[Period], -1, -1,1 ), "")</f>
        <v/>
      </c>
      <c r="E634" s="68" t="str">
        <f ca="1">IF(RecurringTable[[#This Row],[Date]], IF(RecurringTable[[#This Row],[Date]]=_xlfn.XLOOKUP(TODAY(), RecurringTable[Date], RecurringTable[Date], -1,1,1), "Next up", ""), "")</f>
        <v/>
      </c>
    </row>
    <row r="635" spans="4:5" x14ac:dyDescent="0.25">
      <c r="D635" s="67" t="str">
        <f>IF(RecurringTable[[#This Row],[Date]], _xlfn.XLOOKUP(RecurringTable[[#This Row],[Date]], MainIncomeTable[Date], MainIncomeTable[Period], -1, -1,1 ), "")</f>
        <v/>
      </c>
      <c r="E635" s="68" t="str">
        <f ca="1">IF(RecurringTable[[#This Row],[Date]], IF(RecurringTable[[#This Row],[Date]]=_xlfn.XLOOKUP(TODAY(), RecurringTable[Date], RecurringTable[Date], -1,1,1), "Next up", ""), "")</f>
        <v/>
      </c>
    </row>
    <row r="636" spans="4:5" x14ac:dyDescent="0.25">
      <c r="D636" s="67" t="str">
        <f>IF(RecurringTable[[#This Row],[Date]], _xlfn.XLOOKUP(RecurringTable[[#This Row],[Date]], MainIncomeTable[Date], MainIncomeTable[Period], -1, -1,1 ), "")</f>
        <v/>
      </c>
      <c r="E636" s="68" t="str">
        <f ca="1">IF(RecurringTable[[#This Row],[Date]], IF(RecurringTable[[#This Row],[Date]]=_xlfn.XLOOKUP(TODAY(), RecurringTable[Date], RecurringTable[Date], -1,1,1), "Next up", ""), "")</f>
        <v/>
      </c>
    </row>
    <row r="637" spans="4:5" x14ac:dyDescent="0.25">
      <c r="D637" s="67" t="str">
        <f>IF(RecurringTable[[#This Row],[Date]], _xlfn.XLOOKUP(RecurringTable[[#This Row],[Date]], MainIncomeTable[Date], MainIncomeTable[Period], -1, -1,1 ), "")</f>
        <v/>
      </c>
      <c r="E637" s="68" t="str">
        <f ca="1">IF(RecurringTable[[#This Row],[Date]], IF(RecurringTable[[#This Row],[Date]]=_xlfn.XLOOKUP(TODAY(), RecurringTable[Date], RecurringTable[Date], -1,1,1), "Next up", ""), "")</f>
        <v/>
      </c>
    </row>
    <row r="638" spans="4:5" x14ac:dyDescent="0.25">
      <c r="D638" s="67" t="str">
        <f>IF(RecurringTable[[#This Row],[Date]], _xlfn.XLOOKUP(RecurringTable[[#This Row],[Date]], MainIncomeTable[Date], MainIncomeTable[Period], -1, -1,1 ), "")</f>
        <v/>
      </c>
      <c r="E638" s="68" t="str">
        <f ca="1">IF(RecurringTable[[#This Row],[Date]], IF(RecurringTable[[#This Row],[Date]]=_xlfn.XLOOKUP(TODAY(), RecurringTable[Date], RecurringTable[Date], -1,1,1), "Next up", ""), "")</f>
        <v/>
      </c>
    </row>
    <row r="639" spans="4:5" x14ac:dyDescent="0.25">
      <c r="D639" s="67" t="str">
        <f>IF(RecurringTable[[#This Row],[Date]], _xlfn.XLOOKUP(RecurringTable[[#This Row],[Date]], MainIncomeTable[Date], MainIncomeTable[Period], -1, -1,1 ), "")</f>
        <v/>
      </c>
      <c r="E639" s="68" t="str">
        <f ca="1">IF(RecurringTable[[#This Row],[Date]], IF(RecurringTable[[#This Row],[Date]]=_xlfn.XLOOKUP(TODAY(), RecurringTable[Date], RecurringTable[Date], -1,1,1), "Next up", ""), "")</f>
        <v/>
      </c>
    </row>
    <row r="640" spans="4:5" x14ac:dyDescent="0.25">
      <c r="D640" s="67" t="str">
        <f>IF(RecurringTable[[#This Row],[Date]], _xlfn.XLOOKUP(RecurringTable[[#This Row],[Date]], MainIncomeTable[Date], MainIncomeTable[Period], -1, -1,1 ), "")</f>
        <v/>
      </c>
      <c r="E640" s="68" t="str">
        <f ca="1">IF(RecurringTable[[#This Row],[Date]], IF(RecurringTable[[#This Row],[Date]]=_xlfn.XLOOKUP(TODAY(), RecurringTable[Date], RecurringTable[Date], -1,1,1), "Next up", ""), "")</f>
        <v/>
      </c>
    </row>
    <row r="641" spans="4:5" x14ac:dyDescent="0.25">
      <c r="D641" s="67" t="str">
        <f>IF(RecurringTable[[#This Row],[Date]], _xlfn.XLOOKUP(RecurringTable[[#This Row],[Date]], MainIncomeTable[Date], MainIncomeTable[Period], -1, -1,1 ), "")</f>
        <v/>
      </c>
      <c r="E641" s="68" t="str">
        <f ca="1">IF(RecurringTable[[#This Row],[Date]], IF(RecurringTable[[#This Row],[Date]]=_xlfn.XLOOKUP(TODAY(), RecurringTable[Date], RecurringTable[Date], -1,1,1), "Next up", ""), "")</f>
        <v/>
      </c>
    </row>
    <row r="642" spans="4:5" x14ac:dyDescent="0.25">
      <c r="D642" s="67" t="str">
        <f>IF(RecurringTable[[#This Row],[Date]], _xlfn.XLOOKUP(RecurringTable[[#This Row],[Date]], MainIncomeTable[Date], MainIncomeTable[Period], -1, -1,1 ), "")</f>
        <v/>
      </c>
      <c r="E642" s="68" t="str">
        <f ca="1">IF(RecurringTable[[#This Row],[Date]], IF(RecurringTable[[#This Row],[Date]]=_xlfn.XLOOKUP(TODAY(), RecurringTable[Date], RecurringTable[Date], -1,1,1), "Next up", ""), "")</f>
        <v/>
      </c>
    </row>
    <row r="643" spans="4:5" x14ac:dyDescent="0.25">
      <c r="D643" s="67" t="str">
        <f>IF(RecurringTable[[#This Row],[Date]], _xlfn.XLOOKUP(RecurringTable[[#This Row],[Date]], MainIncomeTable[Date], MainIncomeTable[Period], -1, -1,1 ), "")</f>
        <v/>
      </c>
      <c r="E643" s="68" t="str">
        <f ca="1">IF(RecurringTable[[#This Row],[Date]], IF(RecurringTable[[#This Row],[Date]]=_xlfn.XLOOKUP(TODAY(), RecurringTable[Date], RecurringTable[Date], -1,1,1), "Next up", ""), "")</f>
        <v/>
      </c>
    </row>
    <row r="644" spans="4:5" x14ac:dyDescent="0.25">
      <c r="D644" s="67" t="str">
        <f>IF(RecurringTable[[#This Row],[Date]], _xlfn.XLOOKUP(RecurringTable[[#This Row],[Date]], MainIncomeTable[Date], MainIncomeTable[Period], -1, -1,1 ), "")</f>
        <v/>
      </c>
      <c r="E644" s="68" t="str">
        <f ca="1">IF(RecurringTable[[#This Row],[Date]], IF(RecurringTable[[#This Row],[Date]]=_xlfn.XLOOKUP(TODAY(), RecurringTable[Date], RecurringTable[Date], -1,1,1), "Next up", ""), "")</f>
        <v/>
      </c>
    </row>
    <row r="645" spans="4:5" x14ac:dyDescent="0.25">
      <c r="D645" s="67" t="str">
        <f>IF(RecurringTable[[#This Row],[Date]], _xlfn.XLOOKUP(RecurringTable[[#This Row],[Date]], MainIncomeTable[Date], MainIncomeTable[Period], -1, -1,1 ), "")</f>
        <v/>
      </c>
      <c r="E645" s="68" t="str">
        <f ca="1">IF(RecurringTable[[#This Row],[Date]], IF(RecurringTable[[#This Row],[Date]]=_xlfn.XLOOKUP(TODAY(), RecurringTable[Date], RecurringTable[Date], -1,1,1), "Next up", ""), "")</f>
        <v/>
      </c>
    </row>
    <row r="646" spans="4:5" x14ac:dyDescent="0.25">
      <c r="D646" s="67" t="str">
        <f>IF(RecurringTable[[#This Row],[Date]], _xlfn.XLOOKUP(RecurringTable[[#This Row],[Date]], MainIncomeTable[Date], MainIncomeTable[Period], -1, -1,1 ), "")</f>
        <v/>
      </c>
      <c r="E646" s="68" t="str">
        <f ca="1">IF(RecurringTable[[#This Row],[Date]], IF(RecurringTable[[#This Row],[Date]]=_xlfn.XLOOKUP(TODAY(), RecurringTable[Date], RecurringTable[Date], -1,1,1), "Next up", ""), "")</f>
        <v/>
      </c>
    </row>
    <row r="647" spans="4:5" x14ac:dyDescent="0.25">
      <c r="D647" s="67" t="str">
        <f>IF(RecurringTable[[#This Row],[Date]], _xlfn.XLOOKUP(RecurringTable[[#This Row],[Date]], MainIncomeTable[Date], MainIncomeTable[Period], -1, -1,1 ), "")</f>
        <v/>
      </c>
      <c r="E647" s="68" t="str">
        <f ca="1">IF(RecurringTable[[#This Row],[Date]], IF(RecurringTable[[#This Row],[Date]]=_xlfn.XLOOKUP(TODAY(), RecurringTable[Date], RecurringTable[Date], -1,1,1), "Next up", ""), "")</f>
        <v/>
      </c>
    </row>
    <row r="648" spans="4:5" x14ac:dyDescent="0.25">
      <c r="D648" s="67" t="str">
        <f>IF(RecurringTable[[#This Row],[Date]], _xlfn.XLOOKUP(RecurringTable[[#This Row],[Date]], MainIncomeTable[Date], MainIncomeTable[Period], -1, -1,1 ), "")</f>
        <v/>
      </c>
      <c r="E648" s="68" t="str">
        <f ca="1">IF(RecurringTable[[#This Row],[Date]], IF(RecurringTable[[#This Row],[Date]]=_xlfn.XLOOKUP(TODAY(), RecurringTable[Date], RecurringTable[Date], -1,1,1), "Next up", ""), "")</f>
        <v/>
      </c>
    </row>
    <row r="649" spans="4:5" x14ac:dyDescent="0.25">
      <c r="D649" s="67" t="str">
        <f>IF(RecurringTable[[#This Row],[Date]], _xlfn.XLOOKUP(RecurringTable[[#This Row],[Date]], MainIncomeTable[Date], MainIncomeTable[Period], -1, -1,1 ), "")</f>
        <v/>
      </c>
      <c r="E649" s="68" t="str">
        <f ca="1">IF(RecurringTable[[#This Row],[Date]], IF(RecurringTable[[#This Row],[Date]]=_xlfn.XLOOKUP(TODAY(), RecurringTable[Date], RecurringTable[Date], -1,1,1), "Next up", ""), "")</f>
        <v/>
      </c>
    </row>
    <row r="650" spans="4:5" x14ac:dyDescent="0.25">
      <c r="D650" s="67" t="str">
        <f>IF(RecurringTable[[#This Row],[Date]], _xlfn.XLOOKUP(RecurringTable[[#This Row],[Date]], MainIncomeTable[Date], MainIncomeTable[Period], -1, -1,1 ), "")</f>
        <v/>
      </c>
      <c r="E650" s="68" t="str">
        <f ca="1">IF(RecurringTable[[#This Row],[Date]], IF(RecurringTable[[#This Row],[Date]]=_xlfn.XLOOKUP(TODAY(), RecurringTable[Date], RecurringTable[Date], -1,1,1), "Next up", ""), "")</f>
        <v/>
      </c>
    </row>
    <row r="651" spans="4:5" x14ac:dyDescent="0.25">
      <c r="D651" s="67" t="str">
        <f>IF(RecurringTable[[#This Row],[Date]], _xlfn.XLOOKUP(RecurringTable[[#This Row],[Date]], MainIncomeTable[Date], MainIncomeTable[Period], -1, -1,1 ), "")</f>
        <v/>
      </c>
      <c r="E651" s="68" t="str">
        <f ca="1">IF(RecurringTable[[#This Row],[Date]], IF(RecurringTable[[#This Row],[Date]]=_xlfn.XLOOKUP(TODAY(), RecurringTable[Date], RecurringTable[Date], -1,1,1), "Next up", ""), "")</f>
        <v/>
      </c>
    </row>
    <row r="652" spans="4:5" x14ac:dyDescent="0.25">
      <c r="D652" s="67" t="str">
        <f>IF(RecurringTable[[#This Row],[Date]], _xlfn.XLOOKUP(RecurringTable[[#This Row],[Date]], MainIncomeTable[Date], MainIncomeTable[Period], -1, -1,1 ), "")</f>
        <v/>
      </c>
      <c r="E652" s="68" t="str">
        <f ca="1">IF(RecurringTable[[#This Row],[Date]], IF(RecurringTable[[#This Row],[Date]]=_xlfn.XLOOKUP(TODAY(), RecurringTable[Date], RecurringTable[Date], -1,1,1), "Next up", ""), "")</f>
        <v/>
      </c>
    </row>
    <row r="653" spans="4:5" x14ac:dyDescent="0.25">
      <c r="D653" s="67" t="str">
        <f>IF(RecurringTable[[#This Row],[Date]], _xlfn.XLOOKUP(RecurringTable[[#This Row],[Date]], MainIncomeTable[Date], MainIncomeTable[Period], -1, -1,1 ), "")</f>
        <v/>
      </c>
      <c r="E653" s="68" t="str">
        <f ca="1">IF(RecurringTable[[#This Row],[Date]], IF(RecurringTable[[#This Row],[Date]]=_xlfn.XLOOKUP(TODAY(), RecurringTable[Date], RecurringTable[Date], -1,1,1), "Next up", ""), "")</f>
        <v/>
      </c>
    </row>
    <row r="654" spans="4:5" x14ac:dyDescent="0.25">
      <c r="D654" s="67" t="str">
        <f>IF(RecurringTable[[#This Row],[Date]], _xlfn.XLOOKUP(RecurringTable[[#This Row],[Date]], MainIncomeTable[Date], MainIncomeTable[Period], -1, -1,1 ), "")</f>
        <v/>
      </c>
      <c r="E654" s="68" t="str">
        <f ca="1">IF(RecurringTable[[#This Row],[Date]], IF(RecurringTable[[#This Row],[Date]]=_xlfn.XLOOKUP(TODAY(), RecurringTable[Date], RecurringTable[Date], -1,1,1), "Next up", ""), "")</f>
        <v/>
      </c>
    </row>
    <row r="655" spans="4:5" x14ac:dyDescent="0.25">
      <c r="D655" s="67" t="str">
        <f>IF(RecurringTable[[#This Row],[Date]], _xlfn.XLOOKUP(RecurringTable[[#This Row],[Date]], MainIncomeTable[Date], MainIncomeTable[Period], -1, -1,1 ), "")</f>
        <v/>
      </c>
      <c r="E655" s="68" t="str">
        <f ca="1">IF(RecurringTable[[#This Row],[Date]], IF(RecurringTable[[#This Row],[Date]]=_xlfn.XLOOKUP(TODAY(), RecurringTable[Date], RecurringTable[Date], -1,1,1), "Next up", ""), "")</f>
        <v/>
      </c>
    </row>
    <row r="656" spans="4:5" x14ac:dyDescent="0.25">
      <c r="D656" s="67" t="str">
        <f>IF(RecurringTable[[#This Row],[Date]], _xlfn.XLOOKUP(RecurringTable[[#This Row],[Date]], MainIncomeTable[Date], MainIncomeTable[Period], -1, -1,1 ), "")</f>
        <v/>
      </c>
      <c r="E656" s="68" t="str">
        <f ca="1">IF(RecurringTable[[#This Row],[Date]], IF(RecurringTable[[#This Row],[Date]]=_xlfn.XLOOKUP(TODAY(), RecurringTable[Date], RecurringTable[Date], -1,1,1), "Next up", ""), "")</f>
        <v/>
      </c>
    </row>
    <row r="657" spans="4:5" x14ac:dyDescent="0.25">
      <c r="D657" s="67" t="str">
        <f>IF(RecurringTable[[#This Row],[Date]], _xlfn.XLOOKUP(RecurringTable[[#This Row],[Date]], MainIncomeTable[Date], MainIncomeTable[Period], -1, -1,1 ), "")</f>
        <v/>
      </c>
      <c r="E657" s="68" t="str">
        <f ca="1">IF(RecurringTable[[#This Row],[Date]], IF(RecurringTable[[#This Row],[Date]]=_xlfn.XLOOKUP(TODAY(), RecurringTable[Date], RecurringTable[Date], -1,1,1), "Next up", ""), "")</f>
        <v/>
      </c>
    </row>
    <row r="658" spans="4:5" x14ac:dyDescent="0.25">
      <c r="D658" s="67" t="str">
        <f>IF(RecurringTable[[#This Row],[Date]], _xlfn.XLOOKUP(RecurringTable[[#This Row],[Date]], MainIncomeTable[Date], MainIncomeTable[Period], -1, -1,1 ), "")</f>
        <v/>
      </c>
      <c r="E658" s="68" t="str">
        <f ca="1">IF(RecurringTable[[#This Row],[Date]], IF(RecurringTable[[#This Row],[Date]]=_xlfn.XLOOKUP(TODAY(), RecurringTable[Date], RecurringTable[Date], -1,1,1), "Next up", ""), "")</f>
        <v/>
      </c>
    </row>
    <row r="659" spans="4:5" x14ac:dyDescent="0.25">
      <c r="D659" s="67" t="str">
        <f>IF(RecurringTable[[#This Row],[Date]], _xlfn.XLOOKUP(RecurringTable[[#This Row],[Date]], MainIncomeTable[Date], MainIncomeTable[Period], -1, -1,1 ), "")</f>
        <v/>
      </c>
      <c r="E659" s="68" t="str">
        <f ca="1">IF(RecurringTable[[#This Row],[Date]], IF(RecurringTable[[#This Row],[Date]]=_xlfn.XLOOKUP(TODAY(), RecurringTable[Date], RecurringTable[Date], -1,1,1), "Next up", ""), "")</f>
        <v/>
      </c>
    </row>
    <row r="660" spans="4:5" x14ac:dyDescent="0.25">
      <c r="D660" s="67" t="str">
        <f>IF(RecurringTable[[#This Row],[Date]], _xlfn.XLOOKUP(RecurringTable[[#This Row],[Date]], MainIncomeTable[Date], MainIncomeTable[Period], -1, -1,1 ), "")</f>
        <v/>
      </c>
      <c r="E660" s="68" t="str">
        <f ca="1">IF(RecurringTable[[#This Row],[Date]], IF(RecurringTable[[#This Row],[Date]]=_xlfn.XLOOKUP(TODAY(), RecurringTable[Date], RecurringTable[Date], -1,1,1), "Next up", ""), "")</f>
        <v/>
      </c>
    </row>
    <row r="661" spans="4:5" x14ac:dyDescent="0.25">
      <c r="D661" s="67" t="str">
        <f>IF(RecurringTable[[#This Row],[Date]], _xlfn.XLOOKUP(RecurringTable[[#This Row],[Date]], MainIncomeTable[Date], MainIncomeTable[Period], -1, -1,1 ), "")</f>
        <v/>
      </c>
      <c r="E661" s="68" t="str">
        <f ca="1">IF(RecurringTable[[#This Row],[Date]], IF(RecurringTable[[#This Row],[Date]]=_xlfn.XLOOKUP(TODAY(), RecurringTable[Date], RecurringTable[Date], -1,1,1), "Next up", ""), "")</f>
        <v/>
      </c>
    </row>
    <row r="662" spans="4:5" x14ac:dyDescent="0.25">
      <c r="D662" s="67" t="str">
        <f>IF(RecurringTable[[#This Row],[Date]], _xlfn.XLOOKUP(RecurringTable[[#This Row],[Date]], MainIncomeTable[Date], MainIncomeTable[Period], -1, -1,1 ), "")</f>
        <v/>
      </c>
      <c r="E662" s="68" t="str">
        <f ca="1">IF(RecurringTable[[#This Row],[Date]], IF(RecurringTable[[#This Row],[Date]]=_xlfn.XLOOKUP(TODAY(), RecurringTable[Date], RecurringTable[Date], -1,1,1), "Next up", ""), "")</f>
        <v/>
      </c>
    </row>
    <row r="663" spans="4:5" x14ac:dyDescent="0.25">
      <c r="D663" s="67" t="str">
        <f>IF(RecurringTable[[#This Row],[Date]], _xlfn.XLOOKUP(RecurringTable[[#This Row],[Date]], MainIncomeTable[Date], MainIncomeTable[Period], -1, -1,1 ), "")</f>
        <v/>
      </c>
      <c r="E663" s="68" t="str">
        <f ca="1">IF(RecurringTable[[#This Row],[Date]], IF(RecurringTable[[#This Row],[Date]]=_xlfn.XLOOKUP(TODAY(), RecurringTable[Date], RecurringTable[Date], -1,1,1), "Next up", ""), "")</f>
        <v/>
      </c>
    </row>
    <row r="664" spans="4:5" x14ac:dyDescent="0.25">
      <c r="D664" s="67" t="str">
        <f>IF(RecurringTable[[#This Row],[Date]], _xlfn.XLOOKUP(RecurringTable[[#This Row],[Date]], MainIncomeTable[Date], MainIncomeTable[Period], -1, -1,1 ), "")</f>
        <v/>
      </c>
      <c r="E664" s="68" t="str">
        <f ca="1">IF(RecurringTable[[#This Row],[Date]], IF(RecurringTable[[#This Row],[Date]]=_xlfn.XLOOKUP(TODAY(), RecurringTable[Date], RecurringTable[Date], -1,1,1), "Next up", ""), "")</f>
        <v/>
      </c>
    </row>
    <row r="665" spans="4:5" x14ac:dyDescent="0.25">
      <c r="D665" s="67" t="str">
        <f>IF(RecurringTable[[#This Row],[Date]], _xlfn.XLOOKUP(RecurringTable[[#This Row],[Date]], MainIncomeTable[Date], MainIncomeTable[Period], -1, -1,1 ), "")</f>
        <v/>
      </c>
      <c r="E665" s="68" t="str">
        <f ca="1">IF(RecurringTable[[#This Row],[Date]], IF(RecurringTable[[#This Row],[Date]]=_xlfn.XLOOKUP(TODAY(), RecurringTable[Date], RecurringTable[Date], -1,1,1), "Next up", ""), "")</f>
        <v/>
      </c>
    </row>
    <row r="666" spans="4:5" x14ac:dyDescent="0.25">
      <c r="D666" s="67" t="str">
        <f>IF(RecurringTable[[#This Row],[Date]], _xlfn.XLOOKUP(RecurringTable[[#This Row],[Date]], MainIncomeTable[Date], MainIncomeTable[Period], -1, -1,1 ), "")</f>
        <v/>
      </c>
      <c r="E666" s="68" t="str">
        <f ca="1">IF(RecurringTable[[#This Row],[Date]], IF(RecurringTable[[#This Row],[Date]]=_xlfn.XLOOKUP(TODAY(), RecurringTable[Date], RecurringTable[Date], -1,1,1), "Next up", ""), "")</f>
        <v/>
      </c>
    </row>
    <row r="667" spans="4:5" x14ac:dyDescent="0.25">
      <c r="D667" s="67" t="str">
        <f>IF(RecurringTable[[#This Row],[Date]], _xlfn.XLOOKUP(RecurringTable[[#This Row],[Date]], MainIncomeTable[Date], MainIncomeTable[Period], -1, -1,1 ), "")</f>
        <v/>
      </c>
      <c r="E667" s="68" t="str">
        <f ca="1">IF(RecurringTable[[#This Row],[Date]], IF(RecurringTable[[#This Row],[Date]]=_xlfn.XLOOKUP(TODAY(), RecurringTable[Date], RecurringTable[Date], -1,1,1), "Next up", ""), "")</f>
        <v/>
      </c>
    </row>
    <row r="668" spans="4:5" x14ac:dyDescent="0.25">
      <c r="D668" s="67" t="str">
        <f>IF(RecurringTable[[#This Row],[Date]], _xlfn.XLOOKUP(RecurringTable[[#This Row],[Date]], MainIncomeTable[Date], MainIncomeTable[Period], -1, -1,1 ), "")</f>
        <v/>
      </c>
      <c r="E668" s="68" t="str">
        <f ca="1">IF(RecurringTable[[#This Row],[Date]], IF(RecurringTable[[#This Row],[Date]]=_xlfn.XLOOKUP(TODAY(), RecurringTable[Date], RecurringTable[Date], -1,1,1), "Next up", ""), "")</f>
        <v/>
      </c>
    </row>
    <row r="669" spans="4:5" x14ac:dyDescent="0.25">
      <c r="D669" s="67" t="str">
        <f>IF(RecurringTable[[#This Row],[Date]], _xlfn.XLOOKUP(RecurringTable[[#This Row],[Date]], MainIncomeTable[Date], MainIncomeTable[Period], -1, -1,1 ), "")</f>
        <v/>
      </c>
      <c r="E669" s="68" t="str">
        <f ca="1">IF(RecurringTable[[#This Row],[Date]], IF(RecurringTable[[#This Row],[Date]]=_xlfn.XLOOKUP(TODAY(), RecurringTable[Date], RecurringTable[Date], -1,1,1), "Next up", ""), "")</f>
        <v/>
      </c>
    </row>
    <row r="670" spans="4:5" x14ac:dyDescent="0.25">
      <c r="D670" s="67" t="str">
        <f>IF(RecurringTable[[#This Row],[Date]], _xlfn.XLOOKUP(RecurringTable[[#This Row],[Date]], MainIncomeTable[Date], MainIncomeTable[Period], -1, -1,1 ), "")</f>
        <v/>
      </c>
      <c r="E670" s="68" t="str">
        <f ca="1">IF(RecurringTable[[#This Row],[Date]], IF(RecurringTable[[#This Row],[Date]]=_xlfn.XLOOKUP(TODAY(), RecurringTable[Date], RecurringTable[Date], -1,1,1), "Next up", ""), "")</f>
        <v/>
      </c>
    </row>
    <row r="671" spans="4:5" x14ac:dyDescent="0.25">
      <c r="D671" s="67" t="str">
        <f>IF(RecurringTable[[#This Row],[Date]], _xlfn.XLOOKUP(RecurringTable[[#This Row],[Date]], MainIncomeTable[Date], MainIncomeTable[Period], -1, -1,1 ), "")</f>
        <v/>
      </c>
      <c r="E671" s="68" t="str">
        <f ca="1">IF(RecurringTable[[#This Row],[Date]], IF(RecurringTable[[#This Row],[Date]]=_xlfn.XLOOKUP(TODAY(), RecurringTable[Date], RecurringTable[Date], -1,1,1), "Next up", ""), "")</f>
        <v/>
      </c>
    </row>
    <row r="672" spans="4:5" x14ac:dyDescent="0.25">
      <c r="D672" s="67" t="str">
        <f>IF(RecurringTable[[#This Row],[Date]], _xlfn.XLOOKUP(RecurringTable[[#This Row],[Date]], MainIncomeTable[Date], MainIncomeTable[Period], -1, -1,1 ), "")</f>
        <v/>
      </c>
      <c r="E672" s="68" t="str">
        <f ca="1">IF(RecurringTable[[#This Row],[Date]], IF(RecurringTable[[#This Row],[Date]]=_xlfn.XLOOKUP(TODAY(), RecurringTable[Date], RecurringTable[Date], -1,1,1), "Next up", ""), "")</f>
        <v/>
      </c>
    </row>
    <row r="673" spans="4:5" x14ac:dyDescent="0.25">
      <c r="D673" s="67" t="str">
        <f>IF(RecurringTable[[#This Row],[Date]], _xlfn.XLOOKUP(RecurringTable[[#This Row],[Date]], MainIncomeTable[Date], MainIncomeTable[Period], -1, -1,1 ), "")</f>
        <v/>
      </c>
      <c r="E673" s="68" t="str">
        <f ca="1">IF(RecurringTable[[#This Row],[Date]], IF(RecurringTable[[#This Row],[Date]]=_xlfn.XLOOKUP(TODAY(), RecurringTable[Date], RecurringTable[Date], -1,1,1), "Next up", ""), "")</f>
        <v/>
      </c>
    </row>
    <row r="674" spans="4:5" x14ac:dyDescent="0.25">
      <c r="D674" s="67" t="str">
        <f>IF(RecurringTable[[#This Row],[Date]], _xlfn.XLOOKUP(RecurringTable[[#This Row],[Date]], MainIncomeTable[Date], MainIncomeTable[Period], -1, -1,1 ), "")</f>
        <v/>
      </c>
      <c r="E674" s="68" t="str">
        <f ca="1">IF(RecurringTable[[#This Row],[Date]], IF(RecurringTable[[#This Row],[Date]]=_xlfn.XLOOKUP(TODAY(), RecurringTable[Date], RecurringTable[Date], -1,1,1), "Next up", ""), "")</f>
        <v/>
      </c>
    </row>
    <row r="675" spans="4:5" x14ac:dyDescent="0.25">
      <c r="D675" s="67" t="str">
        <f>IF(RecurringTable[[#This Row],[Date]], _xlfn.XLOOKUP(RecurringTable[[#This Row],[Date]], MainIncomeTable[Date], MainIncomeTable[Period], -1, -1,1 ), "")</f>
        <v/>
      </c>
      <c r="E675" s="68" t="str">
        <f ca="1">IF(RecurringTable[[#This Row],[Date]], IF(RecurringTable[[#This Row],[Date]]=_xlfn.XLOOKUP(TODAY(), RecurringTable[Date], RecurringTable[Date], -1,1,1), "Next up", ""), "")</f>
        <v/>
      </c>
    </row>
    <row r="676" spans="4:5" x14ac:dyDescent="0.25">
      <c r="D676" s="67" t="str">
        <f>IF(RecurringTable[[#This Row],[Date]], _xlfn.XLOOKUP(RecurringTable[[#This Row],[Date]], MainIncomeTable[Date], MainIncomeTable[Period], -1, -1,1 ), "")</f>
        <v/>
      </c>
      <c r="E676" s="68" t="str">
        <f ca="1">IF(RecurringTable[[#This Row],[Date]], IF(RecurringTable[[#This Row],[Date]]=_xlfn.XLOOKUP(TODAY(), RecurringTable[Date], RecurringTable[Date], -1,1,1), "Next up", ""), "")</f>
        <v/>
      </c>
    </row>
    <row r="677" spans="4:5" x14ac:dyDescent="0.25">
      <c r="D677" s="67" t="str">
        <f>IF(RecurringTable[[#This Row],[Date]], _xlfn.XLOOKUP(RecurringTable[[#This Row],[Date]], MainIncomeTable[Date], MainIncomeTable[Period], -1, -1,1 ), "")</f>
        <v/>
      </c>
      <c r="E677" s="68" t="str">
        <f ca="1">IF(RecurringTable[[#This Row],[Date]], IF(RecurringTable[[#This Row],[Date]]=_xlfn.XLOOKUP(TODAY(), RecurringTable[Date], RecurringTable[Date], -1,1,1), "Next up", ""), "")</f>
        <v/>
      </c>
    </row>
    <row r="678" spans="4:5" x14ac:dyDescent="0.25">
      <c r="D678" s="67" t="str">
        <f>IF(RecurringTable[[#This Row],[Date]], _xlfn.XLOOKUP(RecurringTable[[#This Row],[Date]], MainIncomeTable[Date], MainIncomeTable[Period], -1, -1,1 ), "")</f>
        <v/>
      </c>
      <c r="E678" s="68" t="str">
        <f ca="1">IF(RecurringTable[[#This Row],[Date]], IF(RecurringTable[[#This Row],[Date]]=_xlfn.XLOOKUP(TODAY(), RecurringTable[Date], RecurringTable[Date], -1,1,1), "Next up", ""), "")</f>
        <v/>
      </c>
    </row>
    <row r="679" spans="4:5" x14ac:dyDescent="0.25">
      <c r="D679" s="67" t="str">
        <f>IF(RecurringTable[[#This Row],[Date]], _xlfn.XLOOKUP(RecurringTable[[#This Row],[Date]], MainIncomeTable[Date], MainIncomeTable[Period], -1, -1,1 ), "")</f>
        <v/>
      </c>
      <c r="E679" s="68" t="str">
        <f ca="1">IF(RecurringTable[[#This Row],[Date]], IF(RecurringTable[[#This Row],[Date]]=_xlfn.XLOOKUP(TODAY(), RecurringTable[Date], RecurringTable[Date], -1,1,1), "Next up", ""), "")</f>
        <v/>
      </c>
    </row>
    <row r="680" spans="4:5" x14ac:dyDescent="0.25">
      <c r="D680" s="67" t="str">
        <f>IF(RecurringTable[[#This Row],[Date]], _xlfn.XLOOKUP(RecurringTable[[#This Row],[Date]], MainIncomeTable[Date], MainIncomeTable[Period], -1, -1,1 ), "")</f>
        <v/>
      </c>
      <c r="E680" s="68" t="str">
        <f ca="1">IF(RecurringTable[[#This Row],[Date]], IF(RecurringTable[[#This Row],[Date]]=_xlfn.XLOOKUP(TODAY(), RecurringTable[Date], RecurringTable[Date], -1,1,1), "Next up", ""), "")</f>
        <v/>
      </c>
    </row>
    <row r="681" spans="4:5" x14ac:dyDescent="0.25">
      <c r="D681" s="67" t="str">
        <f>IF(RecurringTable[[#This Row],[Date]], _xlfn.XLOOKUP(RecurringTable[[#This Row],[Date]], MainIncomeTable[Date], MainIncomeTable[Period], -1, -1,1 ), "")</f>
        <v/>
      </c>
      <c r="E681" s="68" t="str">
        <f ca="1">IF(RecurringTable[[#This Row],[Date]], IF(RecurringTable[[#This Row],[Date]]=_xlfn.XLOOKUP(TODAY(), RecurringTable[Date], RecurringTable[Date], -1,1,1), "Next up", ""), "")</f>
        <v/>
      </c>
    </row>
    <row r="682" spans="4:5" x14ac:dyDescent="0.25">
      <c r="D682" s="67" t="str">
        <f>IF(RecurringTable[[#This Row],[Date]], _xlfn.XLOOKUP(RecurringTable[[#This Row],[Date]], MainIncomeTable[Date], MainIncomeTable[Period], -1, -1,1 ), "")</f>
        <v/>
      </c>
      <c r="E682" s="68" t="str">
        <f ca="1">IF(RecurringTable[[#This Row],[Date]], IF(RecurringTable[[#This Row],[Date]]=_xlfn.XLOOKUP(TODAY(), RecurringTable[Date], RecurringTable[Date], -1,1,1), "Next up", ""), "")</f>
        <v/>
      </c>
    </row>
    <row r="683" spans="4:5" x14ac:dyDescent="0.25">
      <c r="D683" s="67" t="str">
        <f>IF(RecurringTable[[#This Row],[Date]], _xlfn.XLOOKUP(RecurringTable[[#This Row],[Date]], MainIncomeTable[Date], MainIncomeTable[Period], -1, -1,1 ), "")</f>
        <v/>
      </c>
      <c r="E683" s="68" t="str">
        <f ca="1">IF(RecurringTable[[#This Row],[Date]], IF(RecurringTable[[#This Row],[Date]]=_xlfn.XLOOKUP(TODAY(), RecurringTable[Date], RecurringTable[Date], -1,1,1), "Next up", ""), "")</f>
        <v/>
      </c>
    </row>
    <row r="684" spans="4:5" x14ac:dyDescent="0.25">
      <c r="D684" s="67" t="str">
        <f>IF(RecurringTable[[#This Row],[Date]], _xlfn.XLOOKUP(RecurringTable[[#This Row],[Date]], MainIncomeTable[Date], MainIncomeTable[Period], -1, -1,1 ), "")</f>
        <v/>
      </c>
      <c r="E684" s="68" t="str">
        <f ca="1">IF(RecurringTable[[#This Row],[Date]], IF(RecurringTable[[#This Row],[Date]]=_xlfn.XLOOKUP(TODAY(), RecurringTable[Date], RecurringTable[Date], -1,1,1), "Next up", ""), "")</f>
        <v/>
      </c>
    </row>
    <row r="685" spans="4:5" x14ac:dyDescent="0.25">
      <c r="D685" s="67" t="str">
        <f>IF(RecurringTable[[#This Row],[Date]], _xlfn.XLOOKUP(RecurringTable[[#This Row],[Date]], MainIncomeTable[Date], MainIncomeTable[Period], -1, -1,1 ), "")</f>
        <v/>
      </c>
      <c r="E685" s="68" t="str">
        <f ca="1">IF(RecurringTable[[#This Row],[Date]], IF(RecurringTable[[#This Row],[Date]]=_xlfn.XLOOKUP(TODAY(), RecurringTable[Date], RecurringTable[Date], -1,1,1), "Next up", ""), "")</f>
        <v/>
      </c>
    </row>
    <row r="686" spans="4:5" x14ac:dyDescent="0.25">
      <c r="D686" s="67" t="str">
        <f>IF(RecurringTable[[#This Row],[Date]], _xlfn.XLOOKUP(RecurringTable[[#This Row],[Date]], MainIncomeTable[Date], MainIncomeTable[Period], -1, -1,1 ), "")</f>
        <v/>
      </c>
      <c r="E686" s="68" t="str">
        <f ca="1">IF(RecurringTable[[#This Row],[Date]], IF(RecurringTable[[#This Row],[Date]]=_xlfn.XLOOKUP(TODAY(), RecurringTable[Date], RecurringTable[Date], -1,1,1), "Next up", ""), "")</f>
        <v/>
      </c>
    </row>
    <row r="687" spans="4:5" x14ac:dyDescent="0.25">
      <c r="D687" s="67" t="str">
        <f>IF(RecurringTable[[#This Row],[Date]], _xlfn.XLOOKUP(RecurringTable[[#This Row],[Date]], MainIncomeTable[Date], MainIncomeTable[Period], -1, -1,1 ), "")</f>
        <v/>
      </c>
      <c r="E687" s="68" t="str">
        <f ca="1">IF(RecurringTable[[#This Row],[Date]], IF(RecurringTable[[#This Row],[Date]]=_xlfn.XLOOKUP(TODAY(), RecurringTable[Date], RecurringTable[Date], -1,1,1), "Next up", ""), "")</f>
        <v/>
      </c>
    </row>
    <row r="688" spans="4:5" x14ac:dyDescent="0.25">
      <c r="D688" s="67" t="str">
        <f>IF(RecurringTable[[#This Row],[Date]], _xlfn.XLOOKUP(RecurringTable[[#This Row],[Date]], MainIncomeTable[Date], MainIncomeTable[Period], -1, -1,1 ), "")</f>
        <v/>
      </c>
      <c r="E688" s="68" t="str">
        <f ca="1">IF(RecurringTable[[#This Row],[Date]], IF(RecurringTable[[#This Row],[Date]]=_xlfn.XLOOKUP(TODAY(), RecurringTable[Date], RecurringTable[Date], -1,1,1), "Next up", ""), "")</f>
        <v/>
      </c>
    </row>
    <row r="689" spans="4:5" x14ac:dyDescent="0.25">
      <c r="D689" s="67" t="str">
        <f>IF(RecurringTable[[#This Row],[Date]], _xlfn.XLOOKUP(RecurringTable[[#This Row],[Date]], MainIncomeTable[Date], MainIncomeTable[Period], -1, -1,1 ), "")</f>
        <v/>
      </c>
      <c r="E689" s="68" t="str">
        <f ca="1">IF(RecurringTable[[#This Row],[Date]], IF(RecurringTable[[#This Row],[Date]]=_xlfn.XLOOKUP(TODAY(), RecurringTable[Date], RecurringTable[Date], -1,1,1), "Next up", ""), "")</f>
        <v/>
      </c>
    </row>
    <row r="690" spans="4:5" x14ac:dyDescent="0.25">
      <c r="D690" s="67" t="str">
        <f>IF(RecurringTable[[#This Row],[Date]], _xlfn.XLOOKUP(RecurringTable[[#This Row],[Date]], MainIncomeTable[Date], MainIncomeTable[Period], -1, -1,1 ), "")</f>
        <v/>
      </c>
      <c r="E690" s="68" t="str">
        <f ca="1">IF(RecurringTable[[#This Row],[Date]], IF(RecurringTable[[#This Row],[Date]]=_xlfn.XLOOKUP(TODAY(), RecurringTable[Date], RecurringTable[Date], -1,1,1), "Next up", ""), "")</f>
        <v/>
      </c>
    </row>
    <row r="691" spans="4:5" x14ac:dyDescent="0.25">
      <c r="D691" s="67" t="str">
        <f>IF(RecurringTable[[#This Row],[Date]], _xlfn.XLOOKUP(RecurringTable[[#This Row],[Date]], MainIncomeTable[Date], MainIncomeTable[Period], -1, -1,1 ), "")</f>
        <v/>
      </c>
      <c r="E691" s="68" t="str">
        <f ca="1">IF(RecurringTable[[#This Row],[Date]], IF(RecurringTable[[#This Row],[Date]]=_xlfn.XLOOKUP(TODAY(), RecurringTable[Date], RecurringTable[Date], -1,1,1), "Next up", ""), "")</f>
        <v/>
      </c>
    </row>
    <row r="692" spans="4:5" x14ac:dyDescent="0.25">
      <c r="D692" s="67" t="str">
        <f>IF(RecurringTable[[#This Row],[Date]], _xlfn.XLOOKUP(RecurringTable[[#This Row],[Date]], MainIncomeTable[Date], MainIncomeTable[Period], -1, -1,1 ), "")</f>
        <v/>
      </c>
      <c r="E692" s="68" t="str">
        <f ca="1">IF(RecurringTable[[#This Row],[Date]], IF(RecurringTable[[#This Row],[Date]]=_xlfn.XLOOKUP(TODAY(), RecurringTable[Date], RecurringTable[Date], -1,1,1), "Next up", ""), "")</f>
        <v/>
      </c>
    </row>
    <row r="693" spans="4:5" x14ac:dyDescent="0.25">
      <c r="D693" s="67" t="str">
        <f>IF(RecurringTable[[#This Row],[Date]], _xlfn.XLOOKUP(RecurringTable[[#This Row],[Date]], MainIncomeTable[Date], MainIncomeTable[Period], -1, -1,1 ), "")</f>
        <v/>
      </c>
      <c r="E693" s="68" t="str">
        <f ca="1">IF(RecurringTable[[#This Row],[Date]], IF(RecurringTable[[#This Row],[Date]]=_xlfn.XLOOKUP(TODAY(), RecurringTable[Date], RecurringTable[Date], -1,1,1), "Next up", ""), "")</f>
        <v/>
      </c>
    </row>
    <row r="694" spans="4:5" x14ac:dyDescent="0.25">
      <c r="D694" s="67" t="str">
        <f>IF(RecurringTable[[#This Row],[Date]], _xlfn.XLOOKUP(RecurringTable[[#This Row],[Date]], MainIncomeTable[Date], MainIncomeTable[Period], -1, -1,1 ), "")</f>
        <v/>
      </c>
      <c r="E694" s="68" t="str">
        <f ca="1">IF(RecurringTable[[#This Row],[Date]], IF(RecurringTable[[#This Row],[Date]]=_xlfn.XLOOKUP(TODAY(), RecurringTable[Date], RecurringTable[Date], -1,1,1), "Next up", ""), "")</f>
        <v/>
      </c>
    </row>
    <row r="695" spans="4:5" x14ac:dyDescent="0.25">
      <c r="D695" s="67" t="str">
        <f>IF(RecurringTable[[#This Row],[Date]], _xlfn.XLOOKUP(RecurringTable[[#This Row],[Date]], MainIncomeTable[Date], MainIncomeTable[Period], -1, -1,1 ), "")</f>
        <v/>
      </c>
      <c r="E695" s="68" t="str">
        <f ca="1">IF(RecurringTable[[#This Row],[Date]], IF(RecurringTable[[#This Row],[Date]]=_xlfn.XLOOKUP(TODAY(), RecurringTable[Date], RecurringTable[Date], -1,1,1), "Next up", ""), "")</f>
        <v/>
      </c>
    </row>
    <row r="696" spans="4:5" x14ac:dyDescent="0.25">
      <c r="D696" s="67" t="str">
        <f>IF(RecurringTable[[#This Row],[Date]], _xlfn.XLOOKUP(RecurringTable[[#This Row],[Date]], MainIncomeTable[Date], MainIncomeTable[Period], -1, -1,1 ), "")</f>
        <v/>
      </c>
      <c r="E696" s="68" t="str">
        <f ca="1">IF(RecurringTable[[#This Row],[Date]], IF(RecurringTable[[#This Row],[Date]]=_xlfn.XLOOKUP(TODAY(), RecurringTable[Date], RecurringTable[Date], -1,1,1), "Next up", ""), "")</f>
        <v/>
      </c>
    </row>
    <row r="697" spans="4:5" x14ac:dyDescent="0.25">
      <c r="D697" s="67" t="str">
        <f>IF(RecurringTable[[#This Row],[Date]], _xlfn.XLOOKUP(RecurringTable[[#This Row],[Date]], MainIncomeTable[Date], MainIncomeTable[Period], -1, -1,1 ), "")</f>
        <v/>
      </c>
      <c r="E697" s="68" t="str">
        <f ca="1">IF(RecurringTable[[#This Row],[Date]], IF(RecurringTable[[#This Row],[Date]]=_xlfn.XLOOKUP(TODAY(), RecurringTable[Date], RecurringTable[Date], -1,1,1), "Next up", ""), "")</f>
        <v/>
      </c>
    </row>
    <row r="698" spans="4:5" x14ac:dyDescent="0.25">
      <c r="D698" s="67" t="str">
        <f>IF(RecurringTable[[#This Row],[Date]], _xlfn.XLOOKUP(RecurringTable[[#This Row],[Date]], MainIncomeTable[Date], MainIncomeTable[Period], -1, -1,1 ), "")</f>
        <v/>
      </c>
      <c r="E698" s="68" t="str">
        <f ca="1">IF(RecurringTable[[#This Row],[Date]], IF(RecurringTable[[#This Row],[Date]]=_xlfn.XLOOKUP(TODAY(), RecurringTable[Date], RecurringTable[Date], -1,1,1), "Next up", ""), "")</f>
        <v/>
      </c>
    </row>
    <row r="699" spans="4:5" x14ac:dyDescent="0.25">
      <c r="D699" s="67" t="str">
        <f>IF(RecurringTable[[#This Row],[Date]], _xlfn.XLOOKUP(RecurringTable[[#This Row],[Date]], MainIncomeTable[Date], MainIncomeTable[Period], -1, -1,1 ), "")</f>
        <v/>
      </c>
      <c r="E699" s="68" t="str">
        <f ca="1">IF(RecurringTable[[#This Row],[Date]], IF(RecurringTable[[#This Row],[Date]]=_xlfn.XLOOKUP(TODAY(), RecurringTable[Date], RecurringTable[Date], -1,1,1), "Next up", ""), "")</f>
        <v/>
      </c>
    </row>
    <row r="700" spans="4:5" x14ac:dyDescent="0.25">
      <c r="D700" s="67" t="str">
        <f>IF(RecurringTable[[#This Row],[Date]], _xlfn.XLOOKUP(RecurringTable[[#This Row],[Date]], MainIncomeTable[Date], MainIncomeTable[Period], -1, -1,1 ), "")</f>
        <v/>
      </c>
      <c r="E700" s="68" t="str">
        <f ca="1">IF(RecurringTable[[#This Row],[Date]], IF(RecurringTable[[#This Row],[Date]]=_xlfn.XLOOKUP(TODAY(), RecurringTable[Date], RecurringTable[Date], -1,1,1), "Next up", ""), "")</f>
        <v/>
      </c>
    </row>
    <row r="701" spans="4:5" x14ac:dyDescent="0.25">
      <c r="D701" s="67" t="str">
        <f>IF(RecurringTable[[#This Row],[Date]], _xlfn.XLOOKUP(RecurringTable[[#This Row],[Date]], MainIncomeTable[Date], MainIncomeTable[Period], -1, -1,1 ), "")</f>
        <v/>
      </c>
      <c r="E701" s="68" t="str">
        <f ca="1">IF(RecurringTable[[#This Row],[Date]], IF(RecurringTable[[#This Row],[Date]]=_xlfn.XLOOKUP(TODAY(), RecurringTable[Date], RecurringTable[Date], -1,1,1), "Next up", ""), "")</f>
        <v/>
      </c>
    </row>
    <row r="702" spans="4:5" x14ac:dyDescent="0.25">
      <c r="D702" s="67" t="str">
        <f>IF(RecurringTable[[#This Row],[Date]], _xlfn.XLOOKUP(RecurringTable[[#This Row],[Date]], MainIncomeTable[Date], MainIncomeTable[Period], -1, -1,1 ), "")</f>
        <v/>
      </c>
      <c r="E702" s="68" t="str">
        <f ca="1">IF(RecurringTable[[#This Row],[Date]], IF(RecurringTable[[#This Row],[Date]]=_xlfn.XLOOKUP(TODAY(), RecurringTable[Date], RecurringTable[Date], -1,1,1), "Next up", ""), "")</f>
        <v/>
      </c>
    </row>
    <row r="703" spans="4:5" x14ac:dyDescent="0.25">
      <c r="D703" s="67" t="str">
        <f>IF(RecurringTable[[#This Row],[Date]], _xlfn.XLOOKUP(RecurringTable[[#This Row],[Date]], MainIncomeTable[Date], MainIncomeTable[Period], -1, -1,1 ), "")</f>
        <v/>
      </c>
      <c r="E703" s="68" t="str">
        <f ca="1">IF(RecurringTable[[#This Row],[Date]], IF(RecurringTable[[#This Row],[Date]]=_xlfn.XLOOKUP(TODAY(), RecurringTable[Date], RecurringTable[Date], -1,1,1), "Next up", ""), "")</f>
        <v/>
      </c>
    </row>
    <row r="704" spans="4:5" x14ac:dyDescent="0.25">
      <c r="D704" s="67" t="str">
        <f>IF(RecurringTable[[#This Row],[Date]], _xlfn.XLOOKUP(RecurringTable[[#This Row],[Date]], MainIncomeTable[Date], MainIncomeTable[Period], -1, -1,1 ), "")</f>
        <v/>
      </c>
      <c r="E704" s="68" t="str">
        <f ca="1">IF(RecurringTable[[#This Row],[Date]], IF(RecurringTable[[#This Row],[Date]]=_xlfn.XLOOKUP(TODAY(), RecurringTable[Date], RecurringTable[Date], -1,1,1), "Next up", ""), "")</f>
        <v/>
      </c>
    </row>
    <row r="705" spans="4:5" x14ac:dyDescent="0.25">
      <c r="D705" s="67" t="str">
        <f>IF(RecurringTable[[#This Row],[Date]], _xlfn.XLOOKUP(RecurringTable[[#This Row],[Date]], MainIncomeTable[Date], MainIncomeTable[Period], -1, -1,1 ), "")</f>
        <v/>
      </c>
      <c r="E705" s="68" t="str">
        <f ca="1">IF(RecurringTable[[#This Row],[Date]], IF(RecurringTable[[#This Row],[Date]]=_xlfn.XLOOKUP(TODAY(), RecurringTable[Date], RecurringTable[Date], -1,1,1), "Next up", ""), "")</f>
        <v/>
      </c>
    </row>
    <row r="706" spans="4:5" x14ac:dyDescent="0.25">
      <c r="D706" s="67" t="str">
        <f>IF(RecurringTable[[#This Row],[Date]], _xlfn.XLOOKUP(RecurringTable[[#This Row],[Date]], MainIncomeTable[Date], MainIncomeTable[Period], -1, -1,1 ), "")</f>
        <v/>
      </c>
      <c r="E706" s="68" t="str">
        <f ca="1">IF(RecurringTable[[#This Row],[Date]], IF(RecurringTable[[#This Row],[Date]]=_xlfn.XLOOKUP(TODAY(), RecurringTable[Date], RecurringTable[Date], -1,1,1), "Next up", ""), "")</f>
        <v/>
      </c>
    </row>
    <row r="707" spans="4:5" x14ac:dyDescent="0.25">
      <c r="D707" s="67" t="str">
        <f>IF(RecurringTable[[#This Row],[Date]], _xlfn.XLOOKUP(RecurringTable[[#This Row],[Date]], MainIncomeTable[Date], MainIncomeTable[Period], -1, -1,1 ), "")</f>
        <v/>
      </c>
      <c r="E707" s="68" t="str">
        <f ca="1">IF(RecurringTable[[#This Row],[Date]], IF(RecurringTable[[#This Row],[Date]]=_xlfn.XLOOKUP(TODAY(), RecurringTable[Date], RecurringTable[Date], -1,1,1), "Next up", ""), "")</f>
        <v/>
      </c>
    </row>
    <row r="708" spans="4:5" x14ac:dyDescent="0.25">
      <c r="D708" s="67" t="str">
        <f>IF(RecurringTable[[#This Row],[Date]], _xlfn.XLOOKUP(RecurringTable[[#This Row],[Date]], MainIncomeTable[Date], MainIncomeTable[Period], -1, -1,1 ), "")</f>
        <v/>
      </c>
      <c r="E708" s="68" t="str">
        <f ca="1">IF(RecurringTable[[#This Row],[Date]], IF(RecurringTable[[#This Row],[Date]]=_xlfn.XLOOKUP(TODAY(), RecurringTable[Date], RecurringTable[Date], -1,1,1), "Next up", ""), "")</f>
        <v/>
      </c>
    </row>
    <row r="709" spans="4:5" x14ac:dyDescent="0.25">
      <c r="D709" s="67" t="str">
        <f>IF(RecurringTable[[#This Row],[Date]], _xlfn.XLOOKUP(RecurringTable[[#This Row],[Date]], MainIncomeTable[Date], MainIncomeTable[Period], -1, -1,1 ), "")</f>
        <v/>
      </c>
      <c r="E709" s="68" t="str">
        <f ca="1">IF(RecurringTable[[#This Row],[Date]], IF(RecurringTable[[#This Row],[Date]]=_xlfn.XLOOKUP(TODAY(), RecurringTable[Date], RecurringTable[Date], -1,1,1), "Next up", ""), "")</f>
        <v/>
      </c>
    </row>
    <row r="710" spans="4:5" x14ac:dyDescent="0.25">
      <c r="D710" s="67" t="str">
        <f>IF(RecurringTable[[#This Row],[Date]], _xlfn.XLOOKUP(RecurringTable[[#This Row],[Date]], MainIncomeTable[Date], MainIncomeTable[Period], -1, -1,1 ), "")</f>
        <v/>
      </c>
      <c r="E710" s="68" t="str">
        <f ca="1">IF(RecurringTable[[#This Row],[Date]], IF(RecurringTable[[#This Row],[Date]]=_xlfn.XLOOKUP(TODAY(), RecurringTable[Date], RecurringTable[Date], -1,1,1), "Next up", ""), "")</f>
        <v/>
      </c>
    </row>
    <row r="711" spans="4:5" x14ac:dyDescent="0.25">
      <c r="D711" s="67" t="str">
        <f>IF(RecurringTable[[#This Row],[Date]], _xlfn.XLOOKUP(RecurringTable[[#This Row],[Date]], MainIncomeTable[Date], MainIncomeTable[Period], -1, -1,1 ), "")</f>
        <v/>
      </c>
      <c r="E711" s="68" t="str">
        <f ca="1">IF(RecurringTable[[#This Row],[Date]], IF(RecurringTable[[#This Row],[Date]]=_xlfn.XLOOKUP(TODAY(), RecurringTable[Date], RecurringTable[Date], -1,1,1), "Next up", ""), "")</f>
        <v/>
      </c>
    </row>
    <row r="712" spans="4:5" x14ac:dyDescent="0.25">
      <c r="D712" s="67" t="str">
        <f>IF(RecurringTable[[#This Row],[Date]], _xlfn.XLOOKUP(RecurringTable[[#This Row],[Date]], MainIncomeTable[Date], MainIncomeTable[Period], -1, -1,1 ), "")</f>
        <v/>
      </c>
      <c r="E712" s="68" t="str">
        <f ca="1">IF(RecurringTable[[#This Row],[Date]], IF(RecurringTable[[#This Row],[Date]]=_xlfn.XLOOKUP(TODAY(), RecurringTable[Date], RecurringTable[Date], -1,1,1), "Next up", ""), "")</f>
        <v/>
      </c>
    </row>
    <row r="713" spans="4:5" x14ac:dyDescent="0.25">
      <c r="D713" s="67" t="str">
        <f>IF(RecurringTable[[#This Row],[Date]], _xlfn.XLOOKUP(RecurringTable[[#This Row],[Date]], MainIncomeTable[Date], MainIncomeTable[Period], -1, -1,1 ), "")</f>
        <v/>
      </c>
      <c r="E713" s="68" t="str">
        <f ca="1">IF(RecurringTable[[#This Row],[Date]], IF(RecurringTable[[#This Row],[Date]]=_xlfn.XLOOKUP(TODAY(), RecurringTable[Date], RecurringTable[Date], -1,1,1), "Next up", ""), "")</f>
        <v/>
      </c>
    </row>
    <row r="714" spans="4:5" x14ac:dyDescent="0.25">
      <c r="D714" s="67" t="str">
        <f>IF(RecurringTable[[#This Row],[Date]], _xlfn.XLOOKUP(RecurringTable[[#This Row],[Date]], MainIncomeTable[Date], MainIncomeTable[Period], -1, -1,1 ), "")</f>
        <v/>
      </c>
      <c r="E714" s="68" t="str">
        <f ca="1">IF(RecurringTable[[#This Row],[Date]], IF(RecurringTable[[#This Row],[Date]]=_xlfn.XLOOKUP(TODAY(), RecurringTable[Date], RecurringTable[Date], -1,1,1), "Next up", ""), "")</f>
        <v/>
      </c>
    </row>
    <row r="715" spans="4:5" x14ac:dyDescent="0.25">
      <c r="D715" s="67" t="str">
        <f>IF(RecurringTable[[#This Row],[Date]], _xlfn.XLOOKUP(RecurringTable[[#This Row],[Date]], MainIncomeTable[Date], MainIncomeTable[Period], -1, -1,1 ), "")</f>
        <v/>
      </c>
      <c r="E715" s="68" t="str">
        <f ca="1">IF(RecurringTable[[#This Row],[Date]], IF(RecurringTable[[#This Row],[Date]]=_xlfn.XLOOKUP(TODAY(), RecurringTable[Date], RecurringTable[Date], -1,1,1), "Next up", ""), "")</f>
        <v/>
      </c>
    </row>
    <row r="716" spans="4:5" x14ac:dyDescent="0.25">
      <c r="D716" s="67" t="str">
        <f>IF(RecurringTable[[#This Row],[Date]], _xlfn.XLOOKUP(RecurringTable[[#This Row],[Date]], MainIncomeTable[Date], MainIncomeTable[Period], -1, -1,1 ), "")</f>
        <v/>
      </c>
      <c r="E716" s="68" t="str">
        <f ca="1">IF(RecurringTable[[#This Row],[Date]], IF(RecurringTable[[#This Row],[Date]]=_xlfn.XLOOKUP(TODAY(), RecurringTable[Date], RecurringTable[Date], -1,1,1), "Next up", ""), "")</f>
        <v/>
      </c>
    </row>
    <row r="717" spans="4:5" x14ac:dyDescent="0.25">
      <c r="D717" s="67" t="str">
        <f>IF(RecurringTable[[#This Row],[Date]], _xlfn.XLOOKUP(RecurringTable[[#This Row],[Date]], MainIncomeTable[Date], MainIncomeTable[Period], -1, -1,1 ), "")</f>
        <v/>
      </c>
      <c r="E717" s="68" t="str">
        <f ca="1">IF(RecurringTable[[#This Row],[Date]], IF(RecurringTable[[#This Row],[Date]]=_xlfn.XLOOKUP(TODAY(), RecurringTable[Date], RecurringTable[Date], -1,1,1), "Next up", ""), "")</f>
        <v/>
      </c>
    </row>
    <row r="718" spans="4:5" x14ac:dyDescent="0.25">
      <c r="D718" s="67" t="str">
        <f>IF(RecurringTable[[#This Row],[Date]], _xlfn.XLOOKUP(RecurringTable[[#This Row],[Date]], MainIncomeTable[Date], MainIncomeTable[Period], -1, -1,1 ), "")</f>
        <v/>
      </c>
      <c r="E718" s="68" t="str">
        <f ca="1">IF(RecurringTable[[#This Row],[Date]], IF(RecurringTable[[#This Row],[Date]]=_xlfn.XLOOKUP(TODAY(), RecurringTable[Date], RecurringTable[Date], -1,1,1), "Next up", ""), "")</f>
        <v/>
      </c>
    </row>
    <row r="719" spans="4:5" x14ac:dyDescent="0.25">
      <c r="D719" s="67" t="str">
        <f>IF(RecurringTable[[#This Row],[Date]], _xlfn.XLOOKUP(RecurringTable[[#This Row],[Date]], MainIncomeTable[Date], MainIncomeTable[Period], -1, -1,1 ), "")</f>
        <v/>
      </c>
      <c r="E719" s="68" t="str">
        <f ca="1">IF(RecurringTable[[#This Row],[Date]], IF(RecurringTable[[#This Row],[Date]]=_xlfn.XLOOKUP(TODAY(), RecurringTable[Date], RecurringTable[Date], -1,1,1), "Next up", ""), "")</f>
        <v/>
      </c>
    </row>
    <row r="720" spans="4:5" x14ac:dyDescent="0.25">
      <c r="D720" s="67" t="str">
        <f>IF(RecurringTable[[#This Row],[Date]], _xlfn.XLOOKUP(RecurringTable[[#This Row],[Date]], MainIncomeTable[Date], MainIncomeTable[Period], -1, -1,1 ), "")</f>
        <v/>
      </c>
      <c r="E720" s="68" t="str">
        <f ca="1">IF(RecurringTable[[#This Row],[Date]], IF(RecurringTable[[#This Row],[Date]]=_xlfn.XLOOKUP(TODAY(), RecurringTable[Date], RecurringTable[Date], -1,1,1), "Next up", ""), "")</f>
        <v/>
      </c>
    </row>
    <row r="721" spans="4:5" x14ac:dyDescent="0.25">
      <c r="D721" s="67" t="str">
        <f>IF(RecurringTable[[#This Row],[Date]], _xlfn.XLOOKUP(RecurringTable[[#This Row],[Date]], MainIncomeTable[Date], MainIncomeTable[Period], -1, -1,1 ), "")</f>
        <v/>
      </c>
      <c r="E721" s="68" t="str">
        <f ca="1">IF(RecurringTable[[#This Row],[Date]], IF(RecurringTable[[#This Row],[Date]]=_xlfn.XLOOKUP(TODAY(), RecurringTable[Date], RecurringTable[Date], -1,1,1), "Next up", ""), "")</f>
        <v/>
      </c>
    </row>
    <row r="722" spans="4:5" x14ac:dyDescent="0.25">
      <c r="D722" s="67" t="str">
        <f>IF(RecurringTable[[#This Row],[Date]], _xlfn.XLOOKUP(RecurringTable[[#This Row],[Date]], MainIncomeTable[Date], MainIncomeTable[Period], -1, -1,1 ), "")</f>
        <v/>
      </c>
      <c r="E722" s="68" t="str">
        <f ca="1">IF(RecurringTable[[#This Row],[Date]], IF(RecurringTable[[#This Row],[Date]]=_xlfn.XLOOKUP(TODAY(), RecurringTable[Date], RecurringTable[Date], -1,1,1), "Next up", ""), "")</f>
        <v/>
      </c>
    </row>
    <row r="723" spans="4:5" x14ac:dyDescent="0.25">
      <c r="D723" s="67" t="str">
        <f>IF(RecurringTable[[#This Row],[Date]], _xlfn.XLOOKUP(RecurringTable[[#This Row],[Date]], MainIncomeTable[Date], MainIncomeTable[Period], -1, -1,1 ), "")</f>
        <v/>
      </c>
      <c r="E723" s="68" t="str">
        <f ca="1">IF(RecurringTable[[#This Row],[Date]], IF(RecurringTable[[#This Row],[Date]]=_xlfn.XLOOKUP(TODAY(), RecurringTable[Date], RecurringTable[Date], -1,1,1), "Next up", ""), "")</f>
        <v/>
      </c>
    </row>
    <row r="724" spans="4:5" x14ac:dyDescent="0.25">
      <c r="D724" s="67" t="str">
        <f>IF(RecurringTable[[#This Row],[Date]], _xlfn.XLOOKUP(RecurringTable[[#This Row],[Date]], MainIncomeTable[Date], MainIncomeTable[Period], -1, -1,1 ), "")</f>
        <v/>
      </c>
      <c r="E724" s="68" t="str">
        <f ca="1">IF(RecurringTable[[#This Row],[Date]], IF(RecurringTable[[#This Row],[Date]]=_xlfn.XLOOKUP(TODAY(), RecurringTable[Date], RecurringTable[Date], -1,1,1), "Next up", ""), "")</f>
        <v/>
      </c>
    </row>
    <row r="725" spans="4:5" x14ac:dyDescent="0.25">
      <c r="D725" s="67" t="str">
        <f>IF(RecurringTable[[#This Row],[Date]], _xlfn.XLOOKUP(RecurringTable[[#This Row],[Date]], MainIncomeTable[Date], MainIncomeTable[Period], -1, -1,1 ), "")</f>
        <v/>
      </c>
      <c r="E725" s="68" t="str">
        <f ca="1">IF(RecurringTable[[#This Row],[Date]], IF(RecurringTable[[#This Row],[Date]]=_xlfn.XLOOKUP(TODAY(), RecurringTable[Date], RecurringTable[Date], -1,1,1), "Next up", ""), "")</f>
        <v/>
      </c>
    </row>
    <row r="726" spans="4:5" x14ac:dyDescent="0.25">
      <c r="D726" s="67" t="str">
        <f>IF(RecurringTable[[#This Row],[Date]], _xlfn.XLOOKUP(RecurringTable[[#This Row],[Date]], MainIncomeTable[Date], MainIncomeTable[Period], -1, -1,1 ), "")</f>
        <v/>
      </c>
      <c r="E726" s="68" t="str">
        <f ca="1">IF(RecurringTable[[#This Row],[Date]], IF(RecurringTable[[#This Row],[Date]]=_xlfn.XLOOKUP(TODAY(), RecurringTable[Date], RecurringTable[Date], -1,1,1), "Next up", ""), "")</f>
        <v/>
      </c>
    </row>
    <row r="727" spans="4:5" x14ac:dyDescent="0.25">
      <c r="D727" s="67" t="str">
        <f>IF(RecurringTable[[#This Row],[Date]], _xlfn.XLOOKUP(RecurringTable[[#This Row],[Date]], MainIncomeTable[Date], MainIncomeTable[Period], -1, -1,1 ), "")</f>
        <v/>
      </c>
      <c r="E727" s="68" t="str">
        <f ca="1">IF(RecurringTable[[#This Row],[Date]], IF(RecurringTable[[#This Row],[Date]]=_xlfn.XLOOKUP(TODAY(), RecurringTable[Date], RecurringTable[Date], -1,1,1), "Next up", ""), "")</f>
        <v/>
      </c>
    </row>
    <row r="728" spans="4:5" x14ac:dyDescent="0.25">
      <c r="D728" s="67" t="str">
        <f>IF(RecurringTable[[#This Row],[Date]], _xlfn.XLOOKUP(RecurringTable[[#This Row],[Date]], MainIncomeTable[Date], MainIncomeTable[Period], -1, -1,1 ), "")</f>
        <v/>
      </c>
      <c r="E728" s="68" t="str">
        <f ca="1">IF(RecurringTable[[#This Row],[Date]], IF(RecurringTable[[#This Row],[Date]]=_xlfn.XLOOKUP(TODAY(), RecurringTable[Date], RecurringTable[Date], -1,1,1), "Next up", ""), "")</f>
        <v/>
      </c>
    </row>
    <row r="729" spans="4:5" x14ac:dyDescent="0.25">
      <c r="D729" s="67" t="str">
        <f>IF(RecurringTable[[#This Row],[Date]], _xlfn.XLOOKUP(RecurringTable[[#This Row],[Date]], MainIncomeTable[Date], MainIncomeTable[Period], -1, -1,1 ), "")</f>
        <v/>
      </c>
      <c r="E729" s="68" t="str">
        <f ca="1">IF(RecurringTable[[#This Row],[Date]], IF(RecurringTable[[#This Row],[Date]]=_xlfn.XLOOKUP(TODAY(), RecurringTable[Date], RecurringTable[Date], -1,1,1), "Next up", ""), "")</f>
        <v/>
      </c>
    </row>
    <row r="730" spans="4:5" x14ac:dyDescent="0.25">
      <c r="D730" s="67" t="str">
        <f>IF(RecurringTable[[#This Row],[Date]], _xlfn.XLOOKUP(RecurringTable[[#This Row],[Date]], MainIncomeTable[Date], MainIncomeTable[Period], -1, -1,1 ), "")</f>
        <v/>
      </c>
      <c r="E730" s="68" t="str">
        <f ca="1">IF(RecurringTable[[#This Row],[Date]], IF(RecurringTable[[#This Row],[Date]]=_xlfn.XLOOKUP(TODAY(), RecurringTable[Date], RecurringTable[Date], -1,1,1), "Next up", ""), "")</f>
        <v/>
      </c>
    </row>
    <row r="731" spans="4:5" x14ac:dyDescent="0.25">
      <c r="D731" s="67" t="str">
        <f>IF(RecurringTable[[#This Row],[Date]], _xlfn.XLOOKUP(RecurringTable[[#This Row],[Date]], MainIncomeTable[Date], MainIncomeTable[Period], -1, -1,1 ), "")</f>
        <v/>
      </c>
      <c r="E731" s="68" t="str">
        <f ca="1">IF(RecurringTable[[#This Row],[Date]], IF(RecurringTable[[#This Row],[Date]]=_xlfn.XLOOKUP(TODAY(), RecurringTable[Date], RecurringTable[Date], -1,1,1), "Next up", ""), "")</f>
        <v/>
      </c>
    </row>
    <row r="732" spans="4:5" x14ac:dyDescent="0.25">
      <c r="D732" s="67" t="str">
        <f>IF(RecurringTable[[#This Row],[Date]], _xlfn.XLOOKUP(RecurringTable[[#This Row],[Date]], MainIncomeTable[Date], MainIncomeTable[Period], -1, -1,1 ), "")</f>
        <v/>
      </c>
      <c r="E732" s="68" t="str">
        <f ca="1">IF(RecurringTable[[#This Row],[Date]], IF(RecurringTable[[#This Row],[Date]]=_xlfn.XLOOKUP(TODAY(), RecurringTable[Date], RecurringTable[Date], -1,1,1), "Next up", ""), "")</f>
        <v/>
      </c>
    </row>
    <row r="733" spans="4:5" x14ac:dyDescent="0.25">
      <c r="D733" s="67" t="str">
        <f>IF(RecurringTable[[#This Row],[Date]], _xlfn.XLOOKUP(RecurringTable[[#This Row],[Date]], MainIncomeTable[Date], MainIncomeTable[Period], -1, -1,1 ), "")</f>
        <v/>
      </c>
      <c r="E733" s="68" t="str">
        <f ca="1">IF(RecurringTable[[#This Row],[Date]], IF(RecurringTable[[#This Row],[Date]]=_xlfn.XLOOKUP(TODAY(), RecurringTable[Date], RecurringTable[Date], -1,1,1), "Next up", ""), "")</f>
        <v/>
      </c>
    </row>
    <row r="734" spans="4:5" x14ac:dyDescent="0.25">
      <c r="D734" s="67" t="str">
        <f>IF(RecurringTable[[#This Row],[Date]], _xlfn.XLOOKUP(RecurringTable[[#This Row],[Date]], MainIncomeTable[Date], MainIncomeTable[Period], -1, -1,1 ), "")</f>
        <v/>
      </c>
      <c r="E734" s="68" t="str">
        <f ca="1">IF(RecurringTable[[#This Row],[Date]], IF(RecurringTable[[#This Row],[Date]]=_xlfn.XLOOKUP(TODAY(), RecurringTable[Date], RecurringTable[Date], -1,1,1), "Next up", ""), "")</f>
        <v/>
      </c>
    </row>
    <row r="735" spans="4:5" x14ac:dyDescent="0.25">
      <c r="D735" s="67" t="str">
        <f>IF(RecurringTable[[#This Row],[Date]], _xlfn.XLOOKUP(RecurringTable[[#This Row],[Date]], MainIncomeTable[Date], MainIncomeTable[Period], -1, -1,1 ), "")</f>
        <v/>
      </c>
      <c r="E735" s="68" t="str">
        <f ca="1">IF(RecurringTable[[#This Row],[Date]], IF(RecurringTable[[#This Row],[Date]]=_xlfn.XLOOKUP(TODAY(), RecurringTable[Date], RecurringTable[Date], -1,1,1), "Next up", ""), "")</f>
        <v/>
      </c>
    </row>
    <row r="736" spans="4:5" x14ac:dyDescent="0.25">
      <c r="D736" s="67" t="str">
        <f>IF(RecurringTable[[#This Row],[Date]], _xlfn.XLOOKUP(RecurringTable[[#This Row],[Date]], MainIncomeTable[Date], MainIncomeTable[Period], -1, -1,1 ), "")</f>
        <v/>
      </c>
      <c r="E736" s="68" t="str">
        <f ca="1">IF(RecurringTable[[#This Row],[Date]], IF(RecurringTable[[#This Row],[Date]]=_xlfn.XLOOKUP(TODAY(), RecurringTable[Date], RecurringTable[Date], -1,1,1), "Next up", ""), "")</f>
        <v/>
      </c>
    </row>
    <row r="737" spans="4:5" x14ac:dyDescent="0.25">
      <c r="D737" s="67" t="str">
        <f>IF(RecurringTable[[#This Row],[Date]], _xlfn.XLOOKUP(RecurringTable[[#This Row],[Date]], MainIncomeTable[Date], MainIncomeTable[Period], -1, -1,1 ), "")</f>
        <v/>
      </c>
      <c r="E737" s="68" t="str">
        <f ca="1">IF(RecurringTable[[#This Row],[Date]], IF(RecurringTable[[#This Row],[Date]]=_xlfn.XLOOKUP(TODAY(), RecurringTable[Date], RecurringTable[Date], -1,1,1), "Next up", ""), "")</f>
        <v/>
      </c>
    </row>
    <row r="738" spans="4:5" x14ac:dyDescent="0.25">
      <c r="D738" s="67" t="str">
        <f>IF(RecurringTable[[#This Row],[Date]], _xlfn.XLOOKUP(RecurringTable[[#This Row],[Date]], MainIncomeTable[Date], MainIncomeTable[Period], -1, -1,1 ), "")</f>
        <v/>
      </c>
      <c r="E738" s="68" t="str">
        <f ca="1">IF(RecurringTable[[#This Row],[Date]], IF(RecurringTable[[#This Row],[Date]]=_xlfn.XLOOKUP(TODAY(), RecurringTable[Date], RecurringTable[Date], -1,1,1), "Next up", ""), "")</f>
        <v/>
      </c>
    </row>
    <row r="739" spans="4:5" x14ac:dyDescent="0.25">
      <c r="D739" s="67" t="str">
        <f>IF(RecurringTable[[#This Row],[Date]], _xlfn.XLOOKUP(RecurringTable[[#This Row],[Date]], MainIncomeTable[Date], MainIncomeTable[Period], -1, -1,1 ), "")</f>
        <v/>
      </c>
      <c r="E739" s="68" t="str">
        <f ca="1">IF(RecurringTable[[#This Row],[Date]], IF(RecurringTable[[#This Row],[Date]]=_xlfn.XLOOKUP(TODAY(), RecurringTable[Date], RecurringTable[Date], -1,1,1), "Next up", ""), "")</f>
        <v/>
      </c>
    </row>
    <row r="740" spans="4:5" x14ac:dyDescent="0.25">
      <c r="D740" s="67" t="str">
        <f>IF(RecurringTable[[#This Row],[Date]], _xlfn.XLOOKUP(RecurringTable[[#This Row],[Date]], MainIncomeTable[Date], MainIncomeTable[Period], -1, -1,1 ), "")</f>
        <v/>
      </c>
      <c r="E740" s="68" t="str">
        <f ca="1">IF(RecurringTable[[#This Row],[Date]], IF(RecurringTable[[#This Row],[Date]]=_xlfn.XLOOKUP(TODAY(), RecurringTable[Date], RecurringTable[Date], -1,1,1), "Next up", ""), "")</f>
        <v/>
      </c>
    </row>
    <row r="741" spans="4:5" x14ac:dyDescent="0.25">
      <c r="D741" s="67" t="str">
        <f>IF(RecurringTable[[#This Row],[Date]], _xlfn.XLOOKUP(RecurringTable[[#This Row],[Date]], MainIncomeTable[Date], MainIncomeTable[Period], -1, -1,1 ), "")</f>
        <v/>
      </c>
      <c r="E741" s="68" t="str">
        <f ca="1">IF(RecurringTable[[#This Row],[Date]], IF(RecurringTable[[#This Row],[Date]]=_xlfn.XLOOKUP(TODAY(), RecurringTable[Date], RecurringTable[Date], -1,1,1), "Next up", ""), "")</f>
        <v/>
      </c>
    </row>
    <row r="742" spans="4:5" x14ac:dyDescent="0.25">
      <c r="D742" s="67" t="str">
        <f>IF(RecurringTable[[#This Row],[Date]], _xlfn.XLOOKUP(RecurringTable[[#This Row],[Date]], MainIncomeTable[Date], MainIncomeTable[Period], -1, -1,1 ), "")</f>
        <v/>
      </c>
      <c r="E742" s="68" t="str">
        <f ca="1">IF(RecurringTable[[#This Row],[Date]], IF(RecurringTable[[#This Row],[Date]]=_xlfn.XLOOKUP(TODAY(), RecurringTable[Date], RecurringTable[Date], -1,1,1), "Next up", ""), "")</f>
        <v/>
      </c>
    </row>
    <row r="743" spans="4:5" x14ac:dyDescent="0.25">
      <c r="D743" s="67" t="str">
        <f>IF(RecurringTable[[#This Row],[Date]], _xlfn.XLOOKUP(RecurringTable[[#This Row],[Date]], MainIncomeTable[Date], MainIncomeTable[Period], -1, -1,1 ), "")</f>
        <v/>
      </c>
      <c r="E743" s="68" t="str">
        <f ca="1">IF(RecurringTable[[#This Row],[Date]], IF(RecurringTable[[#This Row],[Date]]=_xlfn.XLOOKUP(TODAY(), RecurringTable[Date], RecurringTable[Date], -1,1,1), "Next up", ""), "")</f>
        <v/>
      </c>
    </row>
    <row r="744" spans="4:5" x14ac:dyDescent="0.25">
      <c r="D744" s="67" t="str">
        <f>IF(RecurringTable[[#This Row],[Date]], _xlfn.XLOOKUP(RecurringTable[[#This Row],[Date]], MainIncomeTable[Date], MainIncomeTable[Period], -1, -1,1 ), "")</f>
        <v/>
      </c>
      <c r="E744" s="68" t="str">
        <f ca="1">IF(RecurringTable[[#This Row],[Date]], IF(RecurringTable[[#This Row],[Date]]=_xlfn.XLOOKUP(TODAY(), RecurringTable[Date], RecurringTable[Date], -1,1,1), "Next up", ""), "")</f>
        <v/>
      </c>
    </row>
    <row r="745" spans="4:5" x14ac:dyDescent="0.25">
      <c r="D745" s="67" t="str">
        <f>IF(RecurringTable[[#This Row],[Date]], _xlfn.XLOOKUP(RecurringTable[[#This Row],[Date]], MainIncomeTable[Date], MainIncomeTable[Period], -1, -1,1 ), "")</f>
        <v/>
      </c>
      <c r="E745" s="68" t="str">
        <f ca="1">IF(RecurringTable[[#This Row],[Date]], IF(RecurringTable[[#This Row],[Date]]=_xlfn.XLOOKUP(TODAY(), RecurringTable[Date], RecurringTable[Date], -1,1,1), "Next up", ""), "")</f>
        <v/>
      </c>
    </row>
    <row r="746" spans="4:5" x14ac:dyDescent="0.25">
      <c r="D746" s="67" t="str">
        <f>IF(RecurringTable[[#This Row],[Date]], _xlfn.XLOOKUP(RecurringTable[[#This Row],[Date]], MainIncomeTable[Date], MainIncomeTable[Period], -1, -1,1 ), "")</f>
        <v/>
      </c>
      <c r="E746" s="68" t="str">
        <f ca="1">IF(RecurringTable[[#This Row],[Date]], IF(RecurringTable[[#This Row],[Date]]=_xlfn.XLOOKUP(TODAY(), RecurringTable[Date], RecurringTable[Date], -1,1,1), "Next up", ""), "")</f>
        <v/>
      </c>
    </row>
    <row r="747" spans="4:5" x14ac:dyDescent="0.25">
      <c r="D747" s="67" t="str">
        <f>IF(RecurringTable[[#This Row],[Date]], _xlfn.XLOOKUP(RecurringTable[[#This Row],[Date]], MainIncomeTable[Date], MainIncomeTable[Period], -1, -1,1 ), "")</f>
        <v/>
      </c>
      <c r="E747" s="68" t="str">
        <f ca="1">IF(RecurringTable[[#This Row],[Date]], IF(RecurringTable[[#This Row],[Date]]=_xlfn.XLOOKUP(TODAY(), RecurringTable[Date], RecurringTable[Date], -1,1,1), "Next up", ""), "")</f>
        <v/>
      </c>
    </row>
    <row r="748" spans="4:5" x14ac:dyDescent="0.25">
      <c r="D748" s="67" t="str">
        <f>IF(RecurringTable[[#This Row],[Date]], _xlfn.XLOOKUP(RecurringTable[[#This Row],[Date]], MainIncomeTable[Date], MainIncomeTable[Period], -1, -1,1 ), "")</f>
        <v/>
      </c>
      <c r="E748" s="68" t="str">
        <f ca="1">IF(RecurringTable[[#This Row],[Date]], IF(RecurringTable[[#This Row],[Date]]=_xlfn.XLOOKUP(TODAY(), RecurringTable[Date], RecurringTable[Date], -1,1,1), "Next up", ""), "")</f>
        <v/>
      </c>
    </row>
    <row r="749" spans="4:5" x14ac:dyDescent="0.25">
      <c r="D749" s="67" t="str">
        <f>IF(RecurringTable[[#This Row],[Date]], _xlfn.XLOOKUP(RecurringTable[[#This Row],[Date]], MainIncomeTable[Date], MainIncomeTable[Period], -1, -1,1 ), "")</f>
        <v/>
      </c>
      <c r="E749" s="68" t="str">
        <f ca="1">IF(RecurringTable[[#This Row],[Date]], IF(RecurringTable[[#This Row],[Date]]=_xlfn.XLOOKUP(TODAY(), RecurringTable[Date], RecurringTable[Date], -1,1,1), "Next up", ""), "")</f>
        <v/>
      </c>
    </row>
    <row r="750" spans="4:5" x14ac:dyDescent="0.25">
      <c r="D750" s="67" t="str">
        <f>IF(RecurringTable[[#This Row],[Date]], _xlfn.XLOOKUP(RecurringTable[[#This Row],[Date]], MainIncomeTable[Date], MainIncomeTable[Period], -1, -1,1 ), "")</f>
        <v/>
      </c>
      <c r="E750" s="68" t="str">
        <f ca="1">IF(RecurringTable[[#This Row],[Date]], IF(RecurringTable[[#This Row],[Date]]=_xlfn.XLOOKUP(TODAY(), RecurringTable[Date], RecurringTable[Date], -1,1,1), "Next up", ""), "")</f>
        <v/>
      </c>
    </row>
    <row r="751" spans="4:5" x14ac:dyDescent="0.25">
      <c r="D751" s="67" t="str">
        <f>IF(RecurringTable[[#This Row],[Date]], _xlfn.XLOOKUP(RecurringTable[[#This Row],[Date]], MainIncomeTable[Date], MainIncomeTable[Period], -1, -1,1 ), "")</f>
        <v/>
      </c>
      <c r="E751" s="68" t="str">
        <f ca="1">IF(RecurringTable[[#This Row],[Date]], IF(RecurringTable[[#This Row],[Date]]=_xlfn.XLOOKUP(TODAY(), RecurringTable[Date], RecurringTable[Date], -1,1,1), "Next up", ""), "")</f>
        <v/>
      </c>
    </row>
    <row r="752" spans="4:5" x14ac:dyDescent="0.25">
      <c r="D752" s="67" t="str">
        <f>IF(RecurringTable[[#This Row],[Date]], _xlfn.XLOOKUP(RecurringTable[[#This Row],[Date]], MainIncomeTable[Date], MainIncomeTable[Period], -1, -1,1 ), "")</f>
        <v/>
      </c>
      <c r="E752" s="68" t="str">
        <f ca="1">IF(RecurringTable[[#This Row],[Date]], IF(RecurringTable[[#This Row],[Date]]=_xlfn.XLOOKUP(TODAY(), RecurringTable[Date], RecurringTable[Date], -1,1,1), "Next up", ""), "")</f>
        <v/>
      </c>
    </row>
    <row r="753" spans="4:5" x14ac:dyDescent="0.25">
      <c r="D753" s="67" t="str">
        <f>IF(RecurringTable[[#This Row],[Date]], _xlfn.XLOOKUP(RecurringTable[[#This Row],[Date]], MainIncomeTable[Date], MainIncomeTable[Period], -1, -1,1 ), "")</f>
        <v/>
      </c>
      <c r="E753" s="68" t="str">
        <f ca="1">IF(RecurringTable[[#This Row],[Date]], IF(RecurringTable[[#This Row],[Date]]=_xlfn.XLOOKUP(TODAY(), RecurringTable[Date], RecurringTable[Date], -1,1,1), "Next up", ""), "")</f>
        <v/>
      </c>
    </row>
    <row r="754" spans="4:5" x14ac:dyDescent="0.25">
      <c r="D754" s="67" t="str">
        <f>IF(RecurringTable[[#This Row],[Date]], _xlfn.XLOOKUP(RecurringTable[[#This Row],[Date]], MainIncomeTable[Date], MainIncomeTable[Period], -1, -1,1 ), "")</f>
        <v/>
      </c>
      <c r="E754" s="68" t="str">
        <f ca="1">IF(RecurringTable[[#This Row],[Date]], IF(RecurringTable[[#This Row],[Date]]=_xlfn.XLOOKUP(TODAY(), RecurringTable[Date], RecurringTable[Date], -1,1,1), "Next up", ""), "")</f>
        <v/>
      </c>
    </row>
    <row r="755" spans="4:5" x14ac:dyDescent="0.25">
      <c r="D755" s="67" t="str">
        <f>IF(RecurringTable[[#This Row],[Date]], _xlfn.XLOOKUP(RecurringTable[[#This Row],[Date]], MainIncomeTable[Date], MainIncomeTable[Period], -1, -1,1 ), "")</f>
        <v/>
      </c>
      <c r="E755" s="68" t="str">
        <f ca="1">IF(RecurringTable[[#This Row],[Date]], IF(RecurringTable[[#This Row],[Date]]=_xlfn.XLOOKUP(TODAY(), RecurringTable[Date], RecurringTable[Date], -1,1,1), "Next up", ""), "")</f>
        <v/>
      </c>
    </row>
    <row r="756" spans="4:5" x14ac:dyDescent="0.25">
      <c r="D756" s="67" t="str">
        <f>IF(RecurringTable[[#This Row],[Date]], _xlfn.XLOOKUP(RecurringTable[[#This Row],[Date]], MainIncomeTable[Date], MainIncomeTable[Period], -1, -1,1 ), "")</f>
        <v/>
      </c>
      <c r="E756" s="68" t="str">
        <f ca="1">IF(RecurringTable[[#This Row],[Date]], IF(RecurringTable[[#This Row],[Date]]=_xlfn.XLOOKUP(TODAY(), RecurringTable[Date], RecurringTable[Date], -1,1,1), "Next up", ""), "")</f>
        <v/>
      </c>
    </row>
    <row r="757" spans="4:5" x14ac:dyDescent="0.25">
      <c r="D757" s="67" t="str">
        <f>IF(RecurringTable[[#This Row],[Date]], _xlfn.XLOOKUP(RecurringTable[[#This Row],[Date]], MainIncomeTable[Date], MainIncomeTable[Period], -1, -1,1 ), "")</f>
        <v/>
      </c>
      <c r="E757" s="68" t="str">
        <f ca="1">IF(RecurringTable[[#This Row],[Date]], IF(RecurringTable[[#This Row],[Date]]=_xlfn.XLOOKUP(TODAY(), RecurringTable[Date], RecurringTable[Date], -1,1,1), "Next up", ""), "")</f>
        <v/>
      </c>
    </row>
    <row r="758" spans="4:5" x14ac:dyDescent="0.25">
      <c r="D758" s="67" t="str">
        <f>IF(RecurringTable[[#This Row],[Date]], _xlfn.XLOOKUP(RecurringTable[[#This Row],[Date]], MainIncomeTable[Date], MainIncomeTable[Period], -1, -1,1 ), "")</f>
        <v/>
      </c>
      <c r="E758" s="68" t="str">
        <f ca="1">IF(RecurringTable[[#This Row],[Date]], IF(RecurringTable[[#This Row],[Date]]=_xlfn.XLOOKUP(TODAY(), RecurringTable[Date], RecurringTable[Date], -1,1,1), "Next up", ""), "")</f>
        <v/>
      </c>
    </row>
    <row r="759" spans="4:5" x14ac:dyDescent="0.25">
      <c r="D759" s="67" t="str">
        <f>IF(RecurringTable[[#This Row],[Date]], _xlfn.XLOOKUP(RecurringTable[[#This Row],[Date]], MainIncomeTable[Date], MainIncomeTable[Period], -1, -1,1 ), "")</f>
        <v/>
      </c>
      <c r="E759" s="68" t="str">
        <f ca="1">IF(RecurringTable[[#This Row],[Date]], IF(RecurringTable[[#This Row],[Date]]=_xlfn.XLOOKUP(TODAY(), RecurringTable[Date], RecurringTable[Date], -1,1,1), "Next up", ""), "")</f>
        <v/>
      </c>
    </row>
    <row r="760" spans="4:5" x14ac:dyDescent="0.25">
      <c r="D760" s="67" t="str">
        <f>IF(RecurringTable[[#This Row],[Date]], _xlfn.XLOOKUP(RecurringTable[[#This Row],[Date]], MainIncomeTable[Date], MainIncomeTable[Period], -1, -1,1 ), "")</f>
        <v/>
      </c>
      <c r="E760" s="68" t="str">
        <f ca="1">IF(RecurringTable[[#This Row],[Date]], IF(RecurringTable[[#This Row],[Date]]=_xlfn.XLOOKUP(TODAY(), RecurringTable[Date], RecurringTable[Date], -1,1,1), "Next up", ""), "")</f>
        <v/>
      </c>
    </row>
    <row r="761" spans="4:5" x14ac:dyDescent="0.25">
      <c r="D761" s="67" t="str">
        <f>IF(RecurringTable[[#This Row],[Date]], _xlfn.XLOOKUP(RecurringTable[[#This Row],[Date]], MainIncomeTable[Date], MainIncomeTable[Period], -1, -1,1 ), "")</f>
        <v/>
      </c>
      <c r="E761" s="68" t="str">
        <f ca="1">IF(RecurringTable[[#This Row],[Date]], IF(RecurringTable[[#This Row],[Date]]=_xlfn.XLOOKUP(TODAY(), RecurringTable[Date], RecurringTable[Date], -1,1,1), "Next up", ""), "")</f>
        <v/>
      </c>
    </row>
    <row r="762" spans="4:5" x14ac:dyDescent="0.25">
      <c r="D762" s="67" t="str">
        <f>IF(RecurringTable[[#This Row],[Date]], _xlfn.XLOOKUP(RecurringTable[[#This Row],[Date]], MainIncomeTable[Date], MainIncomeTable[Period], -1, -1,1 ), "")</f>
        <v/>
      </c>
      <c r="E762" s="68" t="str">
        <f ca="1">IF(RecurringTable[[#This Row],[Date]], IF(RecurringTable[[#This Row],[Date]]=_xlfn.XLOOKUP(TODAY(), RecurringTable[Date], RecurringTable[Date], -1,1,1), "Next up", ""), "")</f>
        <v/>
      </c>
    </row>
    <row r="763" spans="4:5" x14ac:dyDescent="0.25">
      <c r="D763" s="67" t="str">
        <f>IF(RecurringTable[[#This Row],[Date]], _xlfn.XLOOKUP(RecurringTable[[#This Row],[Date]], MainIncomeTable[Date], MainIncomeTable[Period], -1, -1,1 ), "")</f>
        <v/>
      </c>
      <c r="E763" s="68" t="str">
        <f ca="1">IF(RecurringTable[[#This Row],[Date]], IF(RecurringTable[[#This Row],[Date]]=_xlfn.XLOOKUP(TODAY(), RecurringTable[Date], RecurringTable[Date], -1,1,1), "Next up", ""), "")</f>
        <v/>
      </c>
    </row>
    <row r="764" spans="4:5" x14ac:dyDescent="0.25">
      <c r="D764" s="67" t="str">
        <f>IF(RecurringTable[[#This Row],[Date]], _xlfn.XLOOKUP(RecurringTable[[#This Row],[Date]], MainIncomeTable[Date], MainIncomeTable[Period], -1, -1,1 ), "")</f>
        <v/>
      </c>
      <c r="E764" s="68" t="str">
        <f ca="1">IF(RecurringTable[[#This Row],[Date]], IF(RecurringTable[[#This Row],[Date]]=_xlfn.XLOOKUP(TODAY(), RecurringTable[Date], RecurringTable[Date], -1,1,1), "Next up", ""), "")</f>
        <v/>
      </c>
    </row>
    <row r="765" spans="4:5" x14ac:dyDescent="0.25">
      <c r="D765" s="67" t="str">
        <f>IF(RecurringTable[[#This Row],[Date]], _xlfn.XLOOKUP(RecurringTable[[#This Row],[Date]], MainIncomeTable[Date], MainIncomeTable[Period], -1, -1,1 ), "")</f>
        <v/>
      </c>
      <c r="E765" s="68" t="str">
        <f ca="1">IF(RecurringTable[[#This Row],[Date]], IF(RecurringTable[[#This Row],[Date]]=_xlfn.XLOOKUP(TODAY(), RecurringTable[Date], RecurringTable[Date], -1,1,1), "Next up", ""), "")</f>
        <v/>
      </c>
    </row>
    <row r="766" spans="4:5" x14ac:dyDescent="0.25">
      <c r="D766" s="67" t="str">
        <f>IF(RecurringTable[[#This Row],[Date]], _xlfn.XLOOKUP(RecurringTable[[#This Row],[Date]], MainIncomeTable[Date], MainIncomeTable[Period], -1, -1,1 ), "")</f>
        <v/>
      </c>
      <c r="E766" s="68" t="str">
        <f ca="1">IF(RecurringTable[[#This Row],[Date]], IF(RecurringTable[[#This Row],[Date]]=_xlfn.XLOOKUP(TODAY(), RecurringTable[Date], RecurringTable[Date], -1,1,1), "Next up", ""), "")</f>
        <v/>
      </c>
    </row>
    <row r="767" spans="4:5" x14ac:dyDescent="0.25">
      <c r="D767" s="67" t="str">
        <f>IF(RecurringTable[[#This Row],[Date]], _xlfn.XLOOKUP(RecurringTable[[#This Row],[Date]], MainIncomeTable[Date], MainIncomeTable[Period], -1, -1,1 ), "")</f>
        <v/>
      </c>
      <c r="E767" s="68" t="str">
        <f ca="1">IF(RecurringTable[[#This Row],[Date]], IF(RecurringTable[[#This Row],[Date]]=_xlfn.XLOOKUP(TODAY(), RecurringTable[Date], RecurringTable[Date], -1,1,1), "Next up", ""), "")</f>
        <v/>
      </c>
    </row>
    <row r="768" spans="4:5" x14ac:dyDescent="0.25">
      <c r="D768" s="67" t="str">
        <f>IF(RecurringTable[[#This Row],[Date]], _xlfn.XLOOKUP(RecurringTable[[#This Row],[Date]], MainIncomeTable[Date], MainIncomeTable[Period], -1, -1,1 ), "")</f>
        <v/>
      </c>
      <c r="E768" s="68" t="str">
        <f ca="1">IF(RecurringTable[[#This Row],[Date]], IF(RecurringTable[[#This Row],[Date]]=_xlfn.XLOOKUP(TODAY(), RecurringTable[Date], RecurringTable[Date], -1,1,1), "Next up", ""), "")</f>
        <v/>
      </c>
    </row>
    <row r="769" spans="4:5" x14ac:dyDescent="0.25">
      <c r="D769" s="67" t="str">
        <f>IF(RecurringTable[[#This Row],[Date]], _xlfn.XLOOKUP(RecurringTable[[#This Row],[Date]], MainIncomeTable[Date], MainIncomeTable[Period], -1, -1,1 ), "")</f>
        <v/>
      </c>
      <c r="E769" s="68" t="str">
        <f ca="1">IF(RecurringTable[[#This Row],[Date]], IF(RecurringTable[[#This Row],[Date]]=_xlfn.XLOOKUP(TODAY(), RecurringTable[Date], RecurringTable[Date], -1,1,1), "Next up", ""), "")</f>
        <v/>
      </c>
    </row>
    <row r="770" spans="4:5" x14ac:dyDescent="0.25">
      <c r="D770" s="67" t="str">
        <f>IF(RecurringTable[[#This Row],[Date]], _xlfn.XLOOKUP(RecurringTable[[#This Row],[Date]], MainIncomeTable[Date], MainIncomeTable[Period], -1, -1,1 ), "")</f>
        <v/>
      </c>
      <c r="E770" s="68" t="str">
        <f ca="1">IF(RecurringTable[[#This Row],[Date]], IF(RecurringTable[[#This Row],[Date]]=_xlfn.XLOOKUP(TODAY(), RecurringTable[Date], RecurringTable[Date], -1,1,1), "Next up", ""), "")</f>
        <v/>
      </c>
    </row>
    <row r="771" spans="4:5" x14ac:dyDescent="0.25">
      <c r="D771" s="67" t="str">
        <f>IF(RecurringTable[[#This Row],[Date]], _xlfn.XLOOKUP(RecurringTable[[#This Row],[Date]], MainIncomeTable[Date], MainIncomeTable[Period], -1, -1,1 ), "")</f>
        <v/>
      </c>
      <c r="E771" s="68" t="str">
        <f ca="1">IF(RecurringTable[[#This Row],[Date]], IF(RecurringTable[[#This Row],[Date]]=_xlfn.XLOOKUP(TODAY(), RecurringTable[Date], RecurringTable[Date], -1,1,1), "Next up", ""), "")</f>
        <v/>
      </c>
    </row>
    <row r="772" spans="4:5" x14ac:dyDescent="0.25">
      <c r="D772" s="67" t="str">
        <f>IF(RecurringTable[[#This Row],[Date]], _xlfn.XLOOKUP(RecurringTable[[#This Row],[Date]], MainIncomeTable[Date], MainIncomeTable[Period], -1, -1,1 ), "")</f>
        <v/>
      </c>
      <c r="E772" s="68" t="str">
        <f ca="1">IF(RecurringTable[[#This Row],[Date]], IF(RecurringTable[[#This Row],[Date]]=_xlfn.XLOOKUP(TODAY(), RecurringTable[Date], RecurringTable[Date], -1,1,1), "Next up", ""), "")</f>
        <v/>
      </c>
    </row>
    <row r="773" spans="4:5" x14ac:dyDescent="0.25">
      <c r="D773" s="67" t="str">
        <f>IF(RecurringTable[[#This Row],[Date]], _xlfn.XLOOKUP(RecurringTable[[#This Row],[Date]], MainIncomeTable[Date], MainIncomeTable[Period], -1, -1,1 ), "")</f>
        <v/>
      </c>
      <c r="E773" s="68" t="str">
        <f ca="1">IF(RecurringTable[[#This Row],[Date]], IF(RecurringTable[[#This Row],[Date]]=_xlfn.XLOOKUP(TODAY(), RecurringTable[Date], RecurringTable[Date], -1,1,1), "Next up", ""), "")</f>
        <v/>
      </c>
    </row>
    <row r="774" spans="4:5" x14ac:dyDescent="0.25">
      <c r="D774" s="67" t="str">
        <f>IF(RecurringTable[[#This Row],[Date]], _xlfn.XLOOKUP(RecurringTable[[#This Row],[Date]], MainIncomeTable[Date], MainIncomeTable[Period], -1, -1,1 ), "")</f>
        <v/>
      </c>
      <c r="E774" s="68" t="str">
        <f ca="1">IF(RecurringTable[[#This Row],[Date]], IF(RecurringTable[[#This Row],[Date]]=_xlfn.XLOOKUP(TODAY(), RecurringTable[Date], RecurringTable[Date], -1,1,1), "Next up", ""), "")</f>
        <v/>
      </c>
    </row>
    <row r="775" spans="4:5" x14ac:dyDescent="0.25">
      <c r="D775" s="67" t="str">
        <f>IF(RecurringTable[[#This Row],[Date]], _xlfn.XLOOKUP(RecurringTable[[#This Row],[Date]], MainIncomeTable[Date], MainIncomeTable[Period], -1, -1,1 ), "")</f>
        <v/>
      </c>
      <c r="E775" s="68" t="str">
        <f ca="1">IF(RecurringTable[[#This Row],[Date]], IF(RecurringTable[[#This Row],[Date]]=_xlfn.XLOOKUP(TODAY(), RecurringTable[Date], RecurringTable[Date], -1,1,1), "Next up", ""), "")</f>
        <v/>
      </c>
    </row>
    <row r="776" spans="4:5" x14ac:dyDescent="0.25">
      <c r="D776" s="67" t="str">
        <f>IF(RecurringTable[[#This Row],[Date]], _xlfn.XLOOKUP(RecurringTable[[#This Row],[Date]], MainIncomeTable[Date], MainIncomeTable[Period], -1, -1,1 ), "")</f>
        <v/>
      </c>
      <c r="E776" s="68" t="str">
        <f ca="1">IF(RecurringTable[[#This Row],[Date]], IF(RecurringTable[[#This Row],[Date]]=_xlfn.XLOOKUP(TODAY(), RecurringTable[Date], RecurringTable[Date], -1,1,1), "Next up", ""), "")</f>
        <v/>
      </c>
    </row>
    <row r="777" spans="4:5" x14ac:dyDescent="0.25">
      <c r="D777" s="67" t="str">
        <f>IF(RecurringTable[[#This Row],[Date]], _xlfn.XLOOKUP(RecurringTable[[#This Row],[Date]], MainIncomeTable[Date], MainIncomeTable[Period], -1, -1,1 ), "")</f>
        <v/>
      </c>
      <c r="E777" s="68" t="str">
        <f ca="1">IF(RecurringTable[[#This Row],[Date]], IF(RecurringTable[[#This Row],[Date]]=_xlfn.XLOOKUP(TODAY(), RecurringTable[Date], RecurringTable[Date], -1,1,1), "Next up", ""), "")</f>
        <v/>
      </c>
    </row>
    <row r="778" spans="4:5" x14ac:dyDescent="0.25">
      <c r="D778" s="67" t="str">
        <f>IF(RecurringTable[[#This Row],[Date]], _xlfn.XLOOKUP(RecurringTable[[#This Row],[Date]], MainIncomeTable[Date], MainIncomeTable[Period], -1, -1,1 ), "")</f>
        <v/>
      </c>
      <c r="E778" s="68" t="str">
        <f ca="1">IF(RecurringTable[[#This Row],[Date]], IF(RecurringTable[[#This Row],[Date]]=_xlfn.XLOOKUP(TODAY(), RecurringTable[Date], RecurringTable[Date], -1,1,1), "Next up", ""), "")</f>
        <v/>
      </c>
    </row>
    <row r="779" spans="4:5" x14ac:dyDescent="0.25">
      <c r="D779" s="67" t="str">
        <f>IF(RecurringTable[[#This Row],[Date]], _xlfn.XLOOKUP(RecurringTable[[#This Row],[Date]], MainIncomeTable[Date], MainIncomeTable[Period], -1, -1,1 ), "")</f>
        <v/>
      </c>
      <c r="E779" s="68" t="str">
        <f ca="1">IF(RecurringTable[[#This Row],[Date]], IF(RecurringTable[[#This Row],[Date]]=_xlfn.XLOOKUP(TODAY(), RecurringTable[Date], RecurringTable[Date], -1,1,1), "Next up", ""), "")</f>
        <v/>
      </c>
    </row>
    <row r="780" spans="4:5" x14ac:dyDescent="0.25">
      <c r="D780" s="67" t="str">
        <f>IF(RecurringTable[[#This Row],[Date]], _xlfn.XLOOKUP(RecurringTable[[#This Row],[Date]], MainIncomeTable[Date], MainIncomeTable[Period], -1, -1,1 ), "")</f>
        <v/>
      </c>
      <c r="E780" s="68" t="str">
        <f ca="1">IF(RecurringTable[[#This Row],[Date]], IF(RecurringTable[[#This Row],[Date]]=_xlfn.XLOOKUP(TODAY(), RecurringTable[Date], RecurringTable[Date], -1,1,1), "Next up", ""), "")</f>
        <v/>
      </c>
    </row>
    <row r="781" spans="4:5" x14ac:dyDescent="0.25">
      <c r="D781" s="67" t="str">
        <f>IF(RecurringTable[[#This Row],[Date]], _xlfn.XLOOKUP(RecurringTable[[#This Row],[Date]], MainIncomeTable[Date], MainIncomeTable[Period], -1, -1,1 ), "")</f>
        <v/>
      </c>
      <c r="E781" s="68" t="str">
        <f ca="1">IF(RecurringTable[[#This Row],[Date]], IF(RecurringTable[[#This Row],[Date]]=_xlfn.XLOOKUP(TODAY(), RecurringTable[Date], RecurringTable[Date], -1,1,1), "Next up", ""), "")</f>
        <v/>
      </c>
    </row>
    <row r="782" spans="4:5" x14ac:dyDescent="0.25">
      <c r="D782" s="67" t="str">
        <f>IF(RecurringTable[[#This Row],[Date]], _xlfn.XLOOKUP(RecurringTable[[#This Row],[Date]], MainIncomeTable[Date], MainIncomeTable[Period], -1, -1,1 ), "")</f>
        <v/>
      </c>
      <c r="E782" s="68" t="str">
        <f ca="1">IF(RecurringTable[[#This Row],[Date]], IF(RecurringTable[[#This Row],[Date]]=_xlfn.XLOOKUP(TODAY(), RecurringTable[Date], RecurringTable[Date], -1,1,1), "Next up", ""), "")</f>
        <v/>
      </c>
    </row>
    <row r="783" spans="4:5" x14ac:dyDescent="0.25">
      <c r="D783" s="67" t="str">
        <f>IF(RecurringTable[[#This Row],[Date]], _xlfn.XLOOKUP(RecurringTable[[#This Row],[Date]], MainIncomeTable[Date], MainIncomeTable[Period], -1, -1,1 ), "")</f>
        <v/>
      </c>
      <c r="E783" s="68" t="str">
        <f ca="1">IF(RecurringTable[[#This Row],[Date]], IF(RecurringTable[[#This Row],[Date]]=_xlfn.XLOOKUP(TODAY(), RecurringTable[Date], RecurringTable[Date], -1,1,1), "Next up", ""), "")</f>
        <v/>
      </c>
    </row>
    <row r="784" spans="4:5" x14ac:dyDescent="0.25">
      <c r="D784" s="67" t="str">
        <f>IF(RecurringTable[[#This Row],[Date]], _xlfn.XLOOKUP(RecurringTable[[#This Row],[Date]], MainIncomeTable[Date], MainIncomeTable[Period], -1, -1,1 ), "")</f>
        <v/>
      </c>
      <c r="E784" s="68" t="str">
        <f ca="1">IF(RecurringTable[[#This Row],[Date]], IF(RecurringTable[[#This Row],[Date]]=_xlfn.XLOOKUP(TODAY(), RecurringTable[Date], RecurringTable[Date], -1,1,1), "Next up", ""), "")</f>
        <v/>
      </c>
    </row>
    <row r="785" spans="4:5" x14ac:dyDescent="0.25">
      <c r="D785" s="67" t="str">
        <f>IF(RecurringTable[[#This Row],[Date]], _xlfn.XLOOKUP(RecurringTable[[#This Row],[Date]], MainIncomeTable[Date], MainIncomeTable[Period], -1, -1,1 ), "")</f>
        <v/>
      </c>
      <c r="E785" s="68" t="str">
        <f ca="1">IF(RecurringTable[[#This Row],[Date]], IF(RecurringTable[[#This Row],[Date]]=_xlfn.XLOOKUP(TODAY(), RecurringTable[Date], RecurringTable[Date], -1,1,1), "Next up", ""), "")</f>
        <v/>
      </c>
    </row>
    <row r="786" spans="4:5" x14ac:dyDescent="0.25">
      <c r="D786" s="67" t="str">
        <f>IF(RecurringTable[[#This Row],[Date]], _xlfn.XLOOKUP(RecurringTable[[#This Row],[Date]], MainIncomeTable[Date], MainIncomeTable[Period], -1, -1,1 ), "")</f>
        <v/>
      </c>
      <c r="E786" s="68" t="str">
        <f ca="1">IF(RecurringTable[[#This Row],[Date]], IF(RecurringTable[[#This Row],[Date]]=_xlfn.XLOOKUP(TODAY(), RecurringTable[Date], RecurringTable[Date], -1,1,1), "Next up", ""), "")</f>
        <v/>
      </c>
    </row>
    <row r="787" spans="4:5" x14ac:dyDescent="0.25">
      <c r="D787" s="67" t="str">
        <f>IF(RecurringTable[[#This Row],[Date]], _xlfn.XLOOKUP(RecurringTable[[#This Row],[Date]], MainIncomeTable[Date], MainIncomeTable[Period], -1, -1,1 ), "")</f>
        <v/>
      </c>
      <c r="E787" s="68" t="str">
        <f ca="1">IF(RecurringTable[[#This Row],[Date]], IF(RecurringTable[[#This Row],[Date]]=_xlfn.XLOOKUP(TODAY(), RecurringTable[Date], RecurringTable[Date], -1,1,1), "Next up", ""), "")</f>
        <v/>
      </c>
    </row>
    <row r="788" spans="4:5" x14ac:dyDescent="0.25">
      <c r="D788" s="67" t="str">
        <f>IF(RecurringTable[[#This Row],[Date]], _xlfn.XLOOKUP(RecurringTable[[#This Row],[Date]], MainIncomeTable[Date], MainIncomeTable[Period], -1, -1,1 ), "")</f>
        <v/>
      </c>
      <c r="E788" s="68" t="str">
        <f ca="1">IF(RecurringTable[[#This Row],[Date]], IF(RecurringTable[[#This Row],[Date]]=_xlfn.XLOOKUP(TODAY(), RecurringTable[Date], RecurringTable[Date], -1,1,1), "Next up", ""), "")</f>
        <v/>
      </c>
    </row>
    <row r="789" spans="4:5" x14ac:dyDescent="0.25">
      <c r="D789" s="67" t="str">
        <f>IF(RecurringTable[[#This Row],[Date]], _xlfn.XLOOKUP(RecurringTable[[#This Row],[Date]], MainIncomeTable[Date], MainIncomeTable[Period], -1, -1,1 ), "")</f>
        <v/>
      </c>
      <c r="E789" s="68" t="str">
        <f ca="1">IF(RecurringTable[[#This Row],[Date]], IF(RecurringTable[[#This Row],[Date]]=_xlfn.XLOOKUP(TODAY(), RecurringTable[Date], RecurringTable[Date], -1,1,1), "Next up", ""), "")</f>
        <v/>
      </c>
    </row>
    <row r="790" spans="4:5" x14ac:dyDescent="0.25">
      <c r="D790" s="67" t="str">
        <f>IF(RecurringTable[[#This Row],[Date]], _xlfn.XLOOKUP(RecurringTable[[#This Row],[Date]], MainIncomeTable[Date], MainIncomeTable[Period], -1, -1,1 ), "")</f>
        <v/>
      </c>
      <c r="E790" s="68" t="str">
        <f ca="1">IF(RecurringTable[[#This Row],[Date]], IF(RecurringTable[[#This Row],[Date]]=_xlfn.XLOOKUP(TODAY(), RecurringTable[Date], RecurringTable[Date], -1,1,1), "Next up", ""), "")</f>
        <v/>
      </c>
    </row>
    <row r="791" spans="4:5" x14ac:dyDescent="0.25">
      <c r="D791" s="67" t="str">
        <f>IF(RecurringTable[[#This Row],[Date]], _xlfn.XLOOKUP(RecurringTable[[#This Row],[Date]], MainIncomeTable[Date], MainIncomeTable[Period], -1, -1,1 ), "")</f>
        <v/>
      </c>
      <c r="E791" s="68" t="str">
        <f ca="1">IF(RecurringTable[[#This Row],[Date]], IF(RecurringTable[[#This Row],[Date]]=_xlfn.XLOOKUP(TODAY(), RecurringTable[Date], RecurringTable[Date], -1,1,1), "Next up", ""), "")</f>
        <v/>
      </c>
    </row>
    <row r="792" spans="4:5" x14ac:dyDescent="0.25">
      <c r="D792" s="67" t="str">
        <f>IF(RecurringTable[[#This Row],[Date]], _xlfn.XLOOKUP(RecurringTable[[#This Row],[Date]], MainIncomeTable[Date], MainIncomeTable[Period], -1, -1,1 ), "")</f>
        <v/>
      </c>
      <c r="E792" s="68" t="str">
        <f ca="1">IF(RecurringTable[[#This Row],[Date]], IF(RecurringTable[[#This Row],[Date]]=_xlfn.XLOOKUP(TODAY(), RecurringTable[Date], RecurringTable[Date], -1,1,1), "Next up", ""), "")</f>
        <v/>
      </c>
    </row>
    <row r="793" spans="4:5" x14ac:dyDescent="0.25">
      <c r="D793" s="67" t="str">
        <f>IF(RecurringTable[[#This Row],[Date]], _xlfn.XLOOKUP(RecurringTable[[#This Row],[Date]], MainIncomeTable[Date], MainIncomeTable[Period], -1, -1,1 ), "")</f>
        <v/>
      </c>
      <c r="E793" s="68" t="str">
        <f ca="1">IF(RecurringTable[[#This Row],[Date]], IF(RecurringTable[[#This Row],[Date]]=_xlfn.XLOOKUP(TODAY(), RecurringTable[Date], RecurringTable[Date], -1,1,1), "Next up", ""), "")</f>
        <v/>
      </c>
    </row>
    <row r="794" spans="4:5" x14ac:dyDescent="0.25">
      <c r="D794" s="67" t="str">
        <f>IF(RecurringTable[[#This Row],[Date]], _xlfn.XLOOKUP(RecurringTable[[#This Row],[Date]], MainIncomeTable[Date], MainIncomeTable[Period], -1, -1,1 ), "")</f>
        <v/>
      </c>
      <c r="E794" s="68" t="str">
        <f ca="1">IF(RecurringTable[[#This Row],[Date]], IF(RecurringTable[[#This Row],[Date]]=_xlfn.XLOOKUP(TODAY(), RecurringTable[Date], RecurringTable[Date], -1,1,1), "Next up", ""), "")</f>
        <v/>
      </c>
    </row>
    <row r="795" spans="4:5" x14ac:dyDescent="0.25">
      <c r="D795" s="67" t="str">
        <f>IF(RecurringTable[[#This Row],[Date]], _xlfn.XLOOKUP(RecurringTable[[#This Row],[Date]], MainIncomeTable[Date], MainIncomeTable[Period], -1, -1,1 ), "")</f>
        <v/>
      </c>
      <c r="E795" s="68" t="str">
        <f ca="1">IF(RecurringTable[[#This Row],[Date]], IF(RecurringTable[[#This Row],[Date]]=_xlfn.XLOOKUP(TODAY(), RecurringTable[Date], RecurringTable[Date], -1,1,1), "Next up", ""), "")</f>
        <v/>
      </c>
    </row>
    <row r="796" spans="4:5" x14ac:dyDescent="0.25">
      <c r="D796" s="67" t="str">
        <f>IF(RecurringTable[[#This Row],[Date]], _xlfn.XLOOKUP(RecurringTable[[#This Row],[Date]], MainIncomeTable[Date], MainIncomeTable[Period], -1, -1,1 ), "")</f>
        <v/>
      </c>
      <c r="E796" s="68" t="str">
        <f ca="1">IF(RecurringTable[[#This Row],[Date]], IF(RecurringTable[[#This Row],[Date]]=_xlfn.XLOOKUP(TODAY(), RecurringTable[Date], RecurringTable[Date], -1,1,1), "Next up", ""), "")</f>
        <v/>
      </c>
    </row>
    <row r="797" spans="4:5" x14ac:dyDescent="0.25">
      <c r="D797" s="67" t="str">
        <f>IF(RecurringTable[[#This Row],[Date]], _xlfn.XLOOKUP(RecurringTable[[#This Row],[Date]], MainIncomeTable[Date], MainIncomeTable[Period], -1, -1,1 ), "")</f>
        <v/>
      </c>
      <c r="E797" s="68" t="str">
        <f ca="1">IF(RecurringTable[[#This Row],[Date]], IF(RecurringTable[[#This Row],[Date]]=_xlfn.XLOOKUP(TODAY(), RecurringTable[Date], RecurringTable[Date], -1,1,1), "Next up", ""), "")</f>
        <v/>
      </c>
    </row>
    <row r="798" spans="4:5" x14ac:dyDescent="0.25">
      <c r="D798" s="67" t="str">
        <f>IF(RecurringTable[[#This Row],[Date]], _xlfn.XLOOKUP(RecurringTable[[#This Row],[Date]], MainIncomeTable[Date], MainIncomeTable[Period], -1, -1,1 ), "")</f>
        <v/>
      </c>
      <c r="E798" s="68" t="str">
        <f ca="1">IF(RecurringTable[[#This Row],[Date]], IF(RecurringTable[[#This Row],[Date]]=_xlfn.XLOOKUP(TODAY(), RecurringTable[Date], RecurringTable[Date], -1,1,1), "Next up", ""), "")</f>
        <v/>
      </c>
    </row>
    <row r="799" spans="4:5" x14ac:dyDescent="0.25">
      <c r="D799" s="67" t="str">
        <f>IF(RecurringTable[[#This Row],[Date]], _xlfn.XLOOKUP(RecurringTable[[#This Row],[Date]], MainIncomeTable[Date], MainIncomeTable[Period], -1, -1,1 ), "")</f>
        <v/>
      </c>
      <c r="E799" s="68" t="str">
        <f ca="1">IF(RecurringTable[[#This Row],[Date]], IF(RecurringTable[[#This Row],[Date]]=_xlfn.XLOOKUP(TODAY(), RecurringTable[Date], RecurringTable[Date], -1,1,1), "Next up", ""), "")</f>
        <v/>
      </c>
    </row>
    <row r="800" spans="4:5" x14ac:dyDescent="0.25">
      <c r="D800" s="67" t="str">
        <f>IF(RecurringTable[[#This Row],[Date]], _xlfn.XLOOKUP(RecurringTable[[#This Row],[Date]], MainIncomeTable[Date], MainIncomeTable[Period], -1, -1,1 ), "")</f>
        <v/>
      </c>
      <c r="E800" s="68" t="str">
        <f ca="1">IF(RecurringTable[[#This Row],[Date]], IF(RecurringTable[[#This Row],[Date]]=_xlfn.XLOOKUP(TODAY(), RecurringTable[Date], RecurringTable[Date], -1,1,1), "Next up", ""), "")</f>
        <v/>
      </c>
    </row>
    <row r="801" spans="4:5" x14ac:dyDescent="0.25">
      <c r="D801" s="67" t="str">
        <f>IF(RecurringTable[[#This Row],[Date]], _xlfn.XLOOKUP(RecurringTable[[#This Row],[Date]], MainIncomeTable[Date], MainIncomeTable[Period], -1, -1,1 ), "")</f>
        <v/>
      </c>
      <c r="E801" s="68" t="str">
        <f ca="1">IF(RecurringTable[[#This Row],[Date]], IF(RecurringTable[[#This Row],[Date]]=_xlfn.XLOOKUP(TODAY(), RecurringTable[Date], RecurringTable[Date], -1,1,1), "Next up", ""), "")</f>
        <v/>
      </c>
    </row>
    <row r="802" spans="4:5" x14ac:dyDescent="0.25">
      <c r="D802" s="67" t="str">
        <f>IF(RecurringTable[[#This Row],[Date]], _xlfn.XLOOKUP(RecurringTable[[#This Row],[Date]], MainIncomeTable[Date], MainIncomeTable[Period], -1, -1,1 ), "")</f>
        <v/>
      </c>
      <c r="E802" s="68" t="str">
        <f ca="1">IF(RecurringTable[[#This Row],[Date]], IF(RecurringTable[[#This Row],[Date]]=_xlfn.XLOOKUP(TODAY(), RecurringTable[Date], RecurringTable[Date], -1,1,1), "Next up", ""), "")</f>
        <v/>
      </c>
    </row>
    <row r="803" spans="4:5" x14ac:dyDescent="0.25">
      <c r="D803" s="67" t="str">
        <f>IF(RecurringTable[[#This Row],[Date]], _xlfn.XLOOKUP(RecurringTable[[#This Row],[Date]], MainIncomeTable[Date], MainIncomeTable[Period], -1, -1,1 ), "")</f>
        <v/>
      </c>
      <c r="E803" s="68" t="str">
        <f ca="1">IF(RecurringTable[[#This Row],[Date]], IF(RecurringTable[[#This Row],[Date]]=_xlfn.XLOOKUP(TODAY(), RecurringTable[Date], RecurringTable[Date], -1,1,1), "Next up", ""), "")</f>
        <v/>
      </c>
    </row>
    <row r="804" spans="4:5" x14ac:dyDescent="0.25">
      <c r="D804" s="67" t="str">
        <f>IF(RecurringTable[[#This Row],[Date]], _xlfn.XLOOKUP(RecurringTable[[#This Row],[Date]], MainIncomeTable[Date], MainIncomeTable[Period], -1, -1,1 ), "")</f>
        <v/>
      </c>
      <c r="E804" s="68" t="str">
        <f ca="1">IF(RecurringTable[[#This Row],[Date]], IF(RecurringTable[[#This Row],[Date]]=_xlfn.XLOOKUP(TODAY(), RecurringTable[Date], RecurringTable[Date], -1,1,1), "Next up", ""), "")</f>
        <v/>
      </c>
    </row>
    <row r="805" spans="4:5" x14ac:dyDescent="0.25">
      <c r="D805" s="67" t="str">
        <f>IF(RecurringTable[[#This Row],[Date]], _xlfn.XLOOKUP(RecurringTable[[#This Row],[Date]], MainIncomeTable[Date], MainIncomeTable[Period], -1, -1,1 ), "")</f>
        <v/>
      </c>
      <c r="E805" s="68" t="str">
        <f ca="1">IF(RecurringTable[[#This Row],[Date]], IF(RecurringTable[[#This Row],[Date]]=_xlfn.XLOOKUP(TODAY(), RecurringTable[Date], RecurringTable[Date], -1,1,1), "Next up", ""), "")</f>
        <v/>
      </c>
    </row>
    <row r="806" spans="4:5" x14ac:dyDescent="0.25">
      <c r="D806" s="67" t="str">
        <f>IF(RecurringTable[[#This Row],[Date]], _xlfn.XLOOKUP(RecurringTable[[#This Row],[Date]], MainIncomeTable[Date], MainIncomeTable[Period], -1, -1,1 ), "")</f>
        <v/>
      </c>
      <c r="E806" s="68" t="str">
        <f ca="1">IF(RecurringTable[[#This Row],[Date]], IF(RecurringTable[[#This Row],[Date]]=_xlfn.XLOOKUP(TODAY(), RecurringTable[Date], RecurringTable[Date], -1,1,1), "Next up", ""), "")</f>
        <v/>
      </c>
    </row>
    <row r="807" spans="4:5" x14ac:dyDescent="0.25">
      <c r="D807" s="67" t="str">
        <f>IF(RecurringTable[[#This Row],[Date]], _xlfn.XLOOKUP(RecurringTable[[#This Row],[Date]], MainIncomeTable[Date], MainIncomeTable[Period], -1, -1,1 ), "")</f>
        <v/>
      </c>
      <c r="E807" s="68" t="str">
        <f ca="1">IF(RecurringTable[[#This Row],[Date]], IF(RecurringTable[[#This Row],[Date]]=_xlfn.XLOOKUP(TODAY(), RecurringTable[Date], RecurringTable[Date], -1,1,1), "Next up", ""), "")</f>
        <v/>
      </c>
    </row>
    <row r="808" spans="4:5" x14ac:dyDescent="0.25">
      <c r="D808" s="67" t="str">
        <f>IF(RecurringTable[[#This Row],[Date]], _xlfn.XLOOKUP(RecurringTable[[#This Row],[Date]], MainIncomeTable[Date], MainIncomeTable[Period], -1, -1,1 ), "")</f>
        <v/>
      </c>
      <c r="E808" s="68" t="str">
        <f ca="1">IF(RecurringTable[[#This Row],[Date]], IF(RecurringTable[[#This Row],[Date]]=_xlfn.XLOOKUP(TODAY(), RecurringTable[Date], RecurringTable[Date], -1,1,1), "Next up", ""), "")</f>
        <v/>
      </c>
    </row>
    <row r="809" spans="4:5" x14ac:dyDescent="0.25">
      <c r="D809" s="67" t="str">
        <f>IF(RecurringTable[[#This Row],[Date]], _xlfn.XLOOKUP(RecurringTable[[#This Row],[Date]], MainIncomeTable[Date], MainIncomeTable[Period], -1, -1,1 ), "")</f>
        <v/>
      </c>
      <c r="E809" s="68" t="str">
        <f ca="1">IF(RecurringTable[[#This Row],[Date]], IF(RecurringTable[[#This Row],[Date]]=_xlfn.XLOOKUP(TODAY(), RecurringTable[Date], RecurringTable[Date], -1,1,1), "Next up", ""), "")</f>
        <v/>
      </c>
    </row>
    <row r="810" spans="4:5" x14ac:dyDescent="0.25">
      <c r="D810" s="67" t="str">
        <f>IF(RecurringTable[[#This Row],[Date]], _xlfn.XLOOKUP(RecurringTable[[#This Row],[Date]], MainIncomeTable[Date], MainIncomeTable[Period], -1, -1,1 ), "")</f>
        <v/>
      </c>
      <c r="E810" s="68" t="str">
        <f ca="1">IF(RecurringTable[[#This Row],[Date]], IF(RecurringTable[[#This Row],[Date]]=_xlfn.XLOOKUP(TODAY(), RecurringTable[Date], RecurringTable[Date], -1,1,1), "Next up", ""), "")</f>
        <v/>
      </c>
    </row>
    <row r="811" spans="4:5" x14ac:dyDescent="0.25">
      <c r="D811" s="67" t="str">
        <f>IF(RecurringTable[[#This Row],[Date]], _xlfn.XLOOKUP(RecurringTable[[#This Row],[Date]], MainIncomeTable[Date], MainIncomeTable[Period], -1, -1,1 ), "")</f>
        <v/>
      </c>
      <c r="E811" s="68" t="str">
        <f ca="1">IF(RecurringTable[[#This Row],[Date]], IF(RecurringTable[[#This Row],[Date]]=_xlfn.XLOOKUP(TODAY(), RecurringTable[Date], RecurringTable[Date], -1,1,1), "Next up", ""), "")</f>
        <v/>
      </c>
    </row>
    <row r="812" spans="4:5" x14ac:dyDescent="0.25">
      <c r="D812" s="67" t="str">
        <f>IF(RecurringTable[[#This Row],[Date]], _xlfn.XLOOKUP(RecurringTable[[#This Row],[Date]], MainIncomeTable[Date], MainIncomeTable[Period], -1, -1,1 ), "")</f>
        <v/>
      </c>
      <c r="E812" s="68" t="str">
        <f ca="1">IF(RecurringTable[[#This Row],[Date]], IF(RecurringTable[[#This Row],[Date]]=_xlfn.XLOOKUP(TODAY(), RecurringTable[Date], RecurringTable[Date], -1,1,1), "Next up", ""), "")</f>
        <v/>
      </c>
    </row>
    <row r="813" spans="4:5" x14ac:dyDescent="0.25">
      <c r="D813" s="67" t="str">
        <f>IF(RecurringTable[[#This Row],[Date]], _xlfn.XLOOKUP(RecurringTable[[#This Row],[Date]], MainIncomeTable[Date], MainIncomeTable[Period], -1, -1,1 ), "")</f>
        <v/>
      </c>
      <c r="E813" s="68" t="str">
        <f ca="1">IF(RecurringTable[[#This Row],[Date]], IF(RecurringTable[[#This Row],[Date]]=_xlfn.XLOOKUP(TODAY(), RecurringTable[Date], RecurringTable[Date], -1,1,1), "Next up", ""), "")</f>
        <v/>
      </c>
    </row>
    <row r="814" spans="4:5" x14ac:dyDescent="0.25">
      <c r="D814" s="67" t="str">
        <f>IF(RecurringTable[[#This Row],[Date]], _xlfn.XLOOKUP(RecurringTable[[#This Row],[Date]], MainIncomeTable[Date], MainIncomeTable[Period], -1, -1,1 ), "")</f>
        <v/>
      </c>
      <c r="E814" s="68" t="str">
        <f ca="1">IF(RecurringTable[[#This Row],[Date]], IF(RecurringTable[[#This Row],[Date]]=_xlfn.XLOOKUP(TODAY(), RecurringTable[Date], RecurringTable[Date], -1,1,1), "Next up", ""), "")</f>
        <v/>
      </c>
    </row>
    <row r="815" spans="4:5" x14ac:dyDescent="0.25">
      <c r="D815" s="67" t="str">
        <f>IF(RecurringTable[[#This Row],[Date]], _xlfn.XLOOKUP(RecurringTable[[#This Row],[Date]], MainIncomeTable[Date], MainIncomeTable[Period], -1, -1,1 ), "")</f>
        <v/>
      </c>
      <c r="E815" s="68" t="str">
        <f ca="1">IF(RecurringTable[[#This Row],[Date]], IF(RecurringTable[[#This Row],[Date]]=_xlfn.XLOOKUP(TODAY(), RecurringTable[Date], RecurringTable[Date], -1,1,1), "Next up", ""), "")</f>
        <v/>
      </c>
    </row>
    <row r="816" spans="4:5" x14ac:dyDescent="0.25">
      <c r="D816" s="67" t="str">
        <f>IF(RecurringTable[[#This Row],[Date]], _xlfn.XLOOKUP(RecurringTable[[#This Row],[Date]], MainIncomeTable[Date], MainIncomeTable[Period], -1, -1,1 ), "")</f>
        <v/>
      </c>
      <c r="E816" s="68" t="str">
        <f ca="1">IF(RecurringTable[[#This Row],[Date]], IF(RecurringTable[[#This Row],[Date]]=_xlfn.XLOOKUP(TODAY(), RecurringTable[Date], RecurringTable[Date], -1,1,1), "Next up", ""), "")</f>
        <v/>
      </c>
    </row>
    <row r="817" spans="4:5" x14ac:dyDescent="0.25">
      <c r="D817" s="67" t="str">
        <f>IF(RecurringTable[[#This Row],[Date]], _xlfn.XLOOKUP(RecurringTable[[#This Row],[Date]], MainIncomeTable[Date], MainIncomeTable[Period], -1, -1,1 ), "")</f>
        <v/>
      </c>
      <c r="E817" s="68" t="str">
        <f ca="1">IF(RecurringTable[[#This Row],[Date]], IF(RecurringTable[[#This Row],[Date]]=_xlfn.XLOOKUP(TODAY(), RecurringTable[Date], RecurringTable[Date], -1,1,1), "Next up", ""), "")</f>
        <v/>
      </c>
    </row>
    <row r="818" spans="4:5" x14ac:dyDescent="0.25">
      <c r="D818" s="67" t="str">
        <f>IF(RecurringTable[[#This Row],[Date]], _xlfn.XLOOKUP(RecurringTable[[#This Row],[Date]], MainIncomeTable[Date], MainIncomeTable[Period], -1, -1,1 ), "")</f>
        <v/>
      </c>
      <c r="E818" s="68" t="str">
        <f ca="1">IF(RecurringTable[[#This Row],[Date]], IF(RecurringTable[[#This Row],[Date]]=_xlfn.XLOOKUP(TODAY(), RecurringTable[Date], RecurringTable[Date], -1,1,1), "Next up", ""), "")</f>
        <v/>
      </c>
    </row>
    <row r="819" spans="4:5" x14ac:dyDescent="0.25">
      <c r="D819" s="67" t="str">
        <f>IF(RecurringTable[[#This Row],[Date]], _xlfn.XLOOKUP(RecurringTable[[#This Row],[Date]], MainIncomeTable[Date], MainIncomeTable[Period], -1, -1,1 ), "")</f>
        <v/>
      </c>
      <c r="E819" s="68" t="str">
        <f ca="1">IF(RecurringTable[[#This Row],[Date]], IF(RecurringTable[[#This Row],[Date]]=_xlfn.XLOOKUP(TODAY(), RecurringTable[Date], RecurringTable[Date], -1,1,1), "Next up", ""), "")</f>
        <v/>
      </c>
    </row>
    <row r="820" spans="4:5" x14ac:dyDescent="0.25">
      <c r="D820" s="67" t="str">
        <f>IF(RecurringTable[[#This Row],[Date]], _xlfn.XLOOKUP(RecurringTable[[#This Row],[Date]], MainIncomeTable[Date], MainIncomeTable[Period], -1, -1,1 ), "")</f>
        <v/>
      </c>
      <c r="E820" s="68" t="str">
        <f ca="1">IF(RecurringTable[[#This Row],[Date]], IF(RecurringTable[[#This Row],[Date]]=_xlfn.XLOOKUP(TODAY(), RecurringTable[Date], RecurringTable[Date], -1,1,1), "Next up", ""), "")</f>
        <v/>
      </c>
    </row>
    <row r="821" spans="4:5" x14ac:dyDescent="0.25">
      <c r="D821" s="67" t="str">
        <f>IF(RecurringTable[[#This Row],[Date]], _xlfn.XLOOKUP(RecurringTable[[#This Row],[Date]], MainIncomeTable[Date], MainIncomeTable[Period], -1, -1,1 ), "")</f>
        <v/>
      </c>
      <c r="E821" s="68" t="str">
        <f ca="1">IF(RecurringTable[[#This Row],[Date]], IF(RecurringTable[[#This Row],[Date]]=_xlfn.XLOOKUP(TODAY(), RecurringTable[Date], RecurringTable[Date], -1,1,1), "Next up", ""), "")</f>
        <v/>
      </c>
    </row>
    <row r="822" spans="4:5" x14ac:dyDescent="0.25">
      <c r="D822" s="67" t="str">
        <f>IF(RecurringTable[[#This Row],[Date]], _xlfn.XLOOKUP(RecurringTable[[#This Row],[Date]], MainIncomeTable[Date], MainIncomeTable[Period], -1, -1,1 ), "")</f>
        <v/>
      </c>
      <c r="E822" s="68" t="str">
        <f ca="1">IF(RecurringTable[[#This Row],[Date]], IF(RecurringTable[[#This Row],[Date]]=_xlfn.XLOOKUP(TODAY(), RecurringTable[Date], RecurringTable[Date], -1,1,1), "Next up", ""), "")</f>
        <v/>
      </c>
    </row>
    <row r="823" spans="4:5" x14ac:dyDescent="0.25">
      <c r="D823" s="67" t="str">
        <f>IF(RecurringTable[[#This Row],[Date]], _xlfn.XLOOKUP(RecurringTable[[#This Row],[Date]], MainIncomeTable[Date], MainIncomeTable[Period], -1, -1,1 ), "")</f>
        <v/>
      </c>
      <c r="E823" s="68" t="str">
        <f ca="1">IF(RecurringTable[[#This Row],[Date]], IF(RecurringTable[[#This Row],[Date]]=_xlfn.XLOOKUP(TODAY(), RecurringTable[Date], RecurringTable[Date], -1,1,1), "Next up", ""), "")</f>
        <v/>
      </c>
    </row>
    <row r="824" spans="4:5" x14ac:dyDescent="0.25">
      <c r="D824" s="67" t="str">
        <f>IF(RecurringTable[[#This Row],[Date]], _xlfn.XLOOKUP(RecurringTable[[#This Row],[Date]], MainIncomeTable[Date], MainIncomeTable[Period], -1, -1,1 ), "")</f>
        <v/>
      </c>
      <c r="E824" s="68" t="str">
        <f ca="1">IF(RecurringTable[[#This Row],[Date]], IF(RecurringTable[[#This Row],[Date]]=_xlfn.XLOOKUP(TODAY(), RecurringTable[Date], RecurringTable[Date], -1,1,1), "Next up", ""), "")</f>
        <v/>
      </c>
    </row>
    <row r="825" spans="4:5" x14ac:dyDescent="0.25">
      <c r="D825" s="67" t="str">
        <f>IF(RecurringTable[[#This Row],[Date]], _xlfn.XLOOKUP(RecurringTable[[#This Row],[Date]], MainIncomeTable[Date], MainIncomeTable[Period], -1, -1,1 ), "")</f>
        <v/>
      </c>
      <c r="E825" s="68" t="str">
        <f ca="1">IF(RecurringTable[[#This Row],[Date]], IF(RecurringTable[[#This Row],[Date]]=_xlfn.XLOOKUP(TODAY(), RecurringTable[Date], RecurringTable[Date], -1,1,1), "Next up", ""), "")</f>
        <v/>
      </c>
    </row>
    <row r="826" spans="4:5" x14ac:dyDescent="0.25">
      <c r="D826" s="67" t="str">
        <f>IF(RecurringTable[[#This Row],[Date]], _xlfn.XLOOKUP(RecurringTable[[#This Row],[Date]], MainIncomeTable[Date], MainIncomeTable[Period], -1, -1,1 ), "")</f>
        <v/>
      </c>
      <c r="E826" s="68" t="str">
        <f ca="1">IF(RecurringTable[[#This Row],[Date]], IF(RecurringTable[[#This Row],[Date]]=_xlfn.XLOOKUP(TODAY(), RecurringTable[Date], RecurringTable[Date], -1,1,1), "Next up", ""), "")</f>
        <v/>
      </c>
    </row>
    <row r="827" spans="4:5" x14ac:dyDescent="0.25">
      <c r="D827" s="67" t="str">
        <f>IF(RecurringTable[[#This Row],[Date]], _xlfn.XLOOKUP(RecurringTable[[#This Row],[Date]], MainIncomeTable[Date], MainIncomeTable[Period], -1, -1,1 ), "")</f>
        <v/>
      </c>
      <c r="E827" s="68" t="str">
        <f ca="1">IF(RecurringTable[[#This Row],[Date]], IF(RecurringTable[[#This Row],[Date]]=_xlfn.XLOOKUP(TODAY(), RecurringTable[Date], RecurringTable[Date], -1,1,1), "Next up", ""), "")</f>
        <v/>
      </c>
    </row>
    <row r="828" spans="4:5" x14ac:dyDescent="0.25">
      <c r="D828" s="67" t="str">
        <f>IF(RecurringTable[[#This Row],[Date]], _xlfn.XLOOKUP(RecurringTable[[#This Row],[Date]], MainIncomeTable[Date], MainIncomeTable[Period], -1, -1,1 ), "")</f>
        <v/>
      </c>
      <c r="E828" s="68" t="str">
        <f ca="1">IF(RecurringTable[[#This Row],[Date]], IF(RecurringTable[[#This Row],[Date]]=_xlfn.XLOOKUP(TODAY(), RecurringTable[Date], RecurringTable[Date], -1,1,1), "Next up", ""), "")</f>
        <v/>
      </c>
    </row>
    <row r="829" spans="4:5" x14ac:dyDescent="0.25">
      <c r="D829" s="67" t="str">
        <f>IF(RecurringTable[[#This Row],[Date]], _xlfn.XLOOKUP(RecurringTable[[#This Row],[Date]], MainIncomeTable[Date], MainIncomeTable[Period], -1, -1,1 ), "")</f>
        <v/>
      </c>
      <c r="E829" s="68" t="str">
        <f ca="1">IF(RecurringTable[[#This Row],[Date]], IF(RecurringTable[[#This Row],[Date]]=_xlfn.XLOOKUP(TODAY(), RecurringTable[Date], RecurringTable[Date], -1,1,1), "Next up", ""), "")</f>
        <v/>
      </c>
    </row>
    <row r="830" spans="4:5" x14ac:dyDescent="0.25">
      <c r="D830" s="67" t="str">
        <f>IF(RecurringTable[[#This Row],[Date]], _xlfn.XLOOKUP(RecurringTable[[#This Row],[Date]], MainIncomeTable[Date], MainIncomeTable[Period], -1, -1,1 ), "")</f>
        <v/>
      </c>
      <c r="E830" s="68" t="str">
        <f ca="1">IF(RecurringTable[[#This Row],[Date]], IF(RecurringTable[[#This Row],[Date]]=_xlfn.XLOOKUP(TODAY(), RecurringTable[Date], RecurringTable[Date], -1,1,1), "Next up", ""), "")</f>
        <v/>
      </c>
    </row>
    <row r="831" spans="4:5" x14ac:dyDescent="0.25">
      <c r="D831" s="67" t="str">
        <f>IF(RecurringTable[[#This Row],[Date]], _xlfn.XLOOKUP(RecurringTable[[#This Row],[Date]], MainIncomeTable[Date], MainIncomeTable[Period], -1, -1,1 ), "")</f>
        <v/>
      </c>
      <c r="E831" s="68" t="str">
        <f ca="1">IF(RecurringTable[[#This Row],[Date]], IF(RecurringTable[[#This Row],[Date]]=_xlfn.XLOOKUP(TODAY(), RecurringTable[Date], RecurringTable[Date], -1,1,1), "Next up", ""), "")</f>
        <v/>
      </c>
    </row>
    <row r="832" spans="4:5" x14ac:dyDescent="0.25">
      <c r="D832" s="67" t="str">
        <f>IF(RecurringTable[[#This Row],[Date]], _xlfn.XLOOKUP(RecurringTable[[#This Row],[Date]], MainIncomeTable[Date], MainIncomeTable[Period], -1, -1,1 ), "")</f>
        <v/>
      </c>
      <c r="E832" s="68" t="str">
        <f ca="1">IF(RecurringTable[[#This Row],[Date]], IF(RecurringTable[[#This Row],[Date]]=_xlfn.XLOOKUP(TODAY(), RecurringTable[Date], RecurringTable[Date], -1,1,1), "Next up", ""), "")</f>
        <v/>
      </c>
    </row>
    <row r="833" spans="4:5" x14ac:dyDescent="0.25">
      <c r="D833" s="67" t="str">
        <f>IF(RecurringTable[[#This Row],[Date]], _xlfn.XLOOKUP(RecurringTable[[#This Row],[Date]], MainIncomeTable[Date], MainIncomeTable[Period], -1, -1,1 ), "")</f>
        <v/>
      </c>
      <c r="E833" s="68" t="str">
        <f ca="1">IF(RecurringTable[[#This Row],[Date]], IF(RecurringTable[[#This Row],[Date]]=_xlfn.XLOOKUP(TODAY(), RecurringTable[Date], RecurringTable[Date], -1,1,1), "Next up", ""), "")</f>
        <v/>
      </c>
    </row>
    <row r="834" spans="4:5" x14ac:dyDescent="0.25">
      <c r="D834" s="67" t="str">
        <f>IF(RecurringTable[[#This Row],[Date]], _xlfn.XLOOKUP(RecurringTable[[#This Row],[Date]], MainIncomeTable[Date], MainIncomeTable[Period], -1, -1,1 ), "")</f>
        <v/>
      </c>
      <c r="E834" s="68" t="str">
        <f ca="1">IF(RecurringTable[[#This Row],[Date]], IF(RecurringTable[[#This Row],[Date]]=_xlfn.XLOOKUP(TODAY(), RecurringTable[Date], RecurringTable[Date], -1,1,1), "Next up", ""), "")</f>
        <v/>
      </c>
    </row>
    <row r="835" spans="4:5" x14ac:dyDescent="0.25">
      <c r="D835" s="67" t="str">
        <f>IF(RecurringTable[[#This Row],[Date]], _xlfn.XLOOKUP(RecurringTable[[#This Row],[Date]], MainIncomeTable[Date], MainIncomeTable[Period], -1, -1,1 ), "")</f>
        <v/>
      </c>
      <c r="E835" s="68" t="str">
        <f ca="1">IF(RecurringTable[[#This Row],[Date]], IF(RecurringTable[[#This Row],[Date]]=_xlfn.XLOOKUP(TODAY(), RecurringTable[Date], RecurringTable[Date], -1,1,1), "Next up", ""), "")</f>
        <v/>
      </c>
    </row>
    <row r="836" spans="4:5" x14ac:dyDescent="0.25">
      <c r="D836" s="67" t="str">
        <f>IF(RecurringTable[[#This Row],[Date]], _xlfn.XLOOKUP(RecurringTable[[#This Row],[Date]], MainIncomeTable[Date], MainIncomeTable[Period], -1, -1,1 ), "")</f>
        <v/>
      </c>
      <c r="E836" s="68" t="str">
        <f ca="1">IF(RecurringTable[[#This Row],[Date]], IF(RecurringTable[[#This Row],[Date]]=_xlfn.XLOOKUP(TODAY(), RecurringTable[Date], RecurringTable[Date], -1,1,1), "Next up", ""), "")</f>
        <v/>
      </c>
    </row>
    <row r="837" spans="4:5" x14ac:dyDescent="0.25">
      <c r="D837" s="67" t="str">
        <f>IF(RecurringTable[[#This Row],[Date]], _xlfn.XLOOKUP(RecurringTable[[#This Row],[Date]], MainIncomeTable[Date], MainIncomeTable[Period], -1, -1,1 ), "")</f>
        <v/>
      </c>
      <c r="E837" s="68" t="str">
        <f ca="1">IF(RecurringTable[[#This Row],[Date]], IF(RecurringTable[[#This Row],[Date]]=_xlfn.XLOOKUP(TODAY(), RecurringTable[Date], RecurringTable[Date], -1,1,1), "Next up", ""), "")</f>
        <v/>
      </c>
    </row>
    <row r="838" spans="4:5" x14ac:dyDescent="0.25">
      <c r="D838" s="67" t="str">
        <f>IF(RecurringTable[[#This Row],[Date]], _xlfn.XLOOKUP(RecurringTable[[#This Row],[Date]], MainIncomeTable[Date], MainIncomeTable[Period], -1, -1,1 ), "")</f>
        <v/>
      </c>
      <c r="E838" s="68" t="str">
        <f ca="1">IF(RecurringTable[[#This Row],[Date]], IF(RecurringTable[[#This Row],[Date]]=_xlfn.XLOOKUP(TODAY(), RecurringTable[Date], RecurringTable[Date], -1,1,1), "Next up", ""), "")</f>
        <v/>
      </c>
    </row>
    <row r="839" spans="4:5" x14ac:dyDescent="0.25">
      <c r="D839" s="67" t="str">
        <f>IF(RecurringTable[[#This Row],[Date]], _xlfn.XLOOKUP(RecurringTable[[#This Row],[Date]], MainIncomeTable[Date], MainIncomeTable[Period], -1, -1,1 ), "")</f>
        <v/>
      </c>
      <c r="E839" s="68" t="str">
        <f ca="1">IF(RecurringTable[[#This Row],[Date]], IF(RecurringTable[[#This Row],[Date]]=_xlfn.XLOOKUP(TODAY(), RecurringTable[Date], RecurringTable[Date], -1,1,1), "Next up", ""), "")</f>
        <v/>
      </c>
    </row>
    <row r="840" spans="4:5" x14ac:dyDescent="0.25">
      <c r="D840" s="67" t="str">
        <f>IF(RecurringTable[[#This Row],[Date]], _xlfn.XLOOKUP(RecurringTable[[#This Row],[Date]], MainIncomeTable[Date], MainIncomeTable[Period], -1, -1,1 ), "")</f>
        <v/>
      </c>
      <c r="E840" s="68" t="str">
        <f ca="1">IF(RecurringTable[[#This Row],[Date]], IF(RecurringTable[[#This Row],[Date]]=_xlfn.XLOOKUP(TODAY(), RecurringTable[Date], RecurringTable[Date], -1,1,1), "Next up", ""), "")</f>
        <v/>
      </c>
    </row>
    <row r="841" spans="4:5" x14ac:dyDescent="0.25">
      <c r="D841" s="67" t="str">
        <f>IF(RecurringTable[[#This Row],[Date]], _xlfn.XLOOKUP(RecurringTable[[#This Row],[Date]], MainIncomeTable[Date], MainIncomeTable[Period], -1, -1,1 ), "")</f>
        <v/>
      </c>
      <c r="E841" s="68" t="str">
        <f ca="1">IF(RecurringTable[[#This Row],[Date]], IF(RecurringTable[[#This Row],[Date]]=_xlfn.XLOOKUP(TODAY(), RecurringTable[Date], RecurringTable[Date], -1,1,1), "Next up", ""), "")</f>
        <v/>
      </c>
    </row>
    <row r="842" spans="4:5" x14ac:dyDescent="0.25">
      <c r="D842" s="67" t="str">
        <f>IF(RecurringTable[[#This Row],[Date]], _xlfn.XLOOKUP(RecurringTable[[#This Row],[Date]], MainIncomeTable[Date], MainIncomeTable[Period], -1, -1,1 ), "")</f>
        <v/>
      </c>
      <c r="E842" s="68" t="str">
        <f ca="1">IF(RecurringTable[[#This Row],[Date]], IF(RecurringTable[[#This Row],[Date]]=_xlfn.XLOOKUP(TODAY(), RecurringTable[Date], RecurringTable[Date], -1,1,1), "Next up", ""), "")</f>
        <v/>
      </c>
    </row>
    <row r="843" spans="4:5" x14ac:dyDescent="0.25">
      <c r="D843" s="67" t="str">
        <f>IF(RecurringTable[[#This Row],[Date]], _xlfn.XLOOKUP(RecurringTable[[#This Row],[Date]], MainIncomeTable[Date], MainIncomeTable[Period], -1, -1,1 ), "")</f>
        <v/>
      </c>
      <c r="E843" s="68" t="str">
        <f ca="1">IF(RecurringTable[[#This Row],[Date]], IF(RecurringTable[[#This Row],[Date]]=_xlfn.XLOOKUP(TODAY(), RecurringTable[Date], RecurringTable[Date], -1,1,1), "Next up", ""), "")</f>
        <v/>
      </c>
    </row>
    <row r="844" spans="4:5" x14ac:dyDescent="0.25">
      <c r="D844" s="67" t="str">
        <f>IF(RecurringTable[[#This Row],[Date]], _xlfn.XLOOKUP(RecurringTable[[#This Row],[Date]], MainIncomeTable[Date], MainIncomeTable[Period], -1, -1,1 ), "")</f>
        <v/>
      </c>
      <c r="E844" s="68" t="str">
        <f ca="1">IF(RecurringTable[[#This Row],[Date]], IF(RecurringTable[[#This Row],[Date]]=_xlfn.XLOOKUP(TODAY(), RecurringTable[Date], RecurringTable[Date], -1,1,1), "Next up", ""), "")</f>
        <v/>
      </c>
    </row>
    <row r="845" spans="4:5" x14ac:dyDescent="0.25">
      <c r="D845" s="67" t="str">
        <f>IF(RecurringTable[[#This Row],[Date]], _xlfn.XLOOKUP(RecurringTable[[#This Row],[Date]], MainIncomeTable[Date], MainIncomeTable[Period], -1, -1,1 ), "")</f>
        <v/>
      </c>
      <c r="E845" s="68" t="str">
        <f ca="1">IF(RecurringTable[[#This Row],[Date]], IF(RecurringTable[[#This Row],[Date]]=_xlfn.XLOOKUP(TODAY(), RecurringTable[Date], RecurringTable[Date], -1,1,1), "Next up", ""), "")</f>
        <v/>
      </c>
    </row>
    <row r="846" spans="4:5" x14ac:dyDescent="0.25">
      <c r="D846" s="67" t="str">
        <f>IF(RecurringTable[[#This Row],[Date]], _xlfn.XLOOKUP(RecurringTable[[#This Row],[Date]], MainIncomeTable[Date], MainIncomeTable[Period], -1, -1,1 ), "")</f>
        <v/>
      </c>
      <c r="E846" s="68" t="str">
        <f ca="1">IF(RecurringTable[[#This Row],[Date]], IF(RecurringTable[[#This Row],[Date]]=_xlfn.XLOOKUP(TODAY(), RecurringTable[Date], RecurringTable[Date], -1,1,1), "Next up", ""), "")</f>
        <v/>
      </c>
    </row>
    <row r="847" spans="4:5" x14ac:dyDescent="0.25">
      <c r="D847" s="67" t="str">
        <f>IF(RecurringTable[[#This Row],[Date]], _xlfn.XLOOKUP(RecurringTable[[#This Row],[Date]], MainIncomeTable[Date], MainIncomeTable[Period], -1, -1,1 ), "")</f>
        <v/>
      </c>
      <c r="E847" s="68" t="str">
        <f ca="1">IF(RecurringTable[[#This Row],[Date]], IF(RecurringTable[[#This Row],[Date]]=_xlfn.XLOOKUP(TODAY(), RecurringTable[Date], RecurringTable[Date], -1,1,1), "Next up", ""), "")</f>
        <v/>
      </c>
    </row>
    <row r="848" spans="4:5" x14ac:dyDescent="0.25">
      <c r="D848" s="67" t="str">
        <f>IF(RecurringTable[[#This Row],[Date]], _xlfn.XLOOKUP(RecurringTable[[#This Row],[Date]], MainIncomeTable[Date], MainIncomeTable[Period], -1, -1,1 ), "")</f>
        <v/>
      </c>
      <c r="E848" s="68" t="str">
        <f ca="1">IF(RecurringTable[[#This Row],[Date]], IF(RecurringTable[[#This Row],[Date]]=_xlfn.XLOOKUP(TODAY(), RecurringTable[Date], RecurringTable[Date], -1,1,1), "Next up", ""), "")</f>
        <v/>
      </c>
    </row>
    <row r="849" spans="4:5" x14ac:dyDescent="0.25">
      <c r="D849" s="67" t="str">
        <f>IF(RecurringTable[[#This Row],[Date]], _xlfn.XLOOKUP(RecurringTable[[#This Row],[Date]], MainIncomeTable[Date], MainIncomeTable[Period], -1, -1,1 ), "")</f>
        <v/>
      </c>
      <c r="E849" s="68" t="str">
        <f ca="1">IF(RecurringTable[[#This Row],[Date]], IF(RecurringTable[[#This Row],[Date]]=_xlfn.XLOOKUP(TODAY(), RecurringTable[Date], RecurringTable[Date], -1,1,1), "Next up", ""), "")</f>
        <v/>
      </c>
    </row>
    <row r="850" spans="4:5" x14ac:dyDescent="0.25">
      <c r="D850" s="67" t="str">
        <f>IF(RecurringTable[[#This Row],[Date]], _xlfn.XLOOKUP(RecurringTable[[#This Row],[Date]], MainIncomeTable[Date], MainIncomeTable[Period], -1, -1,1 ), "")</f>
        <v/>
      </c>
      <c r="E850" s="68" t="str">
        <f ca="1">IF(RecurringTable[[#This Row],[Date]], IF(RecurringTable[[#This Row],[Date]]=_xlfn.XLOOKUP(TODAY(), RecurringTable[Date], RecurringTable[Date], -1,1,1), "Next up", ""), "")</f>
        <v/>
      </c>
    </row>
    <row r="851" spans="4:5" x14ac:dyDescent="0.25">
      <c r="D851" s="67" t="str">
        <f>IF(RecurringTable[[#This Row],[Date]], _xlfn.XLOOKUP(RecurringTable[[#This Row],[Date]], MainIncomeTable[Date], MainIncomeTable[Period], -1, -1,1 ), "")</f>
        <v/>
      </c>
      <c r="E851" s="68" t="str">
        <f ca="1">IF(RecurringTable[[#This Row],[Date]], IF(RecurringTable[[#This Row],[Date]]=_xlfn.XLOOKUP(TODAY(), RecurringTable[Date], RecurringTable[Date], -1,1,1), "Next up", ""), "")</f>
        <v/>
      </c>
    </row>
    <row r="852" spans="4:5" x14ac:dyDescent="0.25">
      <c r="D852" s="67" t="str">
        <f>IF(RecurringTable[[#This Row],[Date]], _xlfn.XLOOKUP(RecurringTable[[#This Row],[Date]], MainIncomeTable[Date], MainIncomeTable[Period], -1, -1,1 ), "")</f>
        <v/>
      </c>
      <c r="E852" s="68" t="str">
        <f ca="1">IF(RecurringTable[[#This Row],[Date]], IF(RecurringTable[[#This Row],[Date]]=_xlfn.XLOOKUP(TODAY(), RecurringTable[Date], RecurringTable[Date], -1,1,1), "Next up", ""), "")</f>
        <v/>
      </c>
    </row>
    <row r="853" spans="4:5" x14ac:dyDescent="0.25">
      <c r="D853" s="67" t="str">
        <f>IF(RecurringTable[[#This Row],[Date]], _xlfn.XLOOKUP(RecurringTable[[#This Row],[Date]], MainIncomeTable[Date], MainIncomeTable[Period], -1, -1,1 ), "")</f>
        <v/>
      </c>
      <c r="E853" s="68" t="str">
        <f ca="1">IF(RecurringTable[[#This Row],[Date]], IF(RecurringTable[[#This Row],[Date]]=_xlfn.XLOOKUP(TODAY(), RecurringTable[Date], RecurringTable[Date], -1,1,1), "Next up", ""), "")</f>
        <v/>
      </c>
    </row>
    <row r="854" spans="4:5" x14ac:dyDescent="0.25">
      <c r="D854" s="67" t="str">
        <f>IF(RecurringTable[[#This Row],[Date]], _xlfn.XLOOKUP(RecurringTable[[#This Row],[Date]], MainIncomeTable[Date], MainIncomeTable[Period], -1, -1,1 ), "")</f>
        <v/>
      </c>
      <c r="E854" s="68" t="str">
        <f ca="1">IF(RecurringTable[[#This Row],[Date]], IF(RecurringTable[[#This Row],[Date]]=_xlfn.XLOOKUP(TODAY(), RecurringTable[Date], RecurringTable[Date], -1,1,1), "Next up", ""), "")</f>
        <v/>
      </c>
    </row>
    <row r="855" spans="4:5" x14ac:dyDescent="0.25">
      <c r="D855" s="67" t="str">
        <f>IF(RecurringTable[[#This Row],[Date]], _xlfn.XLOOKUP(RecurringTable[[#This Row],[Date]], MainIncomeTable[Date], MainIncomeTable[Period], -1, -1,1 ), "")</f>
        <v/>
      </c>
      <c r="E855" s="68" t="str">
        <f ca="1">IF(RecurringTable[[#This Row],[Date]], IF(RecurringTable[[#This Row],[Date]]=_xlfn.XLOOKUP(TODAY(), RecurringTable[Date], RecurringTable[Date], -1,1,1), "Next up", ""), "")</f>
        <v/>
      </c>
    </row>
    <row r="856" spans="4:5" x14ac:dyDescent="0.25">
      <c r="D856" s="67" t="str">
        <f>IF(RecurringTable[[#This Row],[Date]], _xlfn.XLOOKUP(RecurringTable[[#This Row],[Date]], MainIncomeTable[Date], MainIncomeTable[Period], -1, -1,1 ), "")</f>
        <v/>
      </c>
      <c r="E856" s="68" t="str">
        <f ca="1">IF(RecurringTable[[#This Row],[Date]], IF(RecurringTable[[#This Row],[Date]]=_xlfn.XLOOKUP(TODAY(), RecurringTable[Date], RecurringTable[Date], -1,1,1), "Next up", ""), "")</f>
        <v/>
      </c>
    </row>
    <row r="857" spans="4:5" x14ac:dyDescent="0.25">
      <c r="D857" s="67" t="str">
        <f>IF(RecurringTable[[#This Row],[Date]], _xlfn.XLOOKUP(RecurringTable[[#This Row],[Date]], MainIncomeTable[Date], MainIncomeTable[Period], -1, -1,1 ), "")</f>
        <v/>
      </c>
      <c r="E857" s="68" t="str">
        <f ca="1">IF(RecurringTable[[#This Row],[Date]], IF(RecurringTable[[#This Row],[Date]]=_xlfn.XLOOKUP(TODAY(), RecurringTable[Date], RecurringTable[Date], -1,1,1), "Next up", ""), "")</f>
        <v/>
      </c>
    </row>
    <row r="858" spans="4:5" x14ac:dyDescent="0.25">
      <c r="D858" s="67" t="str">
        <f>IF(RecurringTable[[#This Row],[Date]], _xlfn.XLOOKUP(RecurringTable[[#This Row],[Date]], MainIncomeTable[Date], MainIncomeTable[Period], -1, -1,1 ), "")</f>
        <v/>
      </c>
      <c r="E858" s="68" t="str">
        <f ca="1">IF(RecurringTable[[#This Row],[Date]], IF(RecurringTable[[#This Row],[Date]]=_xlfn.XLOOKUP(TODAY(), RecurringTable[Date], RecurringTable[Date], -1,1,1), "Next up", ""), "")</f>
        <v/>
      </c>
    </row>
    <row r="859" spans="4:5" x14ac:dyDescent="0.25">
      <c r="D859" s="67" t="str">
        <f>IF(RecurringTable[[#This Row],[Date]], _xlfn.XLOOKUP(RecurringTable[[#This Row],[Date]], MainIncomeTable[Date], MainIncomeTable[Period], -1, -1,1 ), "")</f>
        <v/>
      </c>
      <c r="E859" s="68" t="str">
        <f ca="1">IF(RecurringTable[[#This Row],[Date]], IF(RecurringTable[[#This Row],[Date]]=_xlfn.XLOOKUP(TODAY(), RecurringTable[Date], RecurringTable[Date], -1,1,1), "Next up", ""), "")</f>
        <v/>
      </c>
    </row>
    <row r="860" spans="4:5" x14ac:dyDescent="0.25">
      <c r="D860" s="67" t="str">
        <f>IF(RecurringTable[[#This Row],[Date]], _xlfn.XLOOKUP(RecurringTable[[#This Row],[Date]], MainIncomeTable[Date], MainIncomeTable[Period], -1, -1,1 ), "")</f>
        <v/>
      </c>
      <c r="E860" s="68" t="str">
        <f ca="1">IF(RecurringTable[[#This Row],[Date]], IF(RecurringTable[[#This Row],[Date]]=_xlfn.XLOOKUP(TODAY(), RecurringTable[Date], RecurringTable[Date], -1,1,1), "Next up", ""), "")</f>
        <v/>
      </c>
    </row>
    <row r="861" spans="4:5" x14ac:dyDescent="0.25">
      <c r="D861" s="67" t="str">
        <f>IF(RecurringTable[[#This Row],[Date]], _xlfn.XLOOKUP(RecurringTable[[#This Row],[Date]], MainIncomeTable[Date], MainIncomeTable[Period], -1, -1,1 ), "")</f>
        <v/>
      </c>
      <c r="E861" s="68" t="str">
        <f ca="1">IF(RecurringTable[[#This Row],[Date]], IF(RecurringTable[[#This Row],[Date]]=_xlfn.XLOOKUP(TODAY(), RecurringTable[Date], RecurringTable[Date], -1,1,1), "Next up", ""), "")</f>
        <v/>
      </c>
    </row>
    <row r="862" spans="4:5" x14ac:dyDescent="0.25">
      <c r="D862" s="67" t="str">
        <f>IF(RecurringTable[[#This Row],[Date]], _xlfn.XLOOKUP(RecurringTable[[#This Row],[Date]], MainIncomeTable[Date], MainIncomeTable[Period], -1, -1,1 ), "")</f>
        <v/>
      </c>
      <c r="E862" s="68" t="str">
        <f ca="1">IF(RecurringTable[[#This Row],[Date]], IF(RecurringTable[[#This Row],[Date]]=_xlfn.XLOOKUP(TODAY(), RecurringTable[Date], RecurringTable[Date], -1,1,1), "Next up", ""), "")</f>
        <v/>
      </c>
    </row>
    <row r="863" spans="4:5" x14ac:dyDescent="0.25">
      <c r="D863" s="67" t="str">
        <f>IF(RecurringTable[[#This Row],[Date]], _xlfn.XLOOKUP(RecurringTable[[#This Row],[Date]], MainIncomeTable[Date], MainIncomeTable[Period], -1, -1,1 ), "")</f>
        <v/>
      </c>
      <c r="E863" s="68" t="str">
        <f ca="1">IF(RecurringTable[[#This Row],[Date]], IF(RecurringTable[[#This Row],[Date]]=_xlfn.XLOOKUP(TODAY(), RecurringTable[Date], RecurringTable[Date], -1,1,1), "Next up", ""), "")</f>
        <v/>
      </c>
    </row>
    <row r="864" spans="4:5" x14ac:dyDescent="0.25">
      <c r="D864" s="67" t="str">
        <f>IF(RecurringTable[[#This Row],[Date]], _xlfn.XLOOKUP(RecurringTable[[#This Row],[Date]], MainIncomeTable[Date], MainIncomeTable[Period], -1, -1,1 ), "")</f>
        <v/>
      </c>
      <c r="E864" s="68" t="str">
        <f ca="1">IF(RecurringTable[[#This Row],[Date]], IF(RecurringTable[[#This Row],[Date]]=_xlfn.XLOOKUP(TODAY(), RecurringTable[Date], RecurringTable[Date], -1,1,1), "Next up", ""), "")</f>
        <v/>
      </c>
    </row>
    <row r="865" spans="4:5" x14ac:dyDescent="0.25">
      <c r="D865" s="67" t="str">
        <f>IF(RecurringTable[[#This Row],[Date]], _xlfn.XLOOKUP(RecurringTable[[#This Row],[Date]], MainIncomeTable[Date], MainIncomeTable[Period], -1, -1,1 ), "")</f>
        <v/>
      </c>
      <c r="E865" s="68" t="str">
        <f ca="1">IF(RecurringTable[[#This Row],[Date]], IF(RecurringTable[[#This Row],[Date]]=_xlfn.XLOOKUP(TODAY(), RecurringTable[Date], RecurringTable[Date], -1,1,1), "Next up", ""), "")</f>
        <v/>
      </c>
    </row>
    <row r="866" spans="4:5" x14ac:dyDescent="0.25">
      <c r="D866" s="67" t="str">
        <f>IF(RecurringTable[[#This Row],[Date]], _xlfn.XLOOKUP(RecurringTable[[#This Row],[Date]], MainIncomeTable[Date], MainIncomeTable[Period], -1, -1,1 ), "")</f>
        <v/>
      </c>
      <c r="E866" s="68" t="str">
        <f ca="1">IF(RecurringTable[[#This Row],[Date]], IF(RecurringTable[[#This Row],[Date]]=_xlfn.XLOOKUP(TODAY(), RecurringTable[Date], RecurringTable[Date], -1,1,1), "Next up", ""), "")</f>
        <v/>
      </c>
    </row>
    <row r="867" spans="4:5" x14ac:dyDescent="0.25">
      <c r="D867" s="67" t="str">
        <f>IF(RecurringTable[[#This Row],[Date]], _xlfn.XLOOKUP(RecurringTable[[#This Row],[Date]], MainIncomeTable[Date], MainIncomeTable[Period], -1, -1,1 ), "")</f>
        <v/>
      </c>
      <c r="E867" s="68" t="str">
        <f ca="1">IF(RecurringTable[[#This Row],[Date]], IF(RecurringTable[[#This Row],[Date]]=_xlfn.XLOOKUP(TODAY(), RecurringTable[Date], RecurringTable[Date], -1,1,1), "Next up", ""), "")</f>
        <v/>
      </c>
    </row>
    <row r="868" spans="4:5" x14ac:dyDescent="0.25">
      <c r="D868" s="67" t="str">
        <f>IF(RecurringTable[[#This Row],[Date]], _xlfn.XLOOKUP(RecurringTable[[#This Row],[Date]], MainIncomeTable[Date], MainIncomeTable[Period], -1, -1,1 ), "")</f>
        <v/>
      </c>
      <c r="E868" s="68" t="str">
        <f ca="1">IF(RecurringTable[[#This Row],[Date]], IF(RecurringTable[[#This Row],[Date]]=_xlfn.XLOOKUP(TODAY(), RecurringTable[Date], RecurringTable[Date], -1,1,1), "Next up", ""), "")</f>
        <v/>
      </c>
    </row>
    <row r="869" spans="4:5" x14ac:dyDescent="0.25">
      <c r="D869" s="67" t="str">
        <f>IF(RecurringTable[[#This Row],[Date]], _xlfn.XLOOKUP(RecurringTable[[#This Row],[Date]], MainIncomeTable[Date], MainIncomeTable[Period], -1, -1,1 ), "")</f>
        <v/>
      </c>
      <c r="E869" s="68" t="str">
        <f ca="1">IF(RecurringTable[[#This Row],[Date]], IF(RecurringTable[[#This Row],[Date]]=_xlfn.XLOOKUP(TODAY(), RecurringTable[Date], RecurringTable[Date], -1,1,1), "Next up", ""), "")</f>
        <v/>
      </c>
    </row>
    <row r="870" spans="4:5" x14ac:dyDescent="0.25">
      <c r="D870" s="67" t="str">
        <f>IF(RecurringTable[[#This Row],[Date]], _xlfn.XLOOKUP(RecurringTable[[#This Row],[Date]], MainIncomeTable[Date], MainIncomeTable[Period], -1, -1,1 ), "")</f>
        <v/>
      </c>
      <c r="E870" s="68" t="str">
        <f ca="1">IF(RecurringTable[[#This Row],[Date]], IF(RecurringTable[[#This Row],[Date]]=_xlfn.XLOOKUP(TODAY(), RecurringTable[Date], RecurringTable[Date], -1,1,1), "Next up", ""), "")</f>
        <v/>
      </c>
    </row>
    <row r="871" spans="4:5" x14ac:dyDescent="0.25">
      <c r="D871" s="67" t="str">
        <f>IF(RecurringTable[[#This Row],[Date]], _xlfn.XLOOKUP(RecurringTable[[#This Row],[Date]], MainIncomeTable[Date], MainIncomeTable[Period], -1, -1,1 ), "")</f>
        <v/>
      </c>
      <c r="E871" s="68" t="str">
        <f ca="1">IF(RecurringTable[[#This Row],[Date]], IF(RecurringTable[[#This Row],[Date]]=_xlfn.XLOOKUP(TODAY(), RecurringTable[Date], RecurringTable[Date], -1,1,1), "Next up", ""), "")</f>
        <v/>
      </c>
    </row>
    <row r="872" spans="4:5" x14ac:dyDescent="0.25">
      <c r="D872" s="67" t="str">
        <f>IF(RecurringTable[[#This Row],[Date]], _xlfn.XLOOKUP(RecurringTable[[#This Row],[Date]], MainIncomeTable[Date], MainIncomeTable[Period], -1, -1,1 ), "")</f>
        <v/>
      </c>
      <c r="E872" s="68" t="str">
        <f ca="1">IF(RecurringTable[[#This Row],[Date]], IF(RecurringTable[[#This Row],[Date]]=_xlfn.XLOOKUP(TODAY(), RecurringTable[Date], RecurringTable[Date], -1,1,1), "Next up", ""), "")</f>
        <v/>
      </c>
    </row>
    <row r="873" spans="4:5" x14ac:dyDescent="0.25">
      <c r="D873" s="67" t="str">
        <f>IF(RecurringTable[[#This Row],[Date]], _xlfn.XLOOKUP(RecurringTable[[#This Row],[Date]], MainIncomeTable[Date], MainIncomeTable[Period], -1, -1,1 ), "")</f>
        <v/>
      </c>
      <c r="E873" s="68" t="str">
        <f ca="1">IF(RecurringTable[[#This Row],[Date]], IF(RecurringTable[[#This Row],[Date]]=_xlfn.XLOOKUP(TODAY(), RecurringTable[Date], RecurringTable[Date], -1,1,1), "Next up", ""), "")</f>
        <v/>
      </c>
    </row>
    <row r="874" spans="4:5" x14ac:dyDescent="0.25">
      <c r="D874" s="67" t="str">
        <f>IF(RecurringTable[[#This Row],[Date]], _xlfn.XLOOKUP(RecurringTable[[#This Row],[Date]], MainIncomeTable[Date], MainIncomeTable[Period], -1, -1,1 ), "")</f>
        <v/>
      </c>
      <c r="E874" s="68" t="str">
        <f ca="1">IF(RecurringTable[[#This Row],[Date]], IF(RecurringTable[[#This Row],[Date]]=_xlfn.XLOOKUP(TODAY(), RecurringTable[Date], RecurringTable[Date], -1,1,1), "Next up", ""), "")</f>
        <v/>
      </c>
    </row>
    <row r="875" spans="4:5" x14ac:dyDescent="0.25">
      <c r="D875" s="67" t="str">
        <f>IF(RecurringTable[[#This Row],[Date]], _xlfn.XLOOKUP(RecurringTable[[#This Row],[Date]], MainIncomeTable[Date], MainIncomeTable[Period], -1, -1,1 ), "")</f>
        <v/>
      </c>
      <c r="E875" s="68" t="str">
        <f ca="1">IF(RecurringTable[[#This Row],[Date]], IF(RecurringTable[[#This Row],[Date]]=_xlfn.XLOOKUP(TODAY(), RecurringTable[Date], RecurringTable[Date], -1,1,1), "Next up", ""), "")</f>
        <v/>
      </c>
    </row>
    <row r="876" spans="4:5" x14ac:dyDescent="0.25">
      <c r="D876" s="67" t="str">
        <f>IF(RecurringTable[[#This Row],[Date]], _xlfn.XLOOKUP(RecurringTable[[#This Row],[Date]], MainIncomeTable[Date], MainIncomeTable[Period], -1, -1,1 ), "")</f>
        <v/>
      </c>
      <c r="E876" s="68" t="str">
        <f ca="1">IF(RecurringTable[[#This Row],[Date]], IF(RecurringTable[[#This Row],[Date]]=_xlfn.XLOOKUP(TODAY(), RecurringTable[Date], RecurringTable[Date], -1,1,1), "Next up", ""), "")</f>
        <v/>
      </c>
    </row>
    <row r="877" spans="4:5" x14ac:dyDescent="0.25">
      <c r="D877" s="67" t="str">
        <f>IF(RecurringTable[[#This Row],[Date]], _xlfn.XLOOKUP(RecurringTable[[#This Row],[Date]], MainIncomeTable[Date], MainIncomeTable[Period], -1, -1,1 ), "")</f>
        <v/>
      </c>
      <c r="E877" s="68" t="str">
        <f ca="1">IF(RecurringTable[[#This Row],[Date]], IF(RecurringTable[[#This Row],[Date]]=_xlfn.XLOOKUP(TODAY(), RecurringTable[Date], RecurringTable[Date], -1,1,1), "Next up", ""), "")</f>
        <v/>
      </c>
    </row>
    <row r="878" spans="4:5" x14ac:dyDescent="0.25">
      <c r="D878" s="67" t="str">
        <f>IF(RecurringTable[[#This Row],[Date]], _xlfn.XLOOKUP(RecurringTable[[#This Row],[Date]], MainIncomeTable[Date], MainIncomeTable[Period], -1, -1,1 ), "")</f>
        <v/>
      </c>
      <c r="E878" s="68" t="str">
        <f ca="1">IF(RecurringTable[[#This Row],[Date]], IF(RecurringTable[[#This Row],[Date]]=_xlfn.XLOOKUP(TODAY(), RecurringTable[Date], RecurringTable[Date], -1,1,1), "Next up", ""), "")</f>
        <v/>
      </c>
    </row>
    <row r="879" spans="4:5" x14ac:dyDescent="0.25">
      <c r="D879" s="67" t="str">
        <f>IF(RecurringTable[[#This Row],[Date]], _xlfn.XLOOKUP(RecurringTable[[#This Row],[Date]], MainIncomeTable[Date], MainIncomeTable[Period], -1, -1,1 ), "")</f>
        <v/>
      </c>
      <c r="E879" s="68" t="str">
        <f ca="1">IF(RecurringTable[[#This Row],[Date]], IF(RecurringTable[[#This Row],[Date]]=_xlfn.XLOOKUP(TODAY(), RecurringTable[Date], RecurringTable[Date], -1,1,1), "Next up", ""), "")</f>
        <v/>
      </c>
    </row>
    <row r="880" spans="4:5" x14ac:dyDescent="0.25">
      <c r="D880" s="67" t="str">
        <f>IF(RecurringTable[[#This Row],[Date]], _xlfn.XLOOKUP(RecurringTable[[#This Row],[Date]], MainIncomeTable[Date], MainIncomeTable[Period], -1, -1,1 ), "")</f>
        <v/>
      </c>
      <c r="E880" s="68" t="str">
        <f ca="1">IF(RecurringTable[[#This Row],[Date]], IF(RecurringTable[[#This Row],[Date]]=_xlfn.XLOOKUP(TODAY(), RecurringTable[Date], RecurringTable[Date], -1,1,1), "Next up", ""), "")</f>
        <v/>
      </c>
    </row>
    <row r="881" spans="4:5" x14ac:dyDescent="0.25">
      <c r="D881" s="67" t="str">
        <f>IF(RecurringTable[[#This Row],[Date]], _xlfn.XLOOKUP(RecurringTable[[#This Row],[Date]], MainIncomeTable[Date], MainIncomeTable[Period], -1, -1,1 ), "")</f>
        <v/>
      </c>
      <c r="E881" s="68" t="str">
        <f ca="1">IF(RecurringTable[[#This Row],[Date]], IF(RecurringTable[[#This Row],[Date]]=_xlfn.XLOOKUP(TODAY(), RecurringTable[Date], RecurringTable[Date], -1,1,1), "Next up", ""), "")</f>
        <v/>
      </c>
    </row>
    <row r="882" spans="4:5" x14ac:dyDescent="0.25">
      <c r="D882" s="67" t="str">
        <f>IF(RecurringTable[[#This Row],[Date]], _xlfn.XLOOKUP(RecurringTable[[#This Row],[Date]], MainIncomeTable[Date], MainIncomeTable[Period], -1, -1,1 ), "")</f>
        <v/>
      </c>
      <c r="E882" s="68" t="str">
        <f ca="1">IF(RecurringTable[[#This Row],[Date]], IF(RecurringTable[[#This Row],[Date]]=_xlfn.XLOOKUP(TODAY(), RecurringTable[Date], RecurringTable[Date], -1,1,1), "Next up", ""), "")</f>
        <v/>
      </c>
    </row>
    <row r="883" spans="4:5" x14ac:dyDescent="0.25">
      <c r="D883" s="67" t="str">
        <f>IF(RecurringTable[[#This Row],[Date]], _xlfn.XLOOKUP(RecurringTable[[#This Row],[Date]], MainIncomeTable[Date], MainIncomeTable[Period], -1, -1,1 ), "")</f>
        <v/>
      </c>
      <c r="E883" s="68" t="str">
        <f ca="1">IF(RecurringTable[[#This Row],[Date]], IF(RecurringTable[[#This Row],[Date]]=_xlfn.XLOOKUP(TODAY(), RecurringTable[Date], RecurringTable[Date], -1,1,1), "Next up", ""), "")</f>
        <v/>
      </c>
    </row>
    <row r="884" spans="4:5" x14ac:dyDescent="0.25">
      <c r="D884" s="67" t="str">
        <f>IF(RecurringTable[[#This Row],[Date]], _xlfn.XLOOKUP(RecurringTable[[#This Row],[Date]], MainIncomeTable[Date], MainIncomeTable[Period], -1, -1,1 ), "")</f>
        <v/>
      </c>
      <c r="E884" s="68" t="str">
        <f ca="1">IF(RecurringTable[[#This Row],[Date]], IF(RecurringTable[[#This Row],[Date]]=_xlfn.XLOOKUP(TODAY(), RecurringTable[Date], RecurringTable[Date], -1,1,1), "Next up", ""), "")</f>
        <v/>
      </c>
    </row>
    <row r="885" spans="4:5" x14ac:dyDescent="0.25">
      <c r="D885" s="67" t="str">
        <f>IF(RecurringTable[[#This Row],[Date]], _xlfn.XLOOKUP(RecurringTable[[#This Row],[Date]], MainIncomeTable[Date], MainIncomeTable[Period], -1, -1,1 ), "")</f>
        <v/>
      </c>
      <c r="E885" s="68" t="str">
        <f ca="1">IF(RecurringTable[[#This Row],[Date]], IF(RecurringTable[[#This Row],[Date]]=_xlfn.XLOOKUP(TODAY(), RecurringTable[Date], RecurringTable[Date], -1,1,1), "Next up", ""), "")</f>
        <v/>
      </c>
    </row>
    <row r="886" spans="4:5" x14ac:dyDescent="0.25">
      <c r="D886" s="67" t="str">
        <f>IF(RecurringTable[[#This Row],[Date]], _xlfn.XLOOKUP(RecurringTable[[#This Row],[Date]], MainIncomeTable[Date], MainIncomeTable[Period], -1, -1,1 ), "")</f>
        <v/>
      </c>
      <c r="E886" s="68" t="str">
        <f ca="1">IF(RecurringTable[[#This Row],[Date]], IF(RecurringTable[[#This Row],[Date]]=_xlfn.XLOOKUP(TODAY(), RecurringTable[Date], RecurringTable[Date], -1,1,1), "Next up", ""), "")</f>
        <v/>
      </c>
    </row>
    <row r="887" spans="4:5" x14ac:dyDescent="0.25">
      <c r="D887" s="67" t="str">
        <f>IF(RecurringTable[[#This Row],[Date]], _xlfn.XLOOKUP(RecurringTable[[#This Row],[Date]], MainIncomeTable[Date], MainIncomeTable[Period], -1, -1,1 ), "")</f>
        <v/>
      </c>
      <c r="E887" s="68" t="str">
        <f ca="1">IF(RecurringTable[[#This Row],[Date]], IF(RecurringTable[[#This Row],[Date]]=_xlfn.XLOOKUP(TODAY(), RecurringTable[Date], RecurringTable[Date], -1,1,1), "Next up", ""), "")</f>
        <v/>
      </c>
    </row>
    <row r="888" spans="4:5" x14ac:dyDescent="0.25">
      <c r="D888" s="67" t="str">
        <f>IF(RecurringTable[[#This Row],[Date]], _xlfn.XLOOKUP(RecurringTable[[#This Row],[Date]], MainIncomeTable[Date], MainIncomeTable[Period], -1, -1,1 ), "")</f>
        <v/>
      </c>
      <c r="E888" s="68" t="str">
        <f ca="1">IF(RecurringTable[[#This Row],[Date]], IF(RecurringTable[[#This Row],[Date]]=_xlfn.XLOOKUP(TODAY(), RecurringTable[Date], RecurringTable[Date], -1,1,1), "Next up", ""), "")</f>
        <v/>
      </c>
    </row>
    <row r="889" spans="4:5" x14ac:dyDescent="0.25">
      <c r="D889" s="67" t="str">
        <f>IF(RecurringTable[[#This Row],[Date]], _xlfn.XLOOKUP(RecurringTable[[#This Row],[Date]], MainIncomeTable[Date], MainIncomeTable[Period], -1, -1,1 ), "")</f>
        <v/>
      </c>
      <c r="E889" s="68" t="str">
        <f ca="1">IF(RecurringTable[[#This Row],[Date]], IF(RecurringTable[[#This Row],[Date]]=_xlfn.XLOOKUP(TODAY(), RecurringTable[Date], RecurringTable[Date], -1,1,1), "Next up", ""), "")</f>
        <v/>
      </c>
    </row>
    <row r="890" spans="4:5" x14ac:dyDescent="0.25">
      <c r="D890" s="67" t="str">
        <f>IF(RecurringTable[[#This Row],[Date]], _xlfn.XLOOKUP(RecurringTable[[#This Row],[Date]], MainIncomeTable[Date], MainIncomeTable[Period], -1, -1,1 ), "")</f>
        <v/>
      </c>
      <c r="E890" s="68" t="str">
        <f ca="1">IF(RecurringTable[[#This Row],[Date]], IF(RecurringTable[[#This Row],[Date]]=_xlfn.XLOOKUP(TODAY(), RecurringTable[Date], RecurringTable[Date], -1,1,1), "Next up", ""), "")</f>
        <v/>
      </c>
    </row>
    <row r="891" spans="4:5" x14ac:dyDescent="0.25">
      <c r="D891" s="67" t="str">
        <f>IF(RecurringTable[[#This Row],[Date]], _xlfn.XLOOKUP(RecurringTable[[#This Row],[Date]], MainIncomeTable[Date], MainIncomeTable[Period], -1, -1,1 ), "")</f>
        <v/>
      </c>
      <c r="E891" s="68" t="str">
        <f ca="1">IF(RecurringTable[[#This Row],[Date]], IF(RecurringTable[[#This Row],[Date]]=_xlfn.XLOOKUP(TODAY(), RecurringTable[Date], RecurringTable[Date], -1,1,1), "Next up", ""), "")</f>
        <v/>
      </c>
    </row>
    <row r="892" spans="4:5" x14ac:dyDescent="0.25">
      <c r="D892" s="67" t="str">
        <f>IF(RecurringTable[[#This Row],[Date]], _xlfn.XLOOKUP(RecurringTable[[#This Row],[Date]], MainIncomeTable[Date], MainIncomeTable[Period], -1, -1,1 ), "")</f>
        <v/>
      </c>
      <c r="E892" s="68" t="str">
        <f ca="1">IF(RecurringTable[[#This Row],[Date]], IF(RecurringTable[[#This Row],[Date]]=_xlfn.XLOOKUP(TODAY(), RecurringTable[Date], RecurringTable[Date], -1,1,1), "Next up", ""), "")</f>
        <v/>
      </c>
    </row>
    <row r="893" spans="4:5" x14ac:dyDescent="0.25">
      <c r="D893" s="67" t="str">
        <f>IF(RecurringTable[[#This Row],[Date]], _xlfn.XLOOKUP(RecurringTable[[#This Row],[Date]], MainIncomeTable[Date], MainIncomeTable[Period], -1, -1,1 ), "")</f>
        <v/>
      </c>
      <c r="E893" s="68" t="str">
        <f ca="1">IF(RecurringTable[[#This Row],[Date]], IF(RecurringTable[[#This Row],[Date]]=_xlfn.XLOOKUP(TODAY(), RecurringTable[Date], RecurringTable[Date], -1,1,1), "Next up", ""), "")</f>
        <v/>
      </c>
    </row>
    <row r="894" spans="4:5" x14ac:dyDescent="0.25">
      <c r="D894" s="67" t="str">
        <f>IF(RecurringTable[[#This Row],[Date]], _xlfn.XLOOKUP(RecurringTable[[#This Row],[Date]], MainIncomeTable[Date], MainIncomeTable[Period], -1, -1,1 ), "")</f>
        <v/>
      </c>
      <c r="E894" s="68" t="str">
        <f ca="1">IF(RecurringTable[[#This Row],[Date]], IF(RecurringTable[[#This Row],[Date]]=_xlfn.XLOOKUP(TODAY(), RecurringTable[Date], RecurringTable[Date], -1,1,1), "Next up", ""), "")</f>
        <v/>
      </c>
    </row>
    <row r="895" spans="4:5" x14ac:dyDescent="0.25">
      <c r="D895" s="67" t="str">
        <f>IF(RecurringTable[[#This Row],[Date]], _xlfn.XLOOKUP(RecurringTable[[#This Row],[Date]], MainIncomeTable[Date], MainIncomeTable[Period], -1, -1,1 ), "")</f>
        <v/>
      </c>
      <c r="E895" s="68" t="str">
        <f ca="1">IF(RecurringTable[[#This Row],[Date]], IF(RecurringTable[[#This Row],[Date]]=_xlfn.XLOOKUP(TODAY(), RecurringTable[Date], RecurringTable[Date], -1,1,1), "Next up", ""), "")</f>
        <v/>
      </c>
    </row>
    <row r="896" spans="4:5" x14ac:dyDescent="0.25">
      <c r="D896" s="67" t="str">
        <f>IF(RecurringTable[[#This Row],[Date]], _xlfn.XLOOKUP(RecurringTable[[#This Row],[Date]], MainIncomeTable[Date], MainIncomeTable[Period], -1, -1,1 ), "")</f>
        <v/>
      </c>
      <c r="E896" s="68" t="str">
        <f ca="1">IF(RecurringTable[[#This Row],[Date]], IF(RecurringTable[[#This Row],[Date]]=_xlfn.XLOOKUP(TODAY(), RecurringTable[Date], RecurringTable[Date], -1,1,1), "Next up", ""), "")</f>
        <v/>
      </c>
    </row>
    <row r="897" spans="4:5" x14ac:dyDescent="0.25">
      <c r="D897" s="67" t="str">
        <f>IF(RecurringTable[[#This Row],[Date]], _xlfn.XLOOKUP(RecurringTable[[#This Row],[Date]], MainIncomeTable[Date], MainIncomeTable[Period], -1, -1,1 ), "")</f>
        <v/>
      </c>
      <c r="E897" s="68" t="str">
        <f ca="1">IF(RecurringTable[[#This Row],[Date]], IF(RecurringTable[[#This Row],[Date]]=_xlfn.XLOOKUP(TODAY(), RecurringTable[Date], RecurringTable[Date], -1,1,1), "Next up", ""), "")</f>
        <v/>
      </c>
    </row>
    <row r="898" spans="4:5" x14ac:dyDescent="0.25">
      <c r="D898" s="67" t="str">
        <f>IF(RecurringTable[[#This Row],[Date]], _xlfn.XLOOKUP(RecurringTable[[#This Row],[Date]], MainIncomeTable[Date], MainIncomeTable[Period], -1, -1,1 ), "")</f>
        <v/>
      </c>
      <c r="E898" s="68" t="str">
        <f ca="1">IF(RecurringTable[[#This Row],[Date]], IF(RecurringTable[[#This Row],[Date]]=_xlfn.XLOOKUP(TODAY(), RecurringTable[Date], RecurringTable[Date], -1,1,1), "Next up", ""), "")</f>
        <v/>
      </c>
    </row>
    <row r="899" spans="4:5" x14ac:dyDescent="0.25">
      <c r="D899" s="67" t="str">
        <f>IF(RecurringTable[[#This Row],[Date]], _xlfn.XLOOKUP(RecurringTable[[#This Row],[Date]], MainIncomeTable[Date], MainIncomeTable[Period], -1, -1,1 ), "")</f>
        <v/>
      </c>
      <c r="E899" s="68" t="str">
        <f ca="1">IF(RecurringTable[[#This Row],[Date]], IF(RecurringTable[[#This Row],[Date]]=_xlfn.XLOOKUP(TODAY(), RecurringTable[Date], RecurringTable[Date], -1,1,1), "Next up", ""), "")</f>
        <v/>
      </c>
    </row>
    <row r="900" spans="4:5" x14ac:dyDescent="0.25">
      <c r="D900" s="67" t="str">
        <f>IF(RecurringTable[[#This Row],[Date]], _xlfn.XLOOKUP(RecurringTable[[#This Row],[Date]], MainIncomeTable[Date], MainIncomeTable[Period], -1, -1,1 ), "")</f>
        <v/>
      </c>
      <c r="E900" s="68" t="str">
        <f ca="1">IF(RecurringTable[[#This Row],[Date]], IF(RecurringTable[[#This Row],[Date]]=_xlfn.XLOOKUP(TODAY(), RecurringTable[Date], RecurringTable[Date], -1,1,1), "Next up", ""), "")</f>
        <v/>
      </c>
    </row>
    <row r="901" spans="4:5" x14ac:dyDescent="0.25">
      <c r="D901" s="67" t="str">
        <f>IF(RecurringTable[[#This Row],[Date]], _xlfn.XLOOKUP(RecurringTable[[#This Row],[Date]], MainIncomeTable[Date], MainIncomeTable[Period], -1, -1,1 ), "")</f>
        <v/>
      </c>
      <c r="E901" s="68" t="str">
        <f ca="1">IF(RecurringTable[[#This Row],[Date]], IF(RecurringTable[[#This Row],[Date]]=_xlfn.XLOOKUP(TODAY(), RecurringTable[Date], RecurringTable[Date], -1,1,1), "Next up", ""), "")</f>
        <v/>
      </c>
    </row>
    <row r="902" spans="4:5" x14ac:dyDescent="0.25">
      <c r="D902" s="67" t="str">
        <f>IF(RecurringTable[[#This Row],[Date]], _xlfn.XLOOKUP(RecurringTable[[#This Row],[Date]], MainIncomeTable[Date], MainIncomeTable[Period], -1, -1,1 ), "")</f>
        <v/>
      </c>
      <c r="E902" s="68" t="str">
        <f ca="1">IF(RecurringTable[[#This Row],[Date]], IF(RecurringTable[[#This Row],[Date]]=_xlfn.XLOOKUP(TODAY(), RecurringTable[Date], RecurringTable[Date], -1,1,1), "Next up", ""), "")</f>
        <v/>
      </c>
    </row>
    <row r="903" spans="4:5" x14ac:dyDescent="0.25">
      <c r="D903" s="67" t="str">
        <f>IF(RecurringTable[[#This Row],[Date]], _xlfn.XLOOKUP(RecurringTable[[#This Row],[Date]], MainIncomeTable[Date], MainIncomeTable[Period], -1, -1,1 ), "")</f>
        <v/>
      </c>
      <c r="E903" s="68" t="str">
        <f ca="1">IF(RecurringTable[[#This Row],[Date]], IF(RecurringTable[[#This Row],[Date]]=_xlfn.XLOOKUP(TODAY(), RecurringTable[Date], RecurringTable[Date], -1,1,1), "Next up", ""), "")</f>
        <v/>
      </c>
    </row>
    <row r="904" spans="4:5" x14ac:dyDescent="0.25">
      <c r="D904" s="67" t="str">
        <f>IF(RecurringTable[[#This Row],[Date]], _xlfn.XLOOKUP(RecurringTable[[#This Row],[Date]], MainIncomeTable[Date], MainIncomeTable[Period], -1, -1,1 ), "")</f>
        <v/>
      </c>
      <c r="E904" s="68" t="str">
        <f ca="1">IF(RecurringTable[[#This Row],[Date]], IF(RecurringTable[[#This Row],[Date]]=_xlfn.XLOOKUP(TODAY(), RecurringTable[Date], RecurringTable[Date], -1,1,1), "Next up", ""), "")</f>
        <v/>
      </c>
    </row>
    <row r="905" spans="4:5" x14ac:dyDescent="0.25">
      <c r="D905" s="67" t="str">
        <f>IF(RecurringTable[[#This Row],[Date]], _xlfn.XLOOKUP(RecurringTable[[#This Row],[Date]], MainIncomeTable[Date], MainIncomeTable[Period], -1, -1,1 ), "")</f>
        <v/>
      </c>
      <c r="E905" s="68" t="str">
        <f ca="1">IF(RecurringTable[[#This Row],[Date]], IF(RecurringTable[[#This Row],[Date]]=_xlfn.XLOOKUP(TODAY(), RecurringTable[Date], RecurringTable[Date], -1,1,1), "Next up", ""), "")</f>
        <v/>
      </c>
    </row>
    <row r="906" spans="4:5" x14ac:dyDescent="0.25">
      <c r="D906" s="67" t="str">
        <f>IF(RecurringTable[[#This Row],[Date]], _xlfn.XLOOKUP(RecurringTable[[#This Row],[Date]], MainIncomeTable[Date], MainIncomeTable[Period], -1, -1,1 ), "")</f>
        <v/>
      </c>
      <c r="E906" s="68" t="str">
        <f ca="1">IF(RecurringTable[[#This Row],[Date]], IF(RecurringTable[[#This Row],[Date]]=_xlfn.XLOOKUP(TODAY(), RecurringTable[Date], RecurringTable[Date], -1,1,1), "Next up", ""), "")</f>
        <v/>
      </c>
    </row>
    <row r="907" spans="4:5" x14ac:dyDescent="0.25">
      <c r="D907" s="67" t="str">
        <f>IF(RecurringTable[[#This Row],[Date]], _xlfn.XLOOKUP(RecurringTable[[#This Row],[Date]], MainIncomeTable[Date], MainIncomeTable[Period], -1, -1,1 ), "")</f>
        <v/>
      </c>
      <c r="E907" s="68" t="str">
        <f ca="1">IF(RecurringTable[[#This Row],[Date]], IF(RecurringTable[[#This Row],[Date]]=_xlfn.XLOOKUP(TODAY(), RecurringTable[Date], RecurringTable[Date], -1,1,1), "Next up", ""), "")</f>
        <v/>
      </c>
    </row>
    <row r="908" spans="4:5" x14ac:dyDescent="0.25">
      <c r="D908" s="67" t="str">
        <f>IF(RecurringTable[[#This Row],[Date]], _xlfn.XLOOKUP(RecurringTable[[#This Row],[Date]], MainIncomeTable[Date], MainIncomeTable[Period], -1, -1,1 ), "")</f>
        <v/>
      </c>
      <c r="E908" s="68" t="str">
        <f ca="1">IF(RecurringTable[[#This Row],[Date]], IF(RecurringTable[[#This Row],[Date]]=_xlfn.XLOOKUP(TODAY(), RecurringTable[Date], RecurringTable[Date], -1,1,1), "Next up", ""), "")</f>
        <v/>
      </c>
    </row>
    <row r="909" spans="4:5" x14ac:dyDescent="0.25">
      <c r="D909" s="67" t="str">
        <f>IF(RecurringTable[[#This Row],[Date]], _xlfn.XLOOKUP(RecurringTable[[#This Row],[Date]], MainIncomeTable[Date], MainIncomeTable[Period], -1, -1,1 ), "")</f>
        <v/>
      </c>
      <c r="E909" s="68" t="str">
        <f ca="1">IF(RecurringTable[[#This Row],[Date]], IF(RecurringTable[[#This Row],[Date]]=_xlfn.XLOOKUP(TODAY(), RecurringTable[Date], RecurringTable[Date], -1,1,1), "Next up", ""), "")</f>
        <v/>
      </c>
    </row>
    <row r="910" spans="4:5" x14ac:dyDescent="0.25">
      <c r="D910" s="67" t="str">
        <f>IF(RecurringTable[[#This Row],[Date]], _xlfn.XLOOKUP(RecurringTable[[#This Row],[Date]], MainIncomeTable[Date], MainIncomeTable[Period], -1, -1,1 ), "")</f>
        <v/>
      </c>
      <c r="E910" s="68" t="str">
        <f ca="1">IF(RecurringTable[[#This Row],[Date]], IF(RecurringTable[[#This Row],[Date]]=_xlfn.XLOOKUP(TODAY(), RecurringTable[Date], RecurringTable[Date], -1,1,1), "Next up", ""), "")</f>
        <v/>
      </c>
    </row>
    <row r="911" spans="4:5" x14ac:dyDescent="0.25">
      <c r="D911" s="67" t="str">
        <f>IF(RecurringTable[[#This Row],[Date]], _xlfn.XLOOKUP(RecurringTable[[#This Row],[Date]], MainIncomeTable[Date], MainIncomeTable[Period], -1, -1,1 ), "")</f>
        <v/>
      </c>
      <c r="E911" s="68" t="str">
        <f ca="1">IF(RecurringTable[[#This Row],[Date]], IF(RecurringTable[[#This Row],[Date]]=_xlfn.XLOOKUP(TODAY(), RecurringTable[Date], RecurringTable[Date], -1,1,1), "Next up", ""), "")</f>
        <v/>
      </c>
    </row>
    <row r="912" spans="4:5" x14ac:dyDescent="0.25">
      <c r="D912" s="67" t="str">
        <f>IF(RecurringTable[[#This Row],[Date]], _xlfn.XLOOKUP(RecurringTable[[#This Row],[Date]], MainIncomeTable[Date], MainIncomeTable[Period], -1, -1,1 ), "")</f>
        <v/>
      </c>
      <c r="E912" s="68" t="str">
        <f ca="1">IF(RecurringTable[[#This Row],[Date]], IF(RecurringTable[[#This Row],[Date]]=_xlfn.XLOOKUP(TODAY(), RecurringTable[Date], RecurringTable[Date], -1,1,1), "Next up", ""), "")</f>
        <v/>
      </c>
    </row>
    <row r="913" spans="4:5" x14ac:dyDescent="0.25">
      <c r="D913" s="67" t="str">
        <f>IF(RecurringTable[[#This Row],[Date]], _xlfn.XLOOKUP(RecurringTable[[#This Row],[Date]], MainIncomeTable[Date], MainIncomeTable[Period], -1, -1,1 ), "")</f>
        <v/>
      </c>
      <c r="E913" s="68" t="str">
        <f ca="1">IF(RecurringTable[[#This Row],[Date]], IF(RecurringTable[[#This Row],[Date]]=_xlfn.XLOOKUP(TODAY(), RecurringTable[Date], RecurringTable[Date], -1,1,1), "Next up", ""), "")</f>
        <v/>
      </c>
    </row>
    <row r="914" spans="4:5" x14ac:dyDescent="0.25">
      <c r="D914" s="67" t="str">
        <f>IF(RecurringTable[[#This Row],[Date]], _xlfn.XLOOKUP(RecurringTable[[#This Row],[Date]], MainIncomeTable[Date], MainIncomeTable[Period], -1, -1,1 ), "")</f>
        <v/>
      </c>
      <c r="E914" s="68" t="str">
        <f ca="1">IF(RecurringTable[[#This Row],[Date]], IF(RecurringTable[[#This Row],[Date]]=_xlfn.XLOOKUP(TODAY(), RecurringTable[Date], RecurringTable[Date], -1,1,1), "Next up", ""), "")</f>
        <v/>
      </c>
    </row>
    <row r="915" spans="4:5" x14ac:dyDescent="0.25">
      <c r="D915" s="67" t="str">
        <f>IF(RecurringTable[[#This Row],[Date]], _xlfn.XLOOKUP(RecurringTable[[#This Row],[Date]], MainIncomeTable[Date], MainIncomeTable[Period], -1, -1,1 ), "")</f>
        <v/>
      </c>
      <c r="E915" s="68" t="str">
        <f ca="1">IF(RecurringTable[[#This Row],[Date]], IF(RecurringTable[[#This Row],[Date]]=_xlfn.XLOOKUP(TODAY(), RecurringTable[Date], RecurringTable[Date], -1,1,1), "Next up", ""), "")</f>
        <v/>
      </c>
    </row>
    <row r="916" spans="4:5" x14ac:dyDescent="0.25">
      <c r="D916" s="67" t="str">
        <f>IF(RecurringTable[[#This Row],[Date]], _xlfn.XLOOKUP(RecurringTable[[#This Row],[Date]], MainIncomeTable[Date], MainIncomeTable[Period], -1, -1,1 ), "")</f>
        <v/>
      </c>
      <c r="E916" s="68" t="str">
        <f ca="1">IF(RecurringTable[[#This Row],[Date]], IF(RecurringTable[[#This Row],[Date]]=_xlfn.XLOOKUP(TODAY(), RecurringTable[Date], RecurringTable[Date], -1,1,1), "Next up", ""), "")</f>
        <v/>
      </c>
    </row>
    <row r="917" spans="4:5" x14ac:dyDescent="0.25">
      <c r="D917" s="67" t="str">
        <f>IF(RecurringTable[[#This Row],[Date]], _xlfn.XLOOKUP(RecurringTable[[#This Row],[Date]], MainIncomeTable[Date], MainIncomeTable[Period], -1, -1,1 ), "")</f>
        <v/>
      </c>
      <c r="E917" s="68" t="str">
        <f ca="1">IF(RecurringTable[[#This Row],[Date]], IF(RecurringTable[[#This Row],[Date]]=_xlfn.XLOOKUP(TODAY(), RecurringTable[Date], RecurringTable[Date], -1,1,1), "Next up", ""), "")</f>
        <v/>
      </c>
    </row>
    <row r="918" spans="4:5" x14ac:dyDescent="0.25">
      <c r="D918" s="67" t="str">
        <f>IF(RecurringTable[[#This Row],[Date]], _xlfn.XLOOKUP(RecurringTable[[#This Row],[Date]], MainIncomeTable[Date], MainIncomeTable[Period], -1, -1,1 ), "")</f>
        <v/>
      </c>
      <c r="E918" s="68" t="str">
        <f ca="1">IF(RecurringTable[[#This Row],[Date]], IF(RecurringTable[[#This Row],[Date]]=_xlfn.XLOOKUP(TODAY(), RecurringTable[Date], RecurringTable[Date], -1,1,1), "Next up", ""), "")</f>
        <v/>
      </c>
    </row>
    <row r="919" spans="4:5" x14ac:dyDescent="0.25">
      <c r="D919" s="67" t="str">
        <f>IF(RecurringTable[[#This Row],[Date]], _xlfn.XLOOKUP(RecurringTable[[#This Row],[Date]], MainIncomeTable[Date], MainIncomeTable[Period], -1, -1,1 ), "")</f>
        <v/>
      </c>
      <c r="E919" s="68" t="str">
        <f ca="1">IF(RecurringTable[[#This Row],[Date]], IF(RecurringTable[[#This Row],[Date]]=_xlfn.XLOOKUP(TODAY(), RecurringTable[Date], RecurringTable[Date], -1,1,1), "Next up", ""), "")</f>
        <v/>
      </c>
    </row>
    <row r="920" spans="4:5" x14ac:dyDescent="0.25">
      <c r="D920" s="67" t="str">
        <f>IF(RecurringTable[[#This Row],[Date]], _xlfn.XLOOKUP(RecurringTable[[#This Row],[Date]], MainIncomeTable[Date], MainIncomeTable[Period], -1, -1,1 ), "")</f>
        <v/>
      </c>
      <c r="E920" s="68" t="str">
        <f ca="1">IF(RecurringTable[[#This Row],[Date]], IF(RecurringTable[[#This Row],[Date]]=_xlfn.XLOOKUP(TODAY(), RecurringTable[Date], RecurringTable[Date], -1,1,1), "Next up", ""), "")</f>
        <v/>
      </c>
    </row>
    <row r="921" spans="4:5" x14ac:dyDescent="0.25">
      <c r="D921" s="67" t="str">
        <f>IF(RecurringTable[[#This Row],[Date]], _xlfn.XLOOKUP(RecurringTable[[#This Row],[Date]], MainIncomeTable[Date], MainIncomeTable[Period], -1, -1,1 ), "")</f>
        <v/>
      </c>
      <c r="E921" s="68" t="str">
        <f ca="1">IF(RecurringTable[[#This Row],[Date]], IF(RecurringTable[[#This Row],[Date]]=_xlfn.XLOOKUP(TODAY(), RecurringTable[Date], RecurringTable[Date], -1,1,1), "Next up", ""), "")</f>
        <v/>
      </c>
    </row>
    <row r="922" spans="4:5" x14ac:dyDescent="0.25">
      <c r="D922" s="67" t="str">
        <f>IF(RecurringTable[[#This Row],[Date]], _xlfn.XLOOKUP(RecurringTable[[#This Row],[Date]], MainIncomeTable[Date], MainIncomeTable[Period], -1, -1,1 ), "")</f>
        <v/>
      </c>
      <c r="E922" s="68" t="str">
        <f ca="1">IF(RecurringTable[[#This Row],[Date]], IF(RecurringTable[[#This Row],[Date]]=_xlfn.XLOOKUP(TODAY(), RecurringTable[Date], RecurringTable[Date], -1,1,1), "Next up", ""), "")</f>
        <v/>
      </c>
    </row>
    <row r="923" spans="4:5" x14ac:dyDescent="0.25">
      <c r="D923" s="67" t="str">
        <f>IF(RecurringTable[[#This Row],[Date]], _xlfn.XLOOKUP(RecurringTable[[#This Row],[Date]], MainIncomeTable[Date], MainIncomeTable[Period], -1, -1,1 ), "")</f>
        <v/>
      </c>
      <c r="E923" s="68" t="str">
        <f ca="1">IF(RecurringTable[[#This Row],[Date]], IF(RecurringTable[[#This Row],[Date]]=_xlfn.XLOOKUP(TODAY(), RecurringTable[Date], RecurringTable[Date], -1,1,1), "Next up", ""), "")</f>
        <v/>
      </c>
    </row>
    <row r="924" spans="4:5" x14ac:dyDescent="0.25">
      <c r="D924" s="67" t="str">
        <f>IF(RecurringTable[[#This Row],[Date]], _xlfn.XLOOKUP(RecurringTable[[#This Row],[Date]], MainIncomeTable[Date], MainIncomeTable[Period], -1, -1,1 ), "")</f>
        <v/>
      </c>
      <c r="E924" s="68" t="str">
        <f ca="1">IF(RecurringTable[[#This Row],[Date]], IF(RecurringTable[[#This Row],[Date]]=_xlfn.XLOOKUP(TODAY(), RecurringTable[Date], RecurringTable[Date], -1,1,1), "Next up", ""), "")</f>
        <v/>
      </c>
    </row>
    <row r="925" spans="4:5" x14ac:dyDescent="0.25">
      <c r="D925" s="67" t="str">
        <f>IF(RecurringTable[[#This Row],[Date]], _xlfn.XLOOKUP(RecurringTable[[#This Row],[Date]], MainIncomeTable[Date], MainIncomeTable[Period], -1, -1,1 ), "")</f>
        <v/>
      </c>
      <c r="E925" s="68" t="str">
        <f ca="1">IF(RecurringTable[[#This Row],[Date]], IF(RecurringTable[[#This Row],[Date]]=_xlfn.XLOOKUP(TODAY(), RecurringTable[Date], RecurringTable[Date], -1,1,1), "Next up", ""), "")</f>
        <v/>
      </c>
    </row>
    <row r="926" spans="4:5" x14ac:dyDescent="0.25">
      <c r="D926" s="67" t="str">
        <f>IF(RecurringTable[[#This Row],[Date]], _xlfn.XLOOKUP(RecurringTable[[#This Row],[Date]], MainIncomeTable[Date], MainIncomeTable[Period], -1, -1,1 ), "")</f>
        <v/>
      </c>
      <c r="E926" s="68" t="str">
        <f ca="1">IF(RecurringTable[[#This Row],[Date]], IF(RecurringTable[[#This Row],[Date]]=_xlfn.XLOOKUP(TODAY(), RecurringTable[Date], RecurringTable[Date], -1,1,1), "Next up", ""), "")</f>
        <v/>
      </c>
    </row>
    <row r="927" spans="4:5" x14ac:dyDescent="0.25">
      <c r="D927" s="67" t="str">
        <f>IF(RecurringTable[[#This Row],[Date]], _xlfn.XLOOKUP(RecurringTable[[#This Row],[Date]], MainIncomeTable[Date], MainIncomeTable[Period], -1, -1,1 ), "")</f>
        <v/>
      </c>
      <c r="E927" s="68" t="str">
        <f ca="1">IF(RecurringTable[[#This Row],[Date]], IF(RecurringTable[[#This Row],[Date]]=_xlfn.XLOOKUP(TODAY(), RecurringTable[Date], RecurringTable[Date], -1,1,1), "Next up", ""), "")</f>
        <v/>
      </c>
    </row>
    <row r="928" spans="4:5" x14ac:dyDescent="0.25">
      <c r="D928" s="67" t="str">
        <f>IF(RecurringTable[[#This Row],[Date]], _xlfn.XLOOKUP(RecurringTable[[#This Row],[Date]], MainIncomeTable[Date], MainIncomeTable[Period], -1, -1,1 ), "")</f>
        <v/>
      </c>
      <c r="E928" s="68" t="str">
        <f ca="1">IF(RecurringTable[[#This Row],[Date]], IF(RecurringTable[[#This Row],[Date]]=_xlfn.XLOOKUP(TODAY(), RecurringTable[Date], RecurringTable[Date], -1,1,1), "Next up", ""), "")</f>
        <v/>
      </c>
    </row>
    <row r="929" spans="4:5" x14ac:dyDescent="0.25">
      <c r="D929" s="67" t="str">
        <f>IF(RecurringTable[[#This Row],[Date]], _xlfn.XLOOKUP(RecurringTable[[#This Row],[Date]], MainIncomeTable[Date], MainIncomeTable[Period], -1, -1,1 ), "")</f>
        <v/>
      </c>
      <c r="E929" s="68" t="str">
        <f ca="1">IF(RecurringTable[[#This Row],[Date]], IF(RecurringTable[[#This Row],[Date]]=_xlfn.XLOOKUP(TODAY(), RecurringTable[Date], RecurringTable[Date], -1,1,1), "Next up", ""), "")</f>
        <v/>
      </c>
    </row>
    <row r="930" spans="4:5" x14ac:dyDescent="0.25">
      <c r="D930" s="67" t="str">
        <f>IF(RecurringTable[[#This Row],[Date]], _xlfn.XLOOKUP(RecurringTable[[#This Row],[Date]], MainIncomeTable[Date], MainIncomeTable[Period], -1, -1,1 ), "")</f>
        <v/>
      </c>
      <c r="E930" s="68" t="str">
        <f ca="1">IF(RecurringTable[[#This Row],[Date]], IF(RecurringTable[[#This Row],[Date]]=_xlfn.XLOOKUP(TODAY(), RecurringTable[Date], RecurringTable[Date], -1,1,1), "Next up", ""), "")</f>
        <v/>
      </c>
    </row>
    <row r="931" spans="4:5" x14ac:dyDescent="0.25">
      <c r="D931" s="67" t="str">
        <f>IF(RecurringTable[[#This Row],[Date]], _xlfn.XLOOKUP(RecurringTable[[#This Row],[Date]], MainIncomeTable[Date], MainIncomeTable[Period], -1, -1,1 ), "")</f>
        <v/>
      </c>
      <c r="E931" s="68" t="str">
        <f ca="1">IF(RecurringTable[[#This Row],[Date]], IF(RecurringTable[[#This Row],[Date]]=_xlfn.XLOOKUP(TODAY(), RecurringTable[Date], RecurringTable[Date], -1,1,1), "Next up", ""), "")</f>
        <v/>
      </c>
    </row>
    <row r="932" spans="4:5" x14ac:dyDescent="0.25">
      <c r="D932" s="67" t="str">
        <f>IF(RecurringTable[[#This Row],[Date]], _xlfn.XLOOKUP(RecurringTable[[#This Row],[Date]], MainIncomeTable[Date], MainIncomeTable[Period], -1, -1,1 ), "")</f>
        <v/>
      </c>
      <c r="E932" s="68" t="str">
        <f ca="1">IF(RecurringTable[[#This Row],[Date]], IF(RecurringTable[[#This Row],[Date]]=_xlfn.XLOOKUP(TODAY(), RecurringTable[Date], RecurringTable[Date], -1,1,1), "Next up", ""), "")</f>
        <v/>
      </c>
    </row>
    <row r="933" spans="4:5" x14ac:dyDescent="0.25">
      <c r="D933" s="67" t="str">
        <f>IF(RecurringTable[[#This Row],[Date]], _xlfn.XLOOKUP(RecurringTable[[#This Row],[Date]], MainIncomeTable[Date], MainIncomeTable[Period], -1, -1,1 ), "")</f>
        <v/>
      </c>
      <c r="E933" s="68" t="str">
        <f ca="1">IF(RecurringTable[[#This Row],[Date]], IF(RecurringTable[[#This Row],[Date]]=_xlfn.XLOOKUP(TODAY(), RecurringTable[Date], RecurringTable[Date], -1,1,1), "Next up", ""), "")</f>
        <v/>
      </c>
    </row>
    <row r="934" spans="4:5" x14ac:dyDescent="0.25">
      <c r="D934" s="67" t="str">
        <f>IF(RecurringTable[[#This Row],[Date]], _xlfn.XLOOKUP(RecurringTable[[#This Row],[Date]], MainIncomeTable[Date], MainIncomeTable[Period], -1, -1,1 ), "")</f>
        <v/>
      </c>
      <c r="E934" s="68" t="str">
        <f ca="1">IF(RecurringTable[[#This Row],[Date]], IF(RecurringTable[[#This Row],[Date]]=_xlfn.XLOOKUP(TODAY(), RecurringTable[Date], RecurringTable[Date], -1,1,1), "Next up", ""), "")</f>
        <v/>
      </c>
    </row>
    <row r="935" spans="4:5" x14ac:dyDescent="0.25">
      <c r="D935" s="67" t="str">
        <f>IF(RecurringTable[[#This Row],[Date]], _xlfn.XLOOKUP(RecurringTable[[#This Row],[Date]], MainIncomeTable[Date], MainIncomeTable[Period], -1, -1,1 ), "")</f>
        <v/>
      </c>
      <c r="E935" s="68" t="str">
        <f ca="1">IF(RecurringTable[[#This Row],[Date]], IF(RecurringTable[[#This Row],[Date]]=_xlfn.XLOOKUP(TODAY(), RecurringTable[Date], RecurringTable[Date], -1,1,1), "Next up", ""), "")</f>
        <v/>
      </c>
    </row>
    <row r="936" spans="4:5" x14ac:dyDescent="0.25">
      <c r="D936" s="67" t="str">
        <f>IF(RecurringTable[[#This Row],[Date]], _xlfn.XLOOKUP(RecurringTable[[#This Row],[Date]], MainIncomeTable[Date], MainIncomeTable[Period], -1, -1,1 ), "")</f>
        <v/>
      </c>
      <c r="E936" s="68" t="str">
        <f ca="1">IF(RecurringTable[[#This Row],[Date]], IF(RecurringTable[[#This Row],[Date]]=_xlfn.XLOOKUP(TODAY(), RecurringTable[Date], RecurringTable[Date], -1,1,1), "Next up", ""), "")</f>
        <v/>
      </c>
    </row>
    <row r="937" spans="4:5" x14ac:dyDescent="0.25">
      <c r="D937" s="67" t="str">
        <f>IF(RecurringTable[[#This Row],[Date]], _xlfn.XLOOKUP(RecurringTable[[#This Row],[Date]], MainIncomeTable[Date], MainIncomeTable[Period], -1, -1,1 ), "")</f>
        <v/>
      </c>
      <c r="E937" s="68" t="str">
        <f ca="1">IF(RecurringTable[[#This Row],[Date]], IF(RecurringTable[[#This Row],[Date]]=_xlfn.XLOOKUP(TODAY(), RecurringTable[Date], RecurringTable[Date], -1,1,1), "Next up", ""), "")</f>
        <v/>
      </c>
    </row>
    <row r="938" spans="4:5" x14ac:dyDescent="0.25">
      <c r="D938" s="67" t="str">
        <f>IF(RecurringTable[[#This Row],[Date]], _xlfn.XLOOKUP(RecurringTable[[#This Row],[Date]], MainIncomeTable[Date], MainIncomeTable[Period], -1, -1,1 ), "")</f>
        <v/>
      </c>
      <c r="E938" s="68" t="str">
        <f ca="1">IF(RecurringTable[[#This Row],[Date]], IF(RecurringTable[[#This Row],[Date]]=_xlfn.XLOOKUP(TODAY(), RecurringTable[Date], RecurringTable[Date], -1,1,1), "Next up", ""), "")</f>
        <v/>
      </c>
    </row>
    <row r="939" spans="4:5" x14ac:dyDescent="0.25">
      <c r="D939" s="67" t="str">
        <f>IF(RecurringTable[[#This Row],[Date]], _xlfn.XLOOKUP(RecurringTable[[#This Row],[Date]], MainIncomeTable[Date], MainIncomeTable[Period], -1, -1,1 ), "")</f>
        <v/>
      </c>
      <c r="E939" s="68" t="str">
        <f ca="1">IF(RecurringTable[[#This Row],[Date]], IF(RecurringTable[[#This Row],[Date]]=_xlfn.XLOOKUP(TODAY(), RecurringTable[Date], RecurringTable[Date], -1,1,1), "Next up", ""), "")</f>
        <v/>
      </c>
    </row>
    <row r="940" spans="4:5" x14ac:dyDescent="0.25">
      <c r="D940" s="67" t="str">
        <f>IF(RecurringTable[[#This Row],[Date]], _xlfn.XLOOKUP(RecurringTable[[#This Row],[Date]], MainIncomeTable[Date], MainIncomeTable[Period], -1, -1,1 ), "")</f>
        <v/>
      </c>
      <c r="E940" s="68" t="str">
        <f ca="1">IF(RecurringTable[[#This Row],[Date]], IF(RecurringTable[[#This Row],[Date]]=_xlfn.XLOOKUP(TODAY(), RecurringTable[Date], RecurringTable[Date], -1,1,1), "Next up", ""), "")</f>
        <v/>
      </c>
    </row>
    <row r="941" spans="4:5" x14ac:dyDescent="0.25">
      <c r="D941" s="67" t="str">
        <f>IF(RecurringTable[[#This Row],[Date]], _xlfn.XLOOKUP(RecurringTable[[#This Row],[Date]], MainIncomeTable[Date], MainIncomeTable[Period], -1, -1,1 ), "")</f>
        <v/>
      </c>
      <c r="E941" s="68" t="str">
        <f ca="1">IF(RecurringTable[[#This Row],[Date]], IF(RecurringTable[[#This Row],[Date]]=_xlfn.XLOOKUP(TODAY(), RecurringTable[Date], RecurringTable[Date], -1,1,1), "Next up", ""), "")</f>
        <v/>
      </c>
    </row>
    <row r="942" spans="4:5" x14ac:dyDescent="0.25">
      <c r="D942" s="67" t="str">
        <f>IF(RecurringTable[[#This Row],[Date]], _xlfn.XLOOKUP(RecurringTable[[#This Row],[Date]], MainIncomeTable[Date], MainIncomeTable[Period], -1, -1,1 ), "")</f>
        <v/>
      </c>
      <c r="E942" s="68" t="str">
        <f ca="1">IF(RecurringTable[[#This Row],[Date]], IF(RecurringTable[[#This Row],[Date]]=_xlfn.XLOOKUP(TODAY(), RecurringTable[Date], RecurringTable[Date], -1,1,1), "Next up", ""), "")</f>
        <v/>
      </c>
    </row>
    <row r="943" spans="4:5" x14ac:dyDescent="0.25">
      <c r="D943" s="67" t="str">
        <f>IF(RecurringTable[[#This Row],[Date]], _xlfn.XLOOKUP(RecurringTable[[#This Row],[Date]], MainIncomeTable[Date], MainIncomeTable[Period], -1, -1,1 ), "")</f>
        <v/>
      </c>
      <c r="E943" s="68" t="str">
        <f ca="1">IF(RecurringTable[[#This Row],[Date]], IF(RecurringTable[[#This Row],[Date]]=_xlfn.XLOOKUP(TODAY(), RecurringTable[Date], RecurringTable[Date], -1,1,1), "Next up", ""), "")</f>
        <v/>
      </c>
    </row>
    <row r="944" spans="4:5" x14ac:dyDescent="0.25">
      <c r="D944" s="67" t="str">
        <f>IF(RecurringTable[[#This Row],[Date]], _xlfn.XLOOKUP(RecurringTable[[#This Row],[Date]], MainIncomeTable[Date], MainIncomeTable[Period], -1, -1,1 ), "")</f>
        <v/>
      </c>
      <c r="E944" s="68" t="str">
        <f ca="1">IF(RecurringTable[[#This Row],[Date]], IF(RecurringTable[[#This Row],[Date]]=_xlfn.XLOOKUP(TODAY(), RecurringTable[Date], RecurringTable[Date], -1,1,1), "Next up", ""), "")</f>
        <v/>
      </c>
    </row>
    <row r="945" spans="4:5" x14ac:dyDescent="0.25">
      <c r="D945" s="67" t="str">
        <f>IF(RecurringTable[[#This Row],[Date]], _xlfn.XLOOKUP(RecurringTable[[#This Row],[Date]], MainIncomeTable[Date], MainIncomeTable[Period], -1, -1,1 ), "")</f>
        <v/>
      </c>
      <c r="E945" s="68" t="str">
        <f ca="1">IF(RecurringTable[[#This Row],[Date]], IF(RecurringTable[[#This Row],[Date]]=_xlfn.XLOOKUP(TODAY(), RecurringTable[Date], RecurringTable[Date], -1,1,1), "Next up", ""), "")</f>
        <v/>
      </c>
    </row>
    <row r="946" spans="4:5" x14ac:dyDescent="0.25">
      <c r="D946" s="67" t="str">
        <f>IF(RecurringTable[[#This Row],[Date]], _xlfn.XLOOKUP(RecurringTable[[#This Row],[Date]], MainIncomeTable[Date], MainIncomeTable[Period], -1, -1,1 ), "")</f>
        <v/>
      </c>
      <c r="E946" s="68" t="str">
        <f ca="1">IF(RecurringTable[[#This Row],[Date]], IF(RecurringTable[[#This Row],[Date]]=_xlfn.XLOOKUP(TODAY(), RecurringTable[Date], RecurringTable[Date], -1,1,1), "Next up", ""), "")</f>
        <v/>
      </c>
    </row>
    <row r="947" spans="4:5" x14ac:dyDescent="0.25">
      <c r="D947" s="67" t="str">
        <f>IF(RecurringTable[[#This Row],[Date]], _xlfn.XLOOKUP(RecurringTable[[#This Row],[Date]], MainIncomeTable[Date], MainIncomeTable[Period], -1, -1,1 ), "")</f>
        <v/>
      </c>
      <c r="E947" s="68" t="str">
        <f ca="1">IF(RecurringTable[[#This Row],[Date]], IF(RecurringTable[[#This Row],[Date]]=_xlfn.XLOOKUP(TODAY(), RecurringTable[Date], RecurringTable[Date], -1,1,1), "Next up", ""), "")</f>
        <v/>
      </c>
    </row>
    <row r="948" spans="4:5" x14ac:dyDescent="0.25">
      <c r="D948" s="67" t="str">
        <f>IF(RecurringTable[[#This Row],[Date]], _xlfn.XLOOKUP(RecurringTable[[#This Row],[Date]], MainIncomeTable[Date], MainIncomeTable[Period], -1, -1,1 ), "")</f>
        <v/>
      </c>
      <c r="E948" s="68" t="str">
        <f ca="1">IF(RecurringTable[[#This Row],[Date]], IF(RecurringTable[[#This Row],[Date]]=_xlfn.XLOOKUP(TODAY(), RecurringTable[Date], RecurringTable[Date], -1,1,1), "Next up", ""), "")</f>
        <v/>
      </c>
    </row>
    <row r="949" spans="4:5" x14ac:dyDescent="0.25">
      <c r="D949" s="67" t="str">
        <f>IF(RecurringTable[[#This Row],[Date]], _xlfn.XLOOKUP(RecurringTable[[#This Row],[Date]], MainIncomeTable[Date], MainIncomeTable[Period], -1, -1,1 ), "")</f>
        <v/>
      </c>
      <c r="E949" s="68" t="str">
        <f ca="1">IF(RecurringTable[[#This Row],[Date]], IF(RecurringTable[[#This Row],[Date]]=_xlfn.XLOOKUP(TODAY(), RecurringTable[Date], RecurringTable[Date], -1,1,1), "Next up", ""), "")</f>
        <v/>
      </c>
    </row>
    <row r="950" spans="4:5" x14ac:dyDescent="0.25">
      <c r="D950" s="67" t="str">
        <f>IF(RecurringTable[[#This Row],[Date]], _xlfn.XLOOKUP(RecurringTable[[#This Row],[Date]], MainIncomeTable[Date], MainIncomeTable[Period], -1, -1,1 ), "")</f>
        <v/>
      </c>
      <c r="E950" s="68" t="str">
        <f ca="1">IF(RecurringTable[[#This Row],[Date]], IF(RecurringTable[[#This Row],[Date]]=_xlfn.XLOOKUP(TODAY(), RecurringTable[Date], RecurringTable[Date], -1,1,1), "Next up", ""), "")</f>
        <v/>
      </c>
    </row>
    <row r="951" spans="4:5" x14ac:dyDescent="0.25">
      <c r="D951" s="67" t="str">
        <f>IF(RecurringTable[[#This Row],[Date]], _xlfn.XLOOKUP(RecurringTable[[#This Row],[Date]], MainIncomeTable[Date], MainIncomeTable[Period], -1, -1,1 ), "")</f>
        <v/>
      </c>
      <c r="E951" s="68" t="str">
        <f ca="1">IF(RecurringTable[[#This Row],[Date]], IF(RecurringTable[[#This Row],[Date]]=_xlfn.XLOOKUP(TODAY(), RecurringTable[Date], RecurringTable[Date], -1,1,1), "Next up", ""), "")</f>
        <v/>
      </c>
    </row>
    <row r="952" spans="4:5" x14ac:dyDescent="0.25">
      <c r="D952" s="67" t="str">
        <f>IF(RecurringTable[[#This Row],[Date]], _xlfn.XLOOKUP(RecurringTable[[#This Row],[Date]], MainIncomeTable[Date], MainIncomeTable[Period], -1, -1,1 ), "")</f>
        <v/>
      </c>
      <c r="E952" s="68" t="str">
        <f ca="1">IF(RecurringTable[[#This Row],[Date]], IF(RecurringTable[[#This Row],[Date]]=_xlfn.XLOOKUP(TODAY(), RecurringTable[Date], RecurringTable[Date], -1,1,1), "Next up", ""), "")</f>
        <v/>
      </c>
    </row>
    <row r="953" spans="4:5" x14ac:dyDescent="0.25">
      <c r="D953" s="67" t="str">
        <f>IF(RecurringTable[[#This Row],[Date]], _xlfn.XLOOKUP(RecurringTable[[#This Row],[Date]], MainIncomeTable[Date], MainIncomeTable[Period], -1, -1,1 ), "")</f>
        <v/>
      </c>
      <c r="E953" s="68" t="str">
        <f ca="1">IF(RecurringTable[[#This Row],[Date]], IF(RecurringTable[[#This Row],[Date]]=_xlfn.XLOOKUP(TODAY(), RecurringTable[Date], RecurringTable[Date], -1,1,1), "Next up", ""), "")</f>
        <v/>
      </c>
    </row>
    <row r="954" spans="4:5" x14ac:dyDescent="0.25">
      <c r="D954" s="67" t="str">
        <f>IF(RecurringTable[[#This Row],[Date]], _xlfn.XLOOKUP(RecurringTable[[#This Row],[Date]], MainIncomeTable[Date], MainIncomeTable[Period], -1, -1,1 ), "")</f>
        <v/>
      </c>
      <c r="E954" s="68" t="str">
        <f ca="1">IF(RecurringTable[[#This Row],[Date]], IF(RecurringTable[[#This Row],[Date]]=_xlfn.XLOOKUP(TODAY(), RecurringTable[Date], RecurringTable[Date], -1,1,1), "Next up", ""), "")</f>
        <v/>
      </c>
    </row>
    <row r="955" spans="4:5" x14ac:dyDescent="0.25">
      <c r="D955" s="67" t="str">
        <f>IF(RecurringTable[[#This Row],[Date]], _xlfn.XLOOKUP(RecurringTable[[#This Row],[Date]], MainIncomeTable[Date], MainIncomeTable[Period], -1, -1,1 ), "")</f>
        <v/>
      </c>
      <c r="E955" s="68" t="str">
        <f ca="1">IF(RecurringTable[[#This Row],[Date]], IF(RecurringTable[[#This Row],[Date]]=_xlfn.XLOOKUP(TODAY(), RecurringTable[Date], RecurringTable[Date], -1,1,1), "Next up", ""), "")</f>
        <v/>
      </c>
    </row>
    <row r="956" spans="4:5" x14ac:dyDescent="0.25">
      <c r="D956" s="67" t="str">
        <f>IF(RecurringTable[[#This Row],[Date]], _xlfn.XLOOKUP(RecurringTable[[#This Row],[Date]], MainIncomeTable[Date], MainIncomeTable[Period], -1, -1,1 ), "")</f>
        <v/>
      </c>
      <c r="E956" s="68" t="str">
        <f ca="1">IF(RecurringTable[[#This Row],[Date]], IF(RecurringTable[[#This Row],[Date]]=_xlfn.XLOOKUP(TODAY(), RecurringTable[Date], RecurringTable[Date], -1,1,1), "Next up", ""), "")</f>
        <v/>
      </c>
    </row>
    <row r="957" spans="4:5" x14ac:dyDescent="0.25">
      <c r="D957" s="67" t="str">
        <f>IF(RecurringTable[[#This Row],[Date]], _xlfn.XLOOKUP(RecurringTable[[#This Row],[Date]], MainIncomeTable[Date], MainIncomeTable[Period], -1, -1,1 ), "")</f>
        <v/>
      </c>
      <c r="E957" s="68" t="str">
        <f ca="1">IF(RecurringTable[[#This Row],[Date]], IF(RecurringTable[[#This Row],[Date]]=_xlfn.XLOOKUP(TODAY(), RecurringTable[Date], RecurringTable[Date], -1,1,1), "Next up", ""), "")</f>
        <v/>
      </c>
    </row>
    <row r="958" spans="4:5" x14ac:dyDescent="0.25">
      <c r="D958" s="67" t="str">
        <f>IF(RecurringTable[[#This Row],[Date]], _xlfn.XLOOKUP(RecurringTable[[#This Row],[Date]], MainIncomeTable[Date], MainIncomeTable[Period], -1, -1,1 ), "")</f>
        <v/>
      </c>
      <c r="E958" s="68" t="str">
        <f ca="1">IF(RecurringTable[[#This Row],[Date]], IF(RecurringTable[[#This Row],[Date]]=_xlfn.XLOOKUP(TODAY(), RecurringTable[Date], RecurringTable[Date], -1,1,1), "Next up", ""), "")</f>
        <v/>
      </c>
    </row>
    <row r="959" spans="4:5" x14ac:dyDescent="0.25">
      <c r="D959" s="67" t="str">
        <f>IF(RecurringTable[[#This Row],[Date]], _xlfn.XLOOKUP(RecurringTable[[#This Row],[Date]], MainIncomeTable[Date], MainIncomeTable[Period], -1, -1,1 ), "")</f>
        <v/>
      </c>
      <c r="E959" s="68" t="str">
        <f ca="1">IF(RecurringTable[[#This Row],[Date]], IF(RecurringTable[[#This Row],[Date]]=_xlfn.XLOOKUP(TODAY(), RecurringTable[Date], RecurringTable[Date], -1,1,1), "Next up", ""), "")</f>
        <v/>
      </c>
    </row>
    <row r="960" spans="4:5" x14ac:dyDescent="0.25">
      <c r="D960" s="67" t="str">
        <f>IF(RecurringTable[[#This Row],[Date]], _xlfn.XLOOKUP(RecurringTable[[#This Row],[Date]], MainIncomeTable[Date], MainIncomeTable[Period], -1, -1,1 ), "")</f>
        <v/>
      </c>
      <c r="E960" s="68" t="str">
        <f ca="1">IF(RecurringTable[[#This Row],[Date]], IF(RecurringTable[[#This Row],[Date]]=_xlfn.XLOOKUP(TODAY(), RecurringTable[Date], RecurringTable[Date], -1,1,1), "Next up", ""), "")</f>
        <v/>
      </c>
    </row>
    <row r="961" spans="4:5" x14ac:dyDescent="0.25">
      <c r="D961" s="67" t="str">
        <f>IF(RecurringTable[[#This Row],[Date]], _xlfn.XLOOKUP(RecurringTable[[#This Row],[Date]], MainIncomeTable[Date], MainIncomeTable[Period], -1, -1,1 ), "")</f>
        <v/>
      </c>
      <c r="E961" s="68" t="str">
        <f ca="1">IF(RecurringTable[[#This Row],[Date]], IF(RecurringTable[[#This Row],[Date]]=_xlfn.XLOOKUP(TODAY(), RecurringTable[Date], RecurringTable[Date], -1,1,1), "Next up", ""), "")</f>
        <v/>
      </c>
    </row>
    <row r="962" spans="4:5" x14ac:dyDescent="0.25">
      <c r="D962" s="67" t="str">
        <f>IF(RecurringTable[[#This Row],[Date]], _xlfn.XLOOKUP(RecurringTable[[#This Row],[Date]], MainIncomeTable[Date], MainIncomeTable[Period], -1, -1,1 ), "")</f>
        <v/>
      </c>
      <c r="E962" s="68" t="str">
        <f ca="1">IF(RecurringTable[[#This Row],[Date]], IF(RecurringTable[[#This Row],[Date]]=_xlfn.XLOOKUP(TODAY(), RecurringTable[Date], RecurringTable[Date], -1,1,1), "Next up", ""), "")</f>
        <v/>
      </c>
    </row>
    <row r="963" spans="4:5" x14ac:dyDescent="0.25">
      <c r="D963" s="67" t="str">
        <f>IF(RecurringTable[[#This Row],[Date]], _xlfn.XLOOKUP(RecurringTable[[#This Row],[Date]], MainIncomeTable[Date], MainIncomeTable[Period], -1, -1,1 ), "")</f>
        <v/>
      </c>
      <c r="E963" s="68" t="str">
        <f ca="1">IF(RecurringTable[[#This Row],[Date]], IF(RecurringTable[[#This Row],[Date]]=_xlfn.XLOOKUP(TODAY(), RecurringTable[Date], RecurringTable[Date], -1,1,1), "Next up", ""), "")</f>
        <v/>
      </c>
    </row>
    <row r="964" spans="4:5" x14ac:dyDescent="0.25">
      <c r="D964" s="67" t="str">
        <f>IF(RecurringTable[[#This Row],[Date]], _xlfn.XLOOKUP(RecurringTable[[#This Row],[Date]], MainIncomeTable[Date], MainIncomeTable[Period], -1, -1,1 ), "")</f>
        <v/>
      </c>
      <c r="E964" s="68" t="str">
        <f ca="1">IF(RecurringTable[[#This Row],[Date]], IF(RecurringTable[[#This Row],[Date]]=_xlfn.XLOOKUP(TODAY(), RecurringTable[Date], RecurringTable[Date], -1,1,1), "Next up", ""), "")</f>
        <v/>
      </c>
    </row>
    <row r="965" spans="4:5" x14ac:dyDescent="0.25">
      <c r="D965" s="67" t="str">
        <f>IF(RecurringTable[[#This Row],[Date]], _xlfn.XLOOKUP(RecurringTable[[#This Row],[Date]], MainIncomeTable[Date], MainIncomeTable[Period], -1, -1,1 ), "")</f>
        <v/>
      </c>
      <c r="E965" s="68" t="str">
        <f ca="1">IF(RecurringTable[[#This Row],[Date]], IF(RecurringTable[[#This Row],[Date]]=_xlfn.XLOOKUP(TODAY(), RecurringTable[Date], RecurringTable[Date], -1,1,1), "Next up", ""), "")</f>
        <v/>
      </c>
    </row>
    <row r="966" spans="4:5" x14ac:dyDescent="0.25">
      <c r="D966" s="67" t="str">
        <f>IF(RecurringTable[[#This Row],[Date]], _xlfn.XLOOKUP(RecurringTable[[#This Row],[Date]], MainIncomeTable[Date], MainIncomeTable[Period], -1, -1,1 ), "")</f>
        <v/>
      </c>
      <c r="E966" s="68" t="str">
        <f ca="1">IF(RecurringTable[[#This Row],[Date]], IF(RecurringTable[[#This Row],[Date]]=_xlfn.XLOOKUP(TODAY(), RecurringTable[Date], RecurringTable[Date], -1,1,1), "Next up", ""), "")</f>
        <v/>
      </c>
    </row>
    <row r="967" spans="4:5" x14ac:dyDescent="0.25">
      <c r="D967" s="67" t="str">
        <f>IF(RecurringTable[[#This Row],[Date]], _xlfn.XLOOKUP(RecurringTable[[#This Row],[Date]], MainIncomeTable[Date], MainIncomeTable[Period], -1, -1,1 ), "")</f>
        <v/>
      </c>
      <c r="E967" s="68" t="str">
        <f ca="1">IF(RecurringTable[[#This Row],[Date]], IF(RecurringTable[[#This Row],[Date]]=_xlfn.XLOOKUP(TODAY(), RecurringTable[Date], RecurringTable[Date], -1,1,1), "Next up", ""), "")</f>
        <v/>
      </c>
    </row>
    <row r="968" spans="4:5" x14ac:dyDescent="0.25">
      <c r="D968" s="67" t="str">
        <f>IF(RecurringTable[[#This Row],[Date]], _xlfn.XLOOKUP(RecurringTable[[#This Row],[Date]], MainIncomeTable[Date], MainIncomeTable[Period], -1, -1,1 ), "")</f>
        <v/>
      </c>
      <c r="E968" s="68" t="str">
        <f ca="1">IF(RecurringTable[[#This Row],[Date]], IF(RecurringTable[[#This Row],[Date]]=_xlfn.XLOOKUP(TODAY(), RecurringTable[Date], RecurringTable[Date], -1,1,1), "Next up", ""), "")</f>
        <v/>
      </c>
    </row>
    <row r="969" spans="4:5" x14ac:dyDescent="0.25">
      <c r="D969" s="67" t="str">
        <f>IF(RecurringTable[[#This Row],[Date]], _xlfn.XLOOKUP(RecurringTable[[#This Row],[Date]], MainIncomeTable[Date], MainIncomeTable[Period], -1, -1,1 ), "")</f>
        <v/>
      </c>
      <c r="E969" s="68" t="str">
        <f ca="1">IF(RecurringTable[[#This Row],[Date]], IF(RecurringTable[[#This Row],[Date]]=_xlfn.XLOOKUP(TODAY(), RecurringTable[Date], RecurringTable[Date], -1,1,1), "Next up", ""), "")</f>
        <v/>
      </c>
    </row>
    <row r="970" spans="4:5" x14ac:dyDescent="0.25">
      <c r="D970" s="67" t="str">
        <f>IF(RecurringTable[[#This Row],[Date]], _xlfn.XLOOKUP(RecurringTable[[#This Row],[Date]], MainIncomeTable[Date], MainIncomeTable[Period], -1, -1,1 ), "")</f>
        <v/>
      </c>
      <c r="E970" s="68" t="str">
        <f ca="1">IF(RecurringTable[[#This Row],[Date]], IF(RecurringTable[[#This Row],[Date]]=_xlfn.XLOOKUP(TODAY(), RecurringTable[Date], RecurringTable[Date], -1,1,1), "Next up", ""), "")</f>
        <v/>
      </c>
    </row>
    <row r="971" spans="4:5" x14ac:dyDescent="0.25">
      <c r="D971" s="67" t="str">
        <f>IF(RecurringTable[[#This Row],[Date]], _xlfn.XLOOKUP(RecurringTable[[#This Row],[Date]], MainIncomeTable[Date], MainIncomeTable[Period], -1, -1,1 ), "")</f>
        <v/>
      </c>
      <c r="E971" s="68" t="str">
        <f ca="1">IF(RecurringTable[[#This Row],[Date]], IF(RecurringTable[[#This Row],[Date]]=_xlfn.XLOOKUP(TODAY(), RecurringTable[Date], RecurringTable[Date], -1,1,1), "Next up", ""), "")</f>
        <v/>
      </c>
    </row>
    <row r="972" spans="4:5" x14ac:dyDescent="0.25">
      <c r="D972" s="67" t="str">
        <f>IF(RecurringTable[[#This Row],[Date]], _xlfn.XLOOKUP(RecurringTable[[#This Row],[Date]], MainIncomeTable[Date], MainIncomeTable[Period], -1, -1,1 ), "")</f>
        <v/>
      </c>
      <c r="E972" s="68" t="str">
        <f ca="1">IF(RecurringTable[[#This Row],[Date]], IF(RecurringTable[[#This Row],[Date]]=_xlfn.XLOOKUP(TODAY(), RecurringTable[Date], RecurringTable[Date], -1,1,1), "Next up", ""), "")</f>
        <v/>
      </c>
    </row>
    <row r="973" spans="4:5" x14ac:dyDescent="0.25">
      <c r="D973" s="67" t="str">
        <f>IF(RecurringTable[[#This Row],[Date]], _xlfn.XLOOKUP(RecurringTable[[#This Row],[Date]], MainIncomeTable[Date], MainIncomeTable[Period], -1, -1,1 ), "")</f>
        <v/>
      </c>
      <c r="E973" s="68" t="str">
        <f ca="1">IF(RecurringTable[[#This Row],[Date]], IF(RecurringTable[[#This Row],[Date]]=_xlfn.XLOOKUP(TODAY(), RecurringTable[Date], RecurringTable[Date], -1,1,1), "Next up", ""), "")</f>
        <v/>
      </c>
    </row>
    <row r="974" spans="4:5" x14ac:dyDescent="0.25">
      <c r="D974" s="67" t="str">
        <f>IF(RecurringTable[[#This Row],[Date]], _xlfn.XLOOKUP(RecurringTable[[#This Row],[Date]], MainIncomeTable[Date], MainIncomeTable[Period], -1, -1,1 ), "")</f>
        <v/>
      </c>
      <c r="E974" s="68" t="str">
        <f ca="1">IF(RecurringTable[[#This Row],[Date]], IF(RecurringTable[[#This Row],[Date]]=_xlfn.XLOOKUP(TODAY(), RecurringTable[Date], RecurringTable[Date], -1,1,1), "Next up", ""), "")</f>
        <v/>
      </c>
    </row>
    <row r="975" spans="4:5" x14ac:dyDescent="0.25">
      <c r="D975" s="67" t="str">
        <f>IF(RecurringTable[[#This Row],[Date]], _xlfn.XLOOKUP(RecurringTable[[#This Row],[Date]], MainIncomeTable[Date], MainIncomeTable[Period], -1, -1,1 ), "")</f>
        <v/>
      </c>
      <c r="E975" s="68" t="str">
        <f ca="1">IF(RecurringTable[[#This Row],[Date]], IF(RecurringTable[[#This Row],[Date]]=_xlfn.XLOOKUP(TODAY(), RecurringTable[Date], RecurringTable[Date], -1,1,1), "Next up", ""), "")</f>
        <v/>
      </c>
    </row>
    <row r="976" spans="4:5" x14ac:dyDescent="0.25">
      <c r="D976" s="67" t="str">
        <f>IF(RecurringTable[[#This Row],[Date]], _xlfn.XLOOKUP(RecurringTable[[#This Row],[Date]], MainIncomeTable[Date], MainIncomeTable[Period], -1, -1,1 ), "")</f>
        <v/>
      </c>
      <c r="E976" s="68" t="str">
        <f ca="1">IF(RecurringTable[[#This Row],[Date]], IF(RecurringTable[[#This Row],[Date]]=_xlfn.XLOOKUP(TODAY(), RecurringTable[Date], RecurringTable[Date], -1,1,1), "Next up", ""), "")</f>
        <v/>
      </c>
    </row>
    <row r="977" spans="4:5" x14ac:dyDescent="0.25">
      <c r="D977" s="67" t="str">
        <f>IF(RecurringTable[[#This Row],[Date]], _xlfn.XLOOKUP(RecurringTable[[#This Row],[Date]], MainIncomeTable[Date], MainIncomeTable[Period], -1, -1,1 ), "")</f>
        <v/>
      </c>
      <c r="E977" s="68" t="str">
        <f ca="1">IF(RecurringTable[[#This Row],[Date]], IF(RecurringTable[[#This Row],[Date]]=_xlfn.XLOOKUP(TODAY(), RecurringTable[Date], RecurringTable[Date], -1,1,1), "Next up", ""), "")</f>
        <v/>
      </c>
    </row>
    <row r="978" spans="4:5" x14ac:dyDescent="0.25">
      <c r="D978" s="67" t="str">
        <f>IF(RecurringTable[[#This Row],[Date]], _xlfn.XLOOKUP(RecurringTable[[#This Row],[Date]], MainIncomeTable[Date], MainIncomeTable[Period], -1, -1,1 ), "")</f>
        <v/>
      </c>
      <c r="E978" s="68" t="str">
        <f ca="1">IF(RecurringTable[[#This Row],[Date]], IF(RecurringTable[[#This Row],[Date]]=_xlfn.XLOOKUP(TODAY(), RecurringTable[Date], RecurringTable[Date], -1,1,1), "Next up", ""), "")</f>
        <v/>
      </c>
    </row>
    <row r="979" spans="4:5" x14ac:dyDescent="0.25">
      <c r="D979" s="67" t="str">
        <f>IF(RecurringTable[[#This Row],[Date]], _xlfn.XLOOKUP(RecurringTable[[#This Row],[Date]], MainIncomeTable[Date], MainIncomeTable[Period], -1, -1,1 ), "")</f>
        <v/>
      </c>
      <c r="E979" s="68" t="str">
        <f ca="1">IF(RecurringTable[[#This Row],[Date]], IF(RecurringTable[[#This Row],[Date]]=_xlfn.XLOOKUP(TODAY(), RecurringTable[Date], RecurringTable[Date], -1,1,1), "Next up", ""), "")</f>
        <v/>
      </c>
    </row>
    <row r="980" spans="4:5" x14ac:dyDescent="0.25">
      <c r="D980" s="67" t="str">
        <f>IF(RecurringTable[[#This Row],[Date]], _xlfn.XLOOKUP(RecurringTable[[#This Row],[Date]], MainIncomeTable[Date], MainIncomeTable[Period], -1, -1,1 ), "")</f>
        <v/>
      </c>
      <c r="E980" s="68" t="str">
        <f ca="1">IF(RecurringTable[[#This Row],[Date]], IF(RecurringTable[[#This Row],[Date]]=_xlfn.XLOOKUP(TODAY(), RecurringTable[Date], RecurringTable[Date], -1,1,1), "Next up", ""), "")</f>
        <v/>
      </c>
    </row>
    <row r="981" spans="4:5" x14ac:dyDescent="0.25">
      <c r="D981" s="67" t="str">
        <f>IF(RecurringTable[[#This Row],[Date]], _xlfn.XLOOKUP(RecurringTable[[#This Row],[Date]], MainIncomeTable[Date], MainIncomeTable[Period], -1, -1,1 ), "")</f>
        <v/>
      </c>
      <c r="E981" s="68" t="str">
        <f ca="1">IF(RecurringTable[[#This Row],[Date]], IF(RecurringTable[[#This Row],[Date]]=_xlfn.XLOOKUP(TODAY(), RecurringTable[Date], RecurringTable[Date], -1,1,1), "Next up", ""), "")</f>
        <v/>
      </c>
    </row>
    <row r="982" spans="4:5" x14ac:dyDescent="0.25">
      <c r="D982" s="67" t="str">
        <f>IF(RecurringTable[[#This Row],[Date]], _xlfn.XLOOKUP(RecurringTable[[#This Row],[Date]], MainIncomeTable[Date], MainIncomeTable[Period], -1, -1,1 ), "")</f>
        <v/>
      </c>
      <c r="E982" s="68" t="str">
        <f ca="1">IF(RecurringTable[[#This Row],[Date]], IF(RecurringTable[[#This Row],[Date]]=_xlfn.XLOOKUP(TODAY(), RecurringTable[Date], RecurringTable[Date], -1,1,1), "Next up", ""), "")</f>
        <v/>
      </c>
    </row>
    <row r="983" spans="4:5" x14ac:dyDescent="0.25">
      <c r="D983" s="67" t="str">
        <f>IF(RecurringTable[[#This Row],[Date]], _xlfn.XLOOKUP(RecurringTable[[#This Row],[Date]], MainIncomeTable[Date], MainIncomeTable[Period], -1, -1,1 ), "")</f>
        <v/>
      </c>
      <c r="E983" s="68" t="str">
        <f ca="1">IF(RecurringTable[[#This Row],[Date]], IF(RecurringTable[[#This Row],[Date]]=_xlfn.XLOOKUP(TODAY(), RecurringTable[Date], RecurringTable[Date], -1,1,1), "Next up", ""), "")</f>
        <v/>
      </c>
    </row>
    <row r="984" spans="4:5" x14ac:dyDescent="0.25">
      <c r="D984" s="67" t="str">
        <f>IF(RecurringTable[[#This Row],[Date]], _xlfn.XLOOKUP(RecurringTable[[#This Row],[Date]], MainIncomeTable[Date], MainIncomeTable[Period], -1, -1,1 ), "")</f>
        <v/>
      </c>
      <c r="E984" s="68" t="str">
        <f ca="1">IF(RecurringTable[[#This Row],[Date]], IF(RecurringTable[[#This Row],[Date]]=_xlfn.XLOOKUP(TODAY(), RecurringTable[Date], RecurringTable[Date], -1,1,1), "Next up", ""), "")</f>
        <v/>
      </c>
    </row>
    <row r="985" spans="4:5" x14ac:dyDescent="0.25">
      <c r="D985" s="67" t="str">
        <f>IF(RecurringTable[[#This Row],[Date]], _xlfn.XLOOKUP(RecurringTable[[#This Row],[Date]], MainIncomeTable[Date], MainIncomeTable[Period], -1, -1,1 ), "")</f>
        <v/>
      </c>
      <c r="E985" s="68" t="str">
        <f ca="1">IF(RecurringTable[[#This Row],[Date]], IF(RecurringTable[[#This Row],[Date]]=_xlfn.XLOOKUP(TODAY(), RecurringTable[Date], RecurringTable[Date], -1,1,1), "Next up", ""), "")</f>
        <v/>
      </c>
    </row>
    <row r="986" spans="4:5" x14ac:dyDescent="0.25">
      <c r="D986" s="67" t="str">
        <f>IF(RecurringTable[[#This Row],[Date]], _xlfn.XLOOKUP(RecurringTable[[#This Row],[Date]], MainIncomeTable[Date], MainIncomeTable[Period], -1, -1,1 ), "")</f>
        <v/>
      </c>
      <c r="E986" s="68" t="str">
        <f ca="1">IF(RecurringTable[[#This Row],[Date]], IF(RecurringTable[[#This Row],[Date]]=_xlfn.XLOOKUP(TODAY(), RecurringTable[Date], RecurringTable[Date], -1,1,1), "Next up", ""), "")</f>
        <v/>
      </c>
    </row>
    <row r="987" spans="4:5" x14ac:dyDescent="0.25">
      <c r="D987" s="67" t="str">
        <f>IF(RecurringTable[[#This Row],[Date]], _xlfn.XLOOKUP(RecurringTable[[#This Row],[Date]], MainIncomeTable[Date], MainIncomeTable[Period], -1, -1,1 ), "")</f>
        <v/>
      </c>
      <c r="E987" s="68" t="str">
        <f ca="1">IF(RecurringTable[[#This Row],[Date]], IF(RecurringTable[[#This Row],[Date]]=_xlfn.XLOOKUP(TODAY(), RecurringTable[Date], RecurringTable[Date], -1,1,1), "Next up", ""), "")</f>
        <v/>
      </c>
    </row>
    <row r="988" spans="4:5" x14ac:dyDescent="0.25">
      <c r="D988" s="67" t="str">
        <f>IF(RecurringTable[[#This Row],[Date]], _xlfn.XLOOKUP(RecurringTable[[#This Row],[Date]], MainIncomeTable[Date], MainIncomeTable[Period], -1, -1,1 ), "")</f>
        <v/>
      </c>
      <c r="E988" s="68" t="str">
        <f ca="1">IF(RecurringTable[[#This Row],[Date]], IF(RecurringTable[[#This Row],[Date]]=_xlfn.XLOOKUP(TODAY(), RecurringTable[Date], RecurringTable[Date], -1,1,1), "Next up", ""), "")</f>
        <v/>
      </c>
    </row>
    <row r="989" spans="4:5" x14ac:dyDescent="0.25">
      <c r="D989" s="67" t="str">
        <f>IF(RecurringTable[[#This Row],[Date]], _xlfn.XLOOKUP(RecurringTable[[#This Row],[Date]], MainIncomeTable[Date], MainIncomeTable[Period], -1, -1,1 ), "")</f>
        <v/>
      </c>
      <c r="E989" s="68" t="str">
        <f ca="1">IF(RecurringTable[[#This Row],[Date]], IF(RecurringTable[[#This Row],[Date]]=_xlfn.XLOOKUP(TODAY(), RecurringTable[Date], RecurringTable[Date], -1,1,1), "Next up", ""), "")</f>
        <v/>
      </c>
    </row>
    <row r="990" spans="4:5" x14ac:dyDescent="0.25">
      <c r="D990" s="67" t="str">
        <f>IF(RecurringTable[[#This Row],[Date]], _xlfn.XLOOKUP(RecurringTable[[#This Row],[Date]], MainIncomeTable[Date], MainIncomeTable[Period], -1, -1,1 ), "")</f>
        <v/>
      </c>
      <c r="E990" s="68" t="str">
        <f ca="1">IF(RecurringTable[[#This Row],[Date]], IF(RecurringTable[[#This Row],[Date]]=_xlfn.XLOOKUP(TODAY(), RecurringTable[Date], RecurringTable[Date], -1,1,1), "Next up", ""), "")</f>
        <v/>
      </c>
    </row>
    <row r="991" spans="4:5" x14ac:dyDescent="0.25">
      <c r="D991" s="67" t="str">
        <f>IF(RecurringTable[[#This Row],[Date]], _xlfn.XLOOKUP(RecurringTable[[#This Row],[Date]], MainIncomeTable[Date], MainIncomeTable[Period], -1, -1,1 ), "")</f>
        <v/>
      </c>
      <c r="E991" s="68" t="str">
        <f ca="1">IF(RecurringTable[[#This Row],[Date]], IF(RecurringTable[[#This Row],[Date]]=_xlfn.XLOOKUP(TODAY(), RecurringTable[Date], RecurringTable[Date], -1,1,1), "Next up", ""), "")</f>
        <v/>
      </c>
    </row>
    <row r="992" spans="4:5" x14ac:dyDescent="0.25">
      <c r="D992" s="67" t="str">
        <f>IF(RecurringTable[[#This Row],[Date]], _xlfn.XLOOKUP(RecurringTable[[#This Row],[Date]], MainIncomeTable[Date], MainIncomeTable[Period], -1, -1,1 ), "")</f>
        <v/>
      </c>
      <c r="E992" s="68" t="str">
        <f ca="1">IF(RecurringTable[[#This Row],[Date]], IF(RecurringTable[[#This Row],[Date]]=_xlfn.XLOOKUP(TODAY(), RecurringTable[Date], RecurringTable[Date], -1,1,1), "Next up", ""), "")</f>
        <v/>
      </c>
    </row>
    <row r="993" spans="4:5" x14ac:dyDescent="0.25">
      <c r="D993" s="67" t="str">
        <f>IF(RecurringTable[[#This Row],[Date]], _xlfn.XLOOKUP(RecurringTable[[#This Row],[Date]], MainIncomeTable[Date], MainIncomeTable[Period], -1, -1,1 ), "")</f>
        <v/>
      </c>
      <c r="E993" s="68" t="str">
        <f ca="1">IF(RecurringTable[[#This Row],[Date]], IF(RecurringTable[[#This Row],[Date]]=_xlfn.XLOOKUP(TODAY(), RecurringTable[Date], RecurringTable[Date], -1,1,1), "Next up", ""), "")</f>
        <v/>
      </c>
    </row>
    <row r="994" spans="4:5" x14ac:dyDescent="0.25">
      <c r="D994" s="67" t="str">
        <f>IF(RecurringTable[[#This Row],[Date]], _xlfn.XLOOKUP(RecurringTable[[#This Row],[Date]], MainIncomeTable[Date], MainIncomeTable[Period], -1, -1,1 ), "")</f>
        <v/>
      </c>
      <c r="E994" s="68" t="str">
        <f ca="1">IF(RecurringTable[[#This Row],[Date]], IF(RecurringTable[[#This Row],[Date]]=_xlfn.XLOOKUP(TODAY(), RecurringTable[Date], RecurringTable[Date], -1,1,1), "Next up", ""), "")</f>
        <v/>
      </c>
    </row>
    <row r="995" spans="4:5" x14ac:dyDescent="0.25">
      <c r="D995" s="67" t="str">
        <f>IF(RecurringTable[[#This Row],[Date]], _xlfn.XLOOKUP(RecurringTable[[#This Row],[Date]], MainIncomeTable[Date], MainIncomeTable[Period], -1, -1,1 ), "")</f>
        <v/>
      </c>
      <c r="E995" s="68" t="str">
        <f ca="1">IF(RecurringTable[[#This Row],[Date]], IF(RecurringTable[[#This Row],[Date]]=_xlfn.XLOOKUP(TODAY(), RecurringTable[Date], RecurringTable[Date], -1,1,1), "Next up", ""), "")</f>
        <v/>
      </c>
    </row>
    <row r="996" spans="4:5" x14ac:dyDescent="0.25">
      <c r="D996" s="67" t="str">
        <f>IF(RecurringTable[[#This Row],[Date]], _xlfn.XLOOKUP(RecurringTable[[#This Row],[Date]], MainIncomeTable[Date], MainIncomeTable[Period], -1, -1,1 ), "")</f>
        <v/>
      </c>
      <c r="E996" s="68" t="str">
        <f ca="1">IF(RecurringTable[[#This Row],[Date]], IF(RecurringTable[[#This Row],[Date]]=_xlfn.XLOOKUP(TODAY(), RecurringTable[Date], RecurringTable[Date], -1,1,1), "Next up", ""), "")</f>
        <v/>
      </c>
    </row>
    <row r="997" spans="4:5" x14ac:dyDescent="0.25">
      <c r="D997" s="67" t="str">
        <f>IF(RecurringTable[[#This Row],[Date]], _xlfn.XLOOKUP(RecurringTable[[#This Row],[Date]], MainIncomeTable[Date], MainIncomeTable[Period], -1, -1,1 ), "")</f>
        <v/>
      </c>
      <c r="E997" s="68" t="str">
        <f ca="1">IF(RecurringTable[[#This Row],[Date]], IF(RecurringTable[[#This Row],[Date]]=_xlfn.XLOOKUP(TODAY(), RecurringTable[Date], RecurringTable[Date], -1,1,1), "Next up", ""), "")</f>
        <v/>
      </c>
    </row>
    <row r="998" spans="4:5" x14ac:dyDescent="0.25">
      <c r="D998" s="67" t="str">
        <f>IF(RecurringTable[[#This Row],[Date]], _xlfn.XLOOKUP(RecurringTable[[#This Row],[Date]], MainIncomeTable[Date], MainIncomeTable[Period], -1, -1,1 ), "")</f>
        <v/>
      </c>
      <c r="E998" s="68" t="str">
        <f ca="1">IF(RecurringTable[[#This Row],[Date]], IF(RecurringTable[[#This Row],[Date]]=_xlfn.XLOOKUP(TODAY(), RecurringTable[Date], RecurringTable[Date], -1,1,1), "Next up", ""), "")</f>
        <v/>
      </c>
    </row>
    <row r="999" spans="4:5" x14ac:dyDescent="0.25">
      <c r="D999" s="67" t="str">
        <f>IF(RecurringTable[[#This Row],[Date]], _xlfn.XLOOKUP(RecurringTable[[#This Row],[Date]], MainIncomeTable[Date], MainIncomeTable[Period], -1, -1,1 ), "")</f>
        <v/>
      </c>
      <c r="E999" s="68" t="str">
        <f ca="1">IF(RecurringTable[[#This Row],[Date]], IF(RecurringTable[[#This Row],[Date]]=_xlfn.XLOOKUP(TODAY(), RecurringTable[Date], RecurringTable[Date], -1,1,1), "Next up", ""), "")</f>
        <v/>
      </c>
    </row>
    <row r="1000" spans="4:5" x14ac:dyDescent="0.25">
      <c r="D1000" s="67" t="str">
        <f>IF(RecurringTable[[#This Row],[Date]], _xlfn.XLOOKUP(RecurringTable[[#This Row],[Date]], MainIncomeTable[Date], MainIncomeTable[Period], -1, -1,1 ), "")</f>
        <v/>
      </c>
      <c r="E1000" s="68" t="str">
        <f ca="1">IF(RecurringTable[[#This Row],[Date]], IF(RecurringTable[[#This Row],[Date]]=_xlfn.XLOOKUP(TODAY(), RecurringTable[Date], RecurringTable[Date], -1,1,1), "Next up", ""), "")</f>
        <v/>
      </c>
    </row>
    <row r="1001" spans="4:5" x14ac:dyDescent="0.25">
      <c r="D1001" s="67" t="str">
        <f>IF(RecurringTable[[#This Row],[Date]], _xlfn.XLOOKUP(RecurringTable[[#This Row],[Date]], MainIncomeTable[Date], MainIncomeTable[Period], -1, -1,1 ), "")</f>
        <v/>
      </c>
      <c r="E1001" s="68" t="str">
        <f ca="1">IF(RecurringTable[[#This Row],[Date]], IF(RecurringTable[[#This Row],[Date]]=_xlfn.XLOOKUP(TODAY(), RecurringTable[Date], RecurringTable[Date], -1,1,1), "Next up", ""), "")</f>
        <v/>
      </c>
    </row>
    <row r="1002" spans="4:5" x14ac:dyDescent="0.25">
      <c r="D1002" s="67" t="str">
        <f>IF(RecurringTable[[#This Row],[Date]], _xlfn.XLOOKUP(RecurringTable[[#This Row],[Date]], MainIncomeTable[Date], MainIncomeTable[Period], -1, -1,1 ), "")</f>
        <v/>
      </c>
      <c r="E1002" s="68" t="str">
        <f ca="1">IF(RecurringTable[[#This Row],[Date]], IF(RecurringTable[[#This Row],[Date]]=_xlfn.XLOOKUP(TODAY(), RecurringTable[Date], RecurringTable[Date], -1,1,1), "Next up", ""), "")</f>
        <v/>
      </c>
    </row>
    <row r="1003" spans="4:5" x14ac:dyDescent="0.25">
      <c r="D1003" s="67" t="str">
        <f>IF(RecurringTable[[#This Row],[Date]], _xlfn.XLOOKUP(RecurringTable[[#This Row],[Date]], MainIncomeTable[Date], MainIncomeTable[Period], -1, -1,1 ), "")</f>
        <v/>
      </c>
      <c r="E1003" s="68" t="str">
        <f ca="1">IF(RecurringTable[[#This Row],[Date]], IF(RecurringTable[[#This Row],[Date]]=_xlfn.XLOOKUP(TODAY(), RecurringTable[Date], RecurringTable[Date], -1,1,1), "Next up", ""), "")</f>
        <v/>
      </c>
    </row>
    <row r="1004" spans="4:5" x14ac:dyDescent="0.25">
      <c r="D1004" s="67" t="str">
        <f>IF(RecurringTable[[#This Row],[Date]], _xlfn.XLOOKUP(RecurringTable[[#This Row],[Date]], MainIncomeTable[Date], MainIncomeTable[Period], -1, -1,1 ), "")</f>
        <v/>
      </c>
      <c r="E1004" s="68" t="str">
        <f ca="1">IF(RecurringTable[[#This Row],[Date]], IF(RecurringTable[[#This Row],[Date]]=_xlfn.XLOOKUP(TODAY(), RecurringTable[Date], RecurringTable[Date], -1,1,1), "Next up", ""), "")</f>
        <v/>
      </c>
    </row>
    <row r="1005" spans="4:5" x14ac:dyDescent="0.25">
      <c r="D1005" s="67" t="str">
        <f>IF(RecurringTable[[#This Row],[Date]], _xlfn.XLOOKUP(RecurringTable[[#This Row],[Date]], MainIncomeTable[Date], MainIncomeTable[Period], -1, -1,1 ), "")</f>
        <v/>
      </c>
      <c r="E1005" s="68" t="str">
        <f ca="1">IF(RecurringTable[[#This Row],[Date]], IF(RecurringTable[[#This Row],[Date]]=_xlfn.XLOOKUP(TODAY(), RecurringTable[Date], RecurringTable[Date], -1,1,1), "Next up", ""), "")</f>
        <v/>
      </c>
    </row>
    <row r="1006" spans="4:5" x14ac:dyDescent="0.25">
      <c r="D1006" s="67" t="str">
        <f>IF(RecurringTable[[#This Row],[Date]], _xlfn.XLOOKUP(RecurringTable[[#This Row],[Date]], MainIncomeTable[Date], MainIncomeTable[Period], -1, -1,1 ), "")</f>
        <v/>
      </c>
      <c r="E1006" s="68" t="str">
        <f ca="1">IF(RecurringTable[[#This Row],[Date]], IF(RecurringTable[[#This Row],[Date]]=_xlfn.XLOOKUP(TODAY(), RecurringTable[Date], RecurringTable[Date], -1,1,1), "Next up", ""), "")</f>
        <v/>
      </c>
    </row>
    <row r="1007" spans="4:5" x14ac:dyDescent="0.25">
      <c r="D1007" s="67" t="str">
        <f>IF(RecurringTable[[#This Row],[Date]], _xlfn.XLOOKUP(RecurringTable[[#This Row],[Date]], MainIncomeTable[Date], MainIncomeTable[Period], -1, -1,1 ), "")</f>
        <v/>
      </c>
      <c r="E1007" s="68" t="str">
        <f ca="1">IF(RecurringTable[[#This Row],[Date]], IF(RecurringTable[[#This Row],[Date]]=_xlfn.XLOOKUP(TODAY(), RecurringTable[Date], RecurringTable[Date], -1,1,1), "Next up", ""), "")</f>
        <v/>
      </c>
    </row>
    <row r="1008" spans="4:5" x14ac:dyDescent="0.25">
      <c r="D1008" s="67" t="str">
        <f>IF(RecurringTable[[#This Row],[Date]], _xlfn.XLOOKUP(RecurringTable[[#This Row],[Date]], MainIncomeTable[Date], MainIncomeTable[Period], -1, -1,1 ), "")</f>
        <v/>
      </c>
      <c r="E1008" s="68" t="str">
        <f ca="1">IF(RecurringTable[[#This Row],[Date]], IF(RecurringTable[[#This Row],[Date]]=_xlfn.XLOOKUP(TODAY(), RecurringTable[Date], RecurringTable[Date], -1,1,1), "Next up", ""), "")</f>
        <v/>
      </c>
    </row>
    <row r="1009" spans="4:5" x14ac:dyDescent="0.25">
      <c r="D1009" s="67" t="str">
        <f>IF(RecurringTable[[#This Row],[Date]], _xlfn.XLOOKUP(RecurringTable[[#This Row],[Date]], MainIncomeTable[Date], MainIncomeTable[Period], -1, -1,1 ), "")</f>
        <v/>
      </c>
      <c r="E1009" s="68" t="str">
        <f ca="1">IF(RecurringTable[[#This Row],[Date]], IF(RecurringTable[[#This Row],[Date]]=_xlfn.XLOOKUP(TODAY(), RecurringTable[Date], RecurringTable[Date], -1,1,1), "Next up", ""), "")</f>
        <v/>
      </c>
    </row>
    <row r="1010" spans="4:5" x14ac:dyDescent="0.25">
      <c r="D1010" s="67" t="str">
        <f>IF(RecurringTable[[#This Row],[Date]], _xlfn.XLOOKUP(RecurringTable[[#This Row],[Date]], MainIncomeTable[Date], MainIncomeTable[Period], -1, -1,1 ), "")</f>
        <v/>
      </c>
      <c r="E1010" s="68" t="str">
        <f ca="1">IF(RecurringTable[[#This Row],[Date]], IF(RecurringTable[[#This Row],[Date]]=_xlfn.XLOOKUP(TODAY(), RecurringTable[Date], RecurringTable[Date], -1,1,1), "Next up", ""), "")</f>
        <v/>
      </c>
    </row>
    <row r="1011" spans="4:5" x14ac:dyDescent="0.25">
      <c r="D1011" s="67" t="str">
        <f>IF(RecurringTable[[#This Row],[Date]], _xlfn.XLOOKUP(RecurringTable[[#This Row],[Date]], MainIncomeTable[Date], MainIncomeTable[Period], -1, -1,1 ), "")</f>
        <v/>
      </c>
      <c r="E1011" s="68" t="str">
        <f ca="1">IF(RecurringTable[[#This Row],[Date]], IF(RecurringTable[[#This Row],[Date]]=_xlfn.XLOOKUP(TODAY(), RecurringTable[Date], RecurringTable[Date], -1,1,1), "Next up", ""), "")</f>
        <v/>
      </c>
    </row>
    <row r="1012" spans="4:5" x14ac:dyDescent="0.25">
      <c r="D1012" s="67" t="str">
        <f>IF(RecurringTable[[#This Row],[Date]], _xlfn.XLOOKUP(RecurringTable[[#This Row],[Date]], MainIncomeTable[Date], MainIncomeTable[Period], -1, -1,1 ), "")</f>
        <v/>
      </c>
      <c r="E1012" s="68" t="str">
        <f ca="1">IF(RecurringTable[[#This Row],[Date]], IF(RecurringTable[[#This Row],[Date]]=_xlfn.XLOOKUP(TODAY(), RecurringTable[Date], RecurringTable[Date], -1,1,1), "Next up", ""), "")</f>
        <v/>
      </c>
    </row>
    <row r="1013" spans="4:5" x14ac:dyDescent="0.25">
      <c r="D1013" s="67" t="str">
        <f>IF(RecurringTable[[#This Row],[Date]], _xlfn.XLOOKUP(RecurringTable[[#This Row],[Date]], MainIncomeTable[Date], MainIncomeTable[Period], -1, -1,1 ), "")</f>
        <v/>
      </c>
      <c r="E1013" s="68" t="str">
        <f ca="1">IF(RecurringTable[[#This Row],[Date]], IF(RecurringTable[[#This Row],[Date]]=_xlfn.XLOOKUP(TODAY(), RecurringTable[Date], RecurringTable[Date], -1,1,1), "Next up", ""), "")</f>
        <v/>
      </c>
    </row>
    <row r="1014" spans="4:5" x14ac:dyDescent="0.25">
      <c r="D1014" s="67" t="str">
        <f>IF(RecurringTable[[#This Row],[Date]], _xlfn.XLOOKUP(RecurringTable[[#This Row],[Date]], MainIncomeTable[Date], MainIncomeTable[Period], -1, -1,1 ), "")</f>
        <v/>
      </c>
      <c r="E1014" s="68" t="str">
        <f ca="1">IF(RecurringTable[[#This Row],[Date]], IF(RecurringTable[[#This Row],[Date]]=_xlfn.XLOOKUP(TODAY(), RecurringTable[Date], RecurringTable[Date], -1,1,1), "Next up", ""), "")</f>
        <v/>
      </c>
    </row>
    <row r="1015" spans="4:5" x14ac:dyDescent="0.25">
      <c r="D1015" s="67" t="str">
        <f>IF(RecurringTable[[#This Row],[Date]], _xlfn.XLOOKUP(RecurringTable[[#This Row],[Date]], MainIncomeTable[Date], MainIncomeTable[Period], -1, -1,1 ), "")</f>
        <v/>
      </c>
      <c r="E1015" s="68" t="str">
        <f ca="1">IF(RecurringTable[[#This Row],[Date]], IF(RecurringTable[[#This Row],[Date]]=_xlfn.XLOOKUP(TODAY(), RecurringTable[Date], RecurringTable[Date], -1,1,1), "Next up", ""), "")</f>
        <v/>
      </c>
    </row>
    <row r="1016" spans="4:5" x14ac:dyDescent="0.25">
      <c r="D1016" s="67" t="str">
        <f>IF(RecurringTable[[#This Row],[Date]], _xlfn.XLOOKUP(RecurringTable[[#This Row],[Date]], MainIncomeTable[Date], MainIncomeTable[Period], -1, -1,1 ), "")</f>
        <v/>
      </c>
      <c r="E1016" s="68" t="str">
        <f ca="1">IF(RecurringTable[[#This Row],[Date]], IF(RecurringTable[[#This Row],[Date]]=_xlfn.XLOOKUP(TODAY(), RecurringTable[Date], RecurringTable[Date], -1,1,1), "Next up", ""), "")</f>
        <v/>
      </c>
    </row>
    <row r="1017" spans="4:5" x14ac:dyDescent="0.25">
      <c r="D1017" s="67" t="str">
        <f>IF(RecurringTable[[#This Row],[Date]], _xlfn.XLOOKUP(RecurringTable[[#This Row],[Date]], MainIncomeTable[Date], MainIncomeTable[Period], -1, -1,1 ), "")</f>
        <v/>
      </c>
      <c r="E1017" s="68" t="str">
        <f ca="1">IF(RecurringTable[[#This Row],[Date]], IF(RecurringTable[[#This Row],[Date]]=_xlfn.XLOOKUP(TODAY(), RecurringTable[Date], RecurringTable[Date], -1,1,1), "Next up", ""), "")</f>
        <v/>
      </c>
    </row>
    <row r="1018" spans="4:5" x14ac:dyDescent="0.25">
      <c r="D1018" s="67" t="str">
        <f>IF(RecurringTable[[#This Row],[Date]], _xlfn.XLOOKUP(RecurringTable[[#This Row],[Date]], MainIncomeTable[Date], MainIncomeTable[Period], -1, -1,1 ), "")</f>
        <v/>
      </c>
      <c r="E1018" s="68" t="str">
        <f ca="1">IF(RecurringTable[[#This Row],[Date]], IF(RecurringTable[[#This Row],[Date]]=_xlfn.XLOOKUP(TODAY(), RecurringTable[Date], RecurringTable[Date], -1,1,1), "Next up", ""), "")</f>
        <v/>
      </c>
    </row>
    <row r="1019" spans="4:5" x14ac:dyDescent="0.25">
      <c r="D1019" s="67" t="str">
        <f>IF(RecurringTable[[#This Row],[Date]], _xlfn.XLOOKUP(RecurringTable[[#This Row],[Date]], MainIncomeTable[Date], MainIncomeTable[Period], -1, -1,1 ), "")</f>
        <v/>
      </c>
      <c r="E1019" s="68" t="str">
        <f ca="1">IF(RecurringTable[[#This Row],[Date]], IF(RecurringTable[[#This Row],[Date]]=_xlfn.XLOOKUP(TODAY(), RecurringTable[Date], RecurringTable[Date], -1,1,1), "Next up", ""), "")</f>
        <v/>
      </c>
    </row>
    <row r="1020" spans="4:5" x14ac:dyDescent="0.25">
      <c r="D1020" s="67" t="str">
        <f>IF(RecurringTable[[#This Row],[Date]], _xlfn.XLOOKUP(RecurringTable[[#This Row],[Date]], MainIncomeTable[Date], MainIncomeTable[Period], -1, -1,1 ), "")</f>
        <v/>
      </c>
      <c r="E1020" s="68" t="str">
        <f ca="1">IF(RecurringTable[[#This Row],[Date]], IF(RecurringTable[[#This Row],[Date]]=_xlfn.XLOOKUP(TODAY(), RecurringTable[Date], RecurringTable[Date], -1,1,1), "Next up", ""), "")</f>
        <v/>
      </c>
    </row>
    <row r="1021" spans="4:5" x14ac:dyDescent="0.25">
      <c r="D1021" s="67" t="str">
        <f>IF(RecurringTable[[#This Row],[Date]], _xlfn.XLOOKUP(RecurringTable[[#This Row],[Date]], MainIncomeTable[Date], MainIncomeTable[Period], -1, -1,1 ), "")</f>
        <v/>
      </c>
      <c r="E1021" s="68" t="str">
        <f ca="1">IF(RecurringTable[[#This Row],[Date]], IF(RecurringTable[[#This Row],[Date]]=_xlfn.XLOOKUP(TODAY(), RecurringTable[Date], RecurringTable[Date], -1,1,1), "Next up", ""), "")</f>
        <v/>
      </c>
    </row>
    <row r="1022" spans="4:5" x14ac:dyDescent="0.25">
      <c r="D1022" s="67" t="str">
        <f>IF(RecurringTable[[#This Row],[Date]], _xlfn.XLOOKUP(RecurringTable[[#This Row],[Date]], MainIncomeTable[Date], MainIncomeTable[Period], -1, -1,1 ), "")</f>
        <v/>
      </c>
      <c r="E1022" s="68" t="str">
        <f ca="1">IF(RecurringTable[[#This Row],[Date]], IF(RecurringTable[[#This Row],[Date]]=_xlfn.XLOOKUP(TODAY(), RecurringTable[Date], RecurringTable[Date], -1,1,1), "Next up", ""), "")</f>
        <v/>
      </c>
    </row>
    <row r="1023" spans="4:5" x14ac:dyDescent="0.25">
      <c r="D1023" s="67" t="str">
        <f>IF(RecurringTable[[#This Row],[Date]], _xlfn.XLOOKUP(RecurringTable[[#This Row],[Date]], MainIncomeTable[Date], MainIncomeTable[Period], -1, -1,1 ), "")</f>
        <v/>
      </c>
      <c r="E1023" s="68" t="str">
        <f ca="1">IF(RecurringTable[[#This Row],[Date]], IF(RecurringTable[[#This Row],[Date]]=_xlfn.XLOOKUP(TODAY(), RecurringTable[Date], RecurringTable[Date], -1,1,1), "Next up", ""), "")</f>
        <v/>
      </c>
    </row>
    <row r="1024" spans="4:5" x14ac:dyDescent="0.25">
      <c r="D1024" s="67" t="str">
        <f>IF(RecurringTable[[#This Row],[Date]], _xlfn.XLOOKUP(RecurringTable[[#This Row],[Date]], MainIncomeTable[Date], MainIncomeTable[Period], -1, -1,1 ), "")</f>
        <v/>
      </c>
      <c r="E1024" s="68" t="str">
        <f ca="1">IF(RecurringTable[[#This Row],[Date]], IF(RecurringTable[[#This Row],[Date]]=_xlfn.XLOOKUP(TODAY(), RecurringTable[Date], RecurringTable[Date], -1,1,1), "Next up", ""), "")</f>
        <v/>
      </c>
    </row>
    <row r="1025" spans="4:5" x14ac:dyDescent="0.25">
      <c r="D1025" s="67" t="str">
        <f>IF(RecurringTable[[#This Row],[Date]], _xlfn.XLOOKUP(RecurringTable[[#This Row],[Date]], MainIncomeTable[Date], MainIncomeTable[Period], -1, -1,1 ), "")</f>
        <v/>
      </c>
      <c r="E1025" s="68" t="str">
        <f ca="1">IF(RecurringTable[[#This Row],[Date]], IF(RecurringTable[[#This Row],[Date]]=_xlfn.XLOOKUP(TODAY(), RecurringTable[Date], RecurringTable[Date], -1,1,1), "Next up", ""), "")</f>
        <v/>
      </c>
    </row>
    <row r="1026" spans="4:5" x14ac:dyDescent="0.25">
      <c r="D1026" s="67" t="str">
        <f>IF(RecurringTable[[#This Row],[Date]], _xlfn.XLOOKUP(RecurringTable[[#This Row],[Date]], MainIncomeTable[Date], MainIncomeTable[Period], -1, -1,1 ), "")</f>
        <v/>
      </c>
      <c r="E1026" s="68" t="str">
        <f ca="1">IF(RecurringTable[[#This Row],[Date]], IF(RecurringTable[[#This Row],[Date]]=_xlfn.XLOOKUP(TODAY(), RecurringTable[Date], RecurringTable[Date], -1,1,1), "Next up", ""), "")</f>
        <v/>
      </c>
    </row>
    <row r="1027" spans="4:5" x14ac:dyDescent="0.25">
      <c r="D1027" s="67" t="str">
        <f>IF(RecurringTable[[#This Row],[Date]], _xlfn.XLOOKUP(RecurringTable[[#This Row],[Date]], MainIncomeTable[Date], MainIncomeTable[Period], -1, -1,1 ), "")</f>
        <v/>
      </c>
      <c r="E1027" s="68" t="str">
        <f ca="1">IF(RecurringTable[[#This Row],[Date]], IF(RecurringTable[[#This Row],[Date]]=_xlfn.XLOOKUP(TODAY(), RecurringTable[Date], RecurringTable[Date], -1,1,1), "Next up", ""), "")</f>
        <v/>
      </c>
    </row>
    <row r="1028" spans="4:5" x14ac:dyDescent="0.25">
      <c r="D1028" s="67" t="str">
        <f>IF(RecurringTable[[#This Row],[Date]], _xlfn.XLOOKUP(RecurringTable[[#This Row],[Date]], MainIncomeTable[Date], MainIncomeTable[Period], -1, -1,1 ), "")</f>
        <v/>
      </c>
      <c r="E1028" s="68" t="str">
        <f ca="1">IF(RecurringTable[[#This Row],[Date]], IF(RecurringTable[[#This Row],[Date]]=_xlfn.XLOOKUP(TODAY(), RecurringTable[Date], RecurringTable[Date], -1,1,1), "Next up", ""), "")</f>
        <v/>
      </c>
    </row>
    <row r="1029" spans="4:5" x14ac:dyDescent="0.25">
      <c r="D1029" s="67" t="str">
        <f>IF(RecurringTable[[#This Row],[Date]], _xlfn.XLOOKUP(RecurringTable[[#This Row],[Date]], MainIncomeTable[Date], MainIncomeTable[Period], -1, -1,1 ), "")</f>
        <v/>
      </c>
      <c r="E1029" s="68" t="str">
        <f ca="1">IF(RecurringTable[[#This Row],[Date]], IF(RecurringTable[[#This Row],[Date]]=_xlfn.XLOOKUP(TODAY(), RecurringTable[Date], RecurringTable[Date], -1,1,1), "Next up", ""), "")</f>
        <v/>
      </c>
    </row>
    <row r="1030" spans="4:5" x14ac:dyDescent="0.25">
      <c r="D1030" s="67" t="str">
        <f>IF(RecurringTable[[#This Row],[Date]], _xlfn.XLOOKUP(RecurringTable[[#This Row],[Date]], MainIncomeTable[Date], MainIncomeTable[Period], -1, -1,1 ), "")</f>
        <v/>
      </c>
      <c r="E1030" s="68" t="str">
        <f ca="1">IF(RecurringTable[[#This Row],[Date]], IF(RecurringTable[[#This Row],[Date]]=_xlfn.XLOOKUP(TODAY(), RecurringTable[Date], RecurringTable[Date], -1,1,1), "Next up", ""), "")</f>
        <v/>
      </c>
    </row>
    <row r="1031" spans="4:5" x14ac:dyDescent="0.25">
      <c r="D1031" s="67" t="str">
        <f>IF(RecurringTable[[#This Row],[Date]], _xlfn.XLOOKUP(RecurringTable[[#This Row],[Date]], MainIncomeTable[Date], MainIncomeTable[Period], -1, -1,1 ), "")</f>
        <v/>
      </c>
      <c r="E1031" s="68" t="str">
        <f ca="1">IF(RecurringTable[[#This Row],[Date]], IF(RecurringTable[[#This Row],[Date]]=_xlfn.XLOOKUP(TODAY(), RecurringTable[Date], RecurringTable[Date], -1,1,1), "Next up", ""), "")</f>
        <v/>
      </c>
    </row>
    <row r="1032" spans="4:5" x14ac:dyDescent="0.25">
      <c r="D1032" s="67" t="str">
        <f>IF(RecurringTable[[#This Row],[Date]], _xlfn.XLOOKUP(RecurringTable[[#This Row],[Date]], MainIncomeTable[Date], MainIncomeTable[Period], -1, -1,1 ), "")</f>
        <v/>
      </c>
      <c r="E1032" s="68" t="str">
        <f ca="1">IF(RecurringTable[[#This Row],[Date]], IF(RecurringTable[[#This Row],[Date]]=_xlfn.XLOOKUP(TODAY(), RecurringTable[Date], RecurringTable[Date], -1,1,1), "Next up", ""), "")</f>
        <v/>
      </c>
    </row>
    <row r="1033" spans="4:5" x14ac:dyDescent="0.25">
      <c r="D1033" s="67" t="str">
        <f>IF(RecurringTable[[#This Row],[Date]], _xlfn.XLOOKUP(RecurringTable[[#This Row],[Date]], MainIncomeTable[Date], MainIncomeTable[Period], -1, -1,1 ), "")</f>
        <v/>
      </c>
      <c r="E1033" s="68" t="str">
        <f ca="1">IF(RecurringTable[[#This Row],[Date]], IF(RecurringTable[[#This Row],[Date]]=_xlfn.XLOOKUP(TODAY(), RecurringTable[Date], RecurringTable[Date], -1,1,1), "Next up", ""), "")</f>
        <v/>
      </c>
    </row>
    <row r="1034" spans="4:5" x14ac:dyDescent="0.25">
      <c r="D1034" s="67" t="str">
        <f>IF(RecurringTable[[#This Row],[Date]], _xlfn.XLOOKUP(RecurringTable[[#This Row],[Date]], MainIncomeTable[Date], MainIncomeTable[Period], -1, -1,1 ), "")</f>
        <v/>
      </c>
      <c r="E1034" s="68" t="str">
        <f ca="1">IF(RecurringTable[[#This Row],[Date]], IF(RecurringTable[[#This Row],[Date]]=_xlfn.XLOOKUP(TODAY(), RecurringTable[Date], RecurringTable[Date], -1,1,1), "Next up", ""), "")</f>
        <v/>
      </c>
    </row>
    <row r="1035" spans="4:5" x14ac:dyDescent="0.25">
      <c r="D1035" s="67" t="str">
        <f>IF(RecurringTable[[#This Row],[Date]], _xlfn.XLOOKUP(RecurringTable[[#This Row],[Date]], MainIncomeTable[Date], MainIncomeTable[Period], -1, -1,1 ), "")</f>
        <v/>
      </c>
      <c r="E1035" s="68" t="str">
        <f ca="1">IF(RecurringTable[[#This Row],[Date]], IF(RecurringTable[[#This Row],[Date]]=_xlfn.XLOOKUP(TODAY(), RecurringTable[Date], RecurringTable[Date], -1,1,1), "Next up", ""), "")</f>
        <v/>
      </c>
    </row>
    <row r="1036" spans="4:5" x14ac:dyDescent="0.25">
      <c r="D1036" s="67" t="str">
        <f>IF(RecurringTable[[#This Row],[Date]], _xlfn.XLOOKUP(RecurringTable[[#This Row],[Date]], MainIncomeTable[Date], MainIncomeTable[Period], -1, -1,1 ), "")</f>
        <v/>
      </c>
      <c r="E1036" s="68" t="str">
        <f ca="1">IF(RecurringTable[[#This Row],[Date]], IF(RecurringTable[[#This Row],[Date]]=_xlfn.XLOOKUP(TODAY(), RecurringTable[Date], RecurringTable[Date], -1,1,1), "Next up", ""), "")</f>
        <v/>
      </c>
    </row>
    <row r="1037" spans="4:5" x14ac:dyDescent="0.25">
      <c r="D1037" s="67" t="str">
        <f>IF(RecurringTable[[#This Row],[Date]], _xlfn.XLOOKUP(RecurringTable[[#This Row],[Date]], MainIncomeTable[Date], MainIncomeTable[Period], -1, -1,1 ), "")</f>
        <v/>
      </c>
      <c r="E1037" s="68" t="str">
        <f ca="1">IF(RecurringTable[[#This Row],[Date]], IF(RecurringTable[[#This Row],[Date]]=_xlfn.XLOOKUP(TODAY(), RecurringTable[Date], RecurringTable[Date], -1,1,1), "Next up", ""), "")</f>
        <v/>
      </c>
    </row>
    <row r="1038" spans="4:5" x14ac:dyDescent="0.25">
      <c r="D1038" s="67" t="str">
        <f>IF(RecurringTable[[#This Row],[Date]], _xlfn.XLOOKUP(RecurringTable[[#This Row],[Date]], MainIncomeTable[Date], MainIncomeTable[Period], -1, -1,1 ), "")</f>
        <v/>
      </c>
      <c r="E1038" s="68" t="str">
        <f ca="1">IF(RecurringTable[[#This Row],[Date]], IF(RecurringTable[[#This Row],[Date]]=_xlfn.XLOOKUP(TODAY(), RecurringTable[Date], RecurringTable[Date], -1,1,1), "Next up", ""), "")</f>
        <v/>
      </c>
    </row>
    <row r="1039" spans="4:5" x14ac:dyDescent="0.25">
      <c r="D1039" s="67" t="str">
        <f>IF(RecurringTable[[#This Row],[Date]], _xlfn.XLOOKUP(RecurringTable[[#This Row],[Date]], MainIncomeTable[Date], MainIncomeTable[Period], -1, -1,1 ), "")</f>
        <v/>
      </c>
      <c r="E1039" s="68" t="str">
        <f ca="1">IF(RecurringTable[[#This Row],[Date]], IF(RecurringTable[[#This Row],[Date]]=_xlfn.XLOOKUP(TODAY(), RecurringTable[Date], RecurringTable[Date], -1,1,1), "Next up", ""), "")</f>
        <v/>
      </c>
    </row>
    <row r="1040" spans="4:5" x14ac:dyDescent="0.25">
      <c r="D1040" s="67" t="str">
        <f>IF(RecurringTable[[#This Row],[Date]], _xlfn.XLOOKUP(RecurringTable[[#This Row],[Date]], MainIncomeTable[Date], MainIncomeTable[Period], -1, -1,1 ), "")</f>
        <v/>
      </c>
      <c r="E1040" s="68" t="str">
        <f ca="1">IF(RecurringTable[[#This Row],[Date]], IF(RecurringTable[[#This Row],[Date]]=_xlfn.XLOOKUP(TODAY(), RecurringTable[Date], RecurringTable[Date], -1,1,1), "Next up", ""), "")</f>
        <v/>
      </c>
    </row>
    <row r="1041" spans="4:5" x14ac:dyDescent="0.25">
      <c r="D1041" s="67" t="str">
        <f>IF(RecurringTable[[#This Row],[Date]], _xlfn.XLOOKUP(RecurringTable[[#This Row],[Date]], MainIncomeTable[Date], MainIncomeTable[Period], -1, -1,1 ), "")</f>
        <v/>
      </c>
      <c r="E1041" s="68" t="str">
        <f ca="1">IF(RecurringTable[[#This Row],[Date]], IF(RecurringTable[[#This Row],[Date]]=_xlfn.XLOOKUP(TODAY(), RecurringTable[Date], RecurringTable[Date], -1,1,1), "Next up", ""), "")</f>
        <v/>
      </c>
    </row>
    <row r="1042" spans="4:5" x14ac:dyDescent="0.25">
      <c r="D1042" s="67" t="str">
        <f>IF(RecurringTable[[#This Row],[Date]], _xlfn.XLOOKUP(RecurringTable[[#This Row],[Date]], MainIncomeTable[Date], MainIncomeTable[Period], -1, -1,1 ), "")</f>
        <v/>
      </c>
      <c r="E1042" s="68" t="str">
        <f ca="1">IF(RecurringTable[[#This Row],[Date]], IF(RecurringTable[[#This Row],[Date]]=_xlfn.XLOOKUP(TODAY(), RecurringTable[Date], RecurringTable[Date], -1,1,1), "Next up", ""), "")</f>
        <v/>
      </c>
    </row>
    <row r="1043" spans="4:5" x14ac:dyDescent="0.25">
      <c r="D1043" s="67" t="str">
        <f>IF(RecurringTable[[#This Row],[Date]], _xlfn.XLOOKUP(RecurringTable[[#This Row],[Date]], MainIncomeTable[Date], MainIncomeTable[Period], -1, -1,1 ), "")</f>
        <v/>
      </c>
      <c r="E1043" s="68" t="str">
        <f ca="1">IF(RecurringTable[[#This Row],[Date]], IF(RecurringTable[[#This Row],[Date]]=_xlfn.XLOOKUP(TODAY(), RecurringTable[Date], RecurringTable[Date], -1,1,1), "Next up", ""), "")</f>
        <v/>
      </c>
    </row>
    <row r="1044" spans="4:5" x14ac:dyDescent="0.25">
      <c r="D1044" s="67" t="str">
        <f>IF(RecurringTable[[#This Row],[Date]], _xlfn.XLOOKUP(RecurringTable[[#This Row],[Date]], MainIncomeTable[Date], MainIncomeTable[Period], -1, -1,1 ), "")</f>
        <v/>
      </c>
      <c r="E1044" s="68" t="str">
        <f ca="1">IF(RecurringTable[[#This Row],[Date]], IF(RecurringTable[[#This Row],[Date]]=_xlfn.XLOOKUP(TODAY(), RecurringTable[Date], RecurringTable[Date], -1,1,1), "Next up", ""), "")</f>
        <v/>
      </c>
    </row>
    <row r="1045" spans="4:5" x14ac:dyDescent="0.25">
      <c r="D1045" s="67" t="str">
        <f>IF(RecurringTable[[#This Row],[Date]], _xlfn.XLOOKUP(RecurringTable[[#This Row],[Date]], MainIncomeTable[Date], MainIncomeTable[Period], -1, -1,1 ), "")</f>
        <v/>
      </c>
      <c r="E1045" s="68" t="str">
        <f ca="1">IF(RecurringTable[[#This Row],[Date]], IF(RecurringTable[[#This Row],[Date]]=_xlfn.XLOOKUP(TODAY(), RecurringTable[Date], RecurringTable[Date], -1,1,1), "Next up", ""), "")</f>
        <v/>
      </c>
    </row>
    <row r="1046" spans="4:5" x14ac:dyDescent="0.25">
      <c r="D1046" s="67" t="str">
        <f>IF(RecurringTable[[#This Row],[Date]], _xlfn.XLOOKUP(RecurringTable[[#This Row],[Date]], MainIncomeTable[Date], MainIncomeTable[Period], -1, -1,1 ), "")</f>
        <v/>
      </c>
      <c r="E1046" s="68" t="str">
        <f ca="1">IF(RecurringTable[[#This Row],[Date]], IF(RecurringTable[[#This Row],[Date]]=_xlfn.XLOOKUP(TODAY(), RecurringTable[Date], RecurringTable[Date], -1,1,1), "Next up", ""), "")</f>
        <v/>
      </c>
    </row>
    <row r="1047" spans="4:5" x14ac:dyDescent="0.25">
      <c r="D1047" s="67" t="str">
        <f>IF(RecurringTable[[#This Row],[Date]], _xlfn.XLOOKUP(RecurringTable[[#This Row],[Date]], MainIncomeTable[Date], MainIncomeTable[Period], -1, -1,1 ), "")</f>
        <v/>
      </c>
      <c r="E1047" s="68" t="str">
        <f ca="1">IF(RecurringTable[[#This Row],[Date]], IF(RecurringTable[[#This Row],[Date]]=_xlfn.XLOOKUP(TODAY(), RecurringTable[Date], RecurringTable[Date], -1,1,1), "Next up", ""), "")</f>
        <v/>
      </c>
    </row>
    <row r="1048" spans="4:5" x14ac:dyDescent="0.25">
      <c r="D1048" s="67" t="str">
        <f>IF(RecurringTable[[#This Row],[Date]], _xlfn.XLOOKUP(RecurringTable[[#This Row],[Date]], MainIncomeTable[Date], MainIncomeTable[Period], -1, -1,1 ), "")</f>
        <v/>
      </c>
      <c r="E1048" s="68" t="str">
        <f ca="1">IF(RecurringTable[[#This Row],[Date]], IF(RecurringTable[[#This Row],[Date]]=_xlfn.XLOOKUP(TODAY(), RecurringTable[Date], RecurringTable[Date], -1,1,1), "Next up", ""), "")</f>
        <v/>
      </c>
    </row>
    <row r="1049" spans="4:5" x14ac:dyDescent="0.25">
      <c r="D1049" s="67" t="str">
        <f>IF(RecurringTable[[#This Row],[Date]], _xlfn.XLOOKUP(RecurringTable[[#This Row],[Date]], MainIncomeTable[Date], MainIncomeTable[Period], -1, -1,1 ), "")</f>
        <v/>
      </c>
      <c r="E1049" s="68" t="str">
        <f ca="1">IF(RecurringTable[[#This Row],[Date]], IF(RecurringTable[[#This Row],[Date]]=_xlfn.XLOOKUP(TODAY(), RecurringTable[Date], RecurringTable[Date], -1,1,1), "Next up", ""), "")</f>
        <v/>
      </c>
    </row>
    <row r="1050" spans="4:5" x14ac:dyDescent="0.25">
      <c r="D1050" s="67" t="str">
        <f>IF(RecurringTable[[#This Row],[Date]], _xlfn.XLOOKUP(RecurringTable[[#This Row],[Date]], MainIncomeTable[Date], MainIncomeTable[Period], -1, -1,1 ), "")</f>
        <v/>
      </c>
      <c r="E1050" s="68" t="str">
        <f ca="1">IF(RecurringTable[[#This Row],[Date]], IF(RecurringTable[[#This Row],[Date]]=_xlfn.XLOOKUP(TODAY(), RecurringTable[Date], RecurringTable[Date], -1,1,1), "Next up", ""), "")</f>
        <v/>
      </c>
    </row>
    <row r="1051" spans="4:5" x14ac:dyDescent="0.25">
      <c r="D1051" s="67" t="str">
        <f>IF(RecurringTable[[#This Row],[Date]], _xlfn.XLOOKUP(RecurringTable[[#This Row],[Date]], MainIncomeTable[Date], MainIncomeTable[Period], -1, -1,1 ), "")</f>
        <v/>
      </c>
      <c r="E1051" s="68" t="str">
        <f ca="1">IF(RecurringTable[[#This Row],[Date]], IF(RecurringTable[[#This Row],[Date]]=_xlfn.XLOOKUP(TODAY(), RecurringTable[Date], RecurringTable[Date], -1,1,1), "Next up", ""), "")</f>
        <v/>
      </c>
    </row>
    <row r="1052" spans="4:5" x14ac:dyDescent="0.25">
      <c r="D1052" s="67" t="str">
        <f>IF(RecurringTable[[#This Row],[Date]], _xlfn.XLOOKUP(RecurringTable[[#This Row],[Date]], MainIncomeTable[Date], MainIncomeTable[Period], -1, -1,1 ), "")</f>
        <v/>
      </c>
      <c r="E1052" s="68" t="str">
        <f ca="1">IF(RecurringTable[[#This Row],[Date]], IF(RecurringTable[[#This Row],[Date]]=_xlfn.XLOOKUP(TODAY(), RecurringTable[Date], RecurringTable[Date], -1,1,1), "Next up", ""), "")</f>
        <v/>
      </c>
    </row>
    <row r="1053" spans="4:5" x14ac:dyDescent="0.25">
      <c r="D1053" s="67" t="str">
        <f>IF(RecurringTable[[#This Row],[Date]], _xlfn.XLOOKUP(RecurringTable[[#This Row],[Date]], MainIncomeTable[Date], MainIncomeTable[Period], -1, -1,1 ), "")</f>
        <v/>
      </c>
      <c r="E1053" s="68" t="str">
        <f ca="1">IF(RecurringTable[[#This Row],[Date]], IF(RecurringTable[[#This Row],[Date]]=_xlfn.XLOOKUP(TODAY(), RecurringTable[Date], RecurringTable[Date], -1,1,1), "Next up", ""), "")</f>
        <v/>
      </c>
    </row>
    <row r="1054" spans="4:5" x14ac:dyDescent="0.25">
      <c r="D1054" s="67" t="str">
        <f>IF(RecurringTable[[#This Row],[Date]], _xlfn.XLOOKUP(RecurringTable[[#This Row],[Date]], MainIncomeTable[Date], MainIncomeTable[Period], -1, -1,1 ), "")</f>
        <v/>
      </c>
      <c r="E1054" s="68" t="str">
        <f ca="1">IF(RecurringTable[[#This Row],[Date]], IF(RecurringTable[[#This Row],[Date]]=_xlfn.XLOOKUP(TODAY(), RecurringTable[Date], RecurringTable[Date], -1,1,1), "Next up", ""), "")</f>
        <v/>
      </c>
    </row>
    <row r="1055" spans="4:5" x14ac:dyDescent="0.25">
      <c r="D1055" s="67" t="str">
        <f>IF(RecurringTable[[#This Row],[Date]], _xlfn.XLOOKUP(RecurringTable[[#This Row],[Date]], MainIncomeTable[Date], MainIncomeTable[Period], -1, -1,1 ), "")</f>
        <v/>
      </c>
      <c r="E1055" s="68" t="str">
        <f ca="1">IF(RecurringTable[[#This Row],[Date]], IF(RecurringTable[[#This Row],[Date]]=_xlfn.XLOOKUP(TODAY(), RecurringTable[Date], RecurringTable[Date], -1,1,1), "Next up", ""), "")</f>
        <v/>
      </c>
    </row>
    <row r="1056" spans="4:5" x14ac:dyDescent="0.25">
      <c r="D1056" s="67" t="str">
        <f>IF(RecurringTable[[#This Row],[Date]], _xlfn.XLOOKUP(RecurringTable[[#This Row],[Date]], MainIncomeTable[Date], MainIncomeTable[Period], -1, -1,1 ), "")</f>
        <v/>
      </c>
      <c r="E1056" s="68" t="str">
        <f ca="1">IF(RecurringTable[[#This Row],[Date]], IF(RecurringTable[[#This Row],[Date]]=_xlfn.XLOOKUP(TODAY(), RecurringTable[Date], RecurringTable[Date], -1,1,1), "Next up", ""), "")</f>
        <v/>
      </c>
    </row>
    <row r="1057" spans="4:5" x14ac:dyDescent="0.25">
      <c r="D1057" s="67" t="str">
        <f>IF(RecurringTable[[#This Row],[Date]], _xlfn.XLOOKUP(RecurringTable[[#This Row],[Date]], MainIncomeTable[Date], MainIncomeTable[Period], -1, -1,1 ), "")</f>
        <v/>
      </c>
      <c r="E1057" s="68" t="str">
        <f ca="1">IF(RecurringTable[[#This Row],[Date]], IF(RecurringTable[[#This Row],[Date]]=_xlfn.XLOOKUP(TODAY(), RecurringTable[Date], RecurringTable[Date], -1,1,1), "Next up", ""), "")</f>
        <v/>
      </c>
    </row>
    <row r="1058" spans="4:5" x14ac:dyDescent="0.25">
      <c r="D1058" s="67" t="str">
        <f>IF(RecurringTable[[#This Row],[Date]], _xlfn.XLOOKUP(RecurringTable[[#This Row],[Date]], MainIncomeTable[Date], MainIncomeTable[Period], -1, -1,1 ), "")</f>
        <v/>
      </c>
      <c r="E1058" s="68" t="str">
        <f ca="1">IF(RecurringTable[[#This Row],[Date]], IF(RecurringTable[[#This Row],[Date]]=_xlfn.XLOOKUP(TODAY(), RecurringTable[Date], RecurringTable[Date], -1,1,1), "Next up", ""), "")</f>
        <v/>
      </c>
    </row>
    <row r="1059" spans="4:5" x14ac:dyDescent="0.25">
      <c r="D1059" s="67" t="str">
        <f>IF(RecurringTable[[#This Row],[Date]], _xlfn.XLOOKUP(RecurringTable[[#This Row],[Date]], MainIncomeTable[Date], MainIncomeTable[Period], -1, -1,1 ), "")</f>
        <v/>
      </c>
      <c r="E1059" s="68" t="str">
        <f ca="1">IF(RecurringTable[[#This Row],[Date]], IF(RecurringTable[[#This Row],[Date]]=_xlfn.XLOOKUP(TODAY(), RecurringTable[Date], RecurringTable[Date], -1,1,1), "Next up", ""), "")</f>
        <v/>
      </c>
    </row>
    <row r="1060" spans="4:5" x14ac:dyDescent="0.25">
      <c r="D1060" s="67" t="str">
        <f>IF(RecurringTable[[#This Row],[Date]], _xlfn.XLOOKUP(RecurringTable[[#This Row],[Date]], MainIncomeTable[Date], MainIncomeTable[Period], -1, -1,1 ), "")</f>
        <v/>
      </c>
      <c r="E1060" s="68" t="str">
        <f ca="1">IF(RecurringTable[[#This Row],[Date]], IF(RecurringTable[[#This Row],[Date]]=_xlfn.XLOOKUP(TODAY(), RecurringTable[Date], RecurringTable[Date], -1,1,1), "Next up", ""), "")</f>
        <v/>
      </c>
    </row>
    <row r="1061" spans="4:5" x14ac:dyDescent="0.25">
      <c r="D1061" s="67" t="str">
        <f>IF(RecurringTable[[#This Row],[Date]], _xlfn.XLOOKUP(RecurringTable[[#This Row],[Date]], MainIncomeTable[Date], MainIncomeTable[Period], -1, -1,1 ), "")</f>
        <v/>
      </c>
      <c r="E1061" s="68" t="str">
        <f ca="1">IF(RecurringTable[[#This Row],[Date]], IF(RecurringTable[[#This Row],[Date]]=_xlfn.XLOOKUP(TODAY(), RecurringTable[Date], RecurringTable[Date], -1,1,1), "Next up", ""), "")</f>
        <v/>
      </c>
    </row>
    <row r="1062" spans="4:5" x14ac:dyDescent="0.25">
      <c r="D1062" s="67" t="str">
        <f>IF(RecurringTable[[#This Row],[Date]], _xlfn.XLOOKUP(RecurringTable[[#This Row],[Date]], MainIncomeTable[Date], MainIncomeTable[Period], -1, -1,1 ), "")</f>
        <v/>
      </c>
      <c r="E1062" s="68" t="str">
        <f ca="1">IF(RecurringTable[[#This Row],[Date]], IF(RecurringTable[[#This Row],[Date]]=_xlfn.XLOOKUP(TODAY(), RecurringTable[Date], RecurringTable[Date], -1,1,1), "Next up", ""), "")</f>
        <v/>
      </c>
    </row>
    <row r="1063" spans="4:5" x14ac:dyDescent="0.25">
      <c r="D1063" s="67" t="str">
        <f>IF(RecurringTable[[#This Row],[Date]], _xlfn.XLOOKUP(RecurringTable[[#This Row],[Date]], MainIncomeTable[Date], MainIncomeTable[Period], -1, -1,1 ), "")</f>
        <v/>
      </c>
      <c r="E1063" s="68" t="str">
        <f ca="1">IF(RecurringTable[[#This Row],[Date]], IF(RecurringTable[[#This Row],[Date]]=_xlfn.XLOOKUP(TODAY(), RecurringTable[Date], RecurringTable[Date], -1,1,1), "Next up", ""), "")</f>
        <v/>
      </c>
    </row>
    <row r="1064" spans="4:5" x14ac:dyDescent="0.25">
      <c r="D1064" s="67" t="str">
        <f>IF(RecurringTable[[#This Row],[Date]], _xlfn.XLOOKUP(RecurringTable[[#This Row],[Date]], MainIncomeTable[Date], MainIncomeTable[Period], -1, -1,1 ), "")</f>
        <v/>
      </c>
      <c r="E1064" s="68" t="str">
        <f ca="1">IF(RecurringTable[[#This Row],[Date]], IF(RecurringTable[[#This Row],[Date]]=_xlfn.XLOOKUP(TODAY(), RecurringTable[Date], RecurringTable[Date], -1,1,1), "Next up", ""), "")</f>
        <v/>
      </c>
    </row>
    <row r="1065" spans="4:5" x14ac:dyDescent="0.25">
      <c r="D1065" s="67" t="str">
        <f>IF(RecurringTable[[#This Row],[Date]], _xlfn.XLOOKUP(RecurringTable[[#This Row],[Date]], MainIncomeTable[Date], MainIncomeTable[Period], -1, -1,1 ), "")</f>
        <v/>
      </c>
      <c r="E1065" s="68" t="str">
        <f ca="1">IF(RecurringTable[[#This Row],[Date]], IF(RecurringTable[[#This Row],[Date]]=_xlfn.XLOOKUP(TODAY(), RecurringTable[Date], RecurringTable[Date], -1,1,1), "Next up", ""), "")</f>
        <v/>
      </c>
    </row>
    <row r="1066" spans="4:5" x14ac:dyDescent="0.25">
      <c r="D1066" s="67" t="str">
        <f>IF(RecurringTable[[#This Row],[Date]], _xlfn.XLOOKUP(RecurringTable[[#This Row],[Date]], MainIncomeTable[Date], MainIncomeTable[Period], -1, -1,1 ), "")</f>
        <v/>
      </c>
      <c r="E1066" s="68" t="str">
        <f ca="1">IF(RecurringTable[[#This Row],[Date]], IF(RecurringTable[[#This Row],[Date]]=_xlfn.XLOOKUP(TODAY(), RecurringTable[Date], RecurringTable[Date], -1,1,1), "Next up", ""), "")</f>
        <v/>
      </c>
    </row>
    <row r="1067" spans="4:5" x14ac:dyDescent="0.25">
      <c r="D1067" s="67" t="str">
        <f>IF(RecurringTable[[#This Row],[Date]], _xlfn.XLOOKUP(RecurringTable[[#This Row],[Date]], MainIncomeTable[Date], MainIncomeTable[Period], -1, -1,1 ), "")</f>
        <v/>
      </c>
      <c r="E1067" s="68" t="str">
        <f ca="1">IF(RecurringTable[[#This Row],[Date]], IF(RecurringTable[[#This Row],[Date]]=_xlfn.XLOOKUP(TODAY(), RecurringTable[Date], RecurringTable[Date], -1,1,1), "Next up", ""), "")</f>
        <v/>
      </c>
    </row>
    <row r="1068" spans="4:5" x14ac:dyDescent="0.25">
      <c r="D1068" s="67" t="str">
        <f>IF(RecurringTable[[#This Row],[Date]], _xlfn.XLOOKUP(RecurringTable[[#This Row],[Date]], MainIncomeTable[Date], MainIncomeTable[Period], -1, -1,1 ), "")</f>
        <v/>
      </c>
      <c r="E1068" s="68" t="str">
        <f ca="1">IF(RecurringTable[[#This Row],[Date]], IF(RecurringTable[[#This Row],[Date]]=_xlfn.XLOOKUP(TODAY(), RecurringTable[Date], RecurringTable[Date], -1,1,1), "Next up", ""), "")</f>
        <v/>
      </c>
    </row>
    <row r="1069" spans="4:5" x14ac:dyDescent="0.25">
      <c r="D1069" s="67" t="str">
        <f>IF(RecurringTable[[#This Row],[Date]], _xlfn.XLOOKUP(RecurringTable[[#This Row],[Date]], MainIncomeTable[Date], MainIncomeTable[Period], -1, -1,1 ), "")</f>
        <v/>
      </c>
      <c r="E1069" s="68" t="str">
        <f ca="1">IF(RecurringTable[[#This Row],[Date]], IF(RecurringTable[[#This Row],[Date]]=_xlfn.XLOOKUP(TODAY(), RecurringTable[Date], RecurringTable[Date], -1,1,1), "Next up", ""), "")</f>
        <v/>
      </c>
    </row>
    <row r="1070" spans="4:5" x14ac:dyDescent="0.25">
      <c r="D1070" s="67" t="str">
        <f>IF(RecurringTable[[#This Row],[Date]], _xlfn.XLOOKUP(RecurringTable[[#This Row],[Date]], MainIncomeTable[Date], MainIncomeTable[Period], -1, -1,1 ), "")</f>
        <v/>
      </c>
      <c r="E1070" s="68" t="str">
        <f ca="1">IF(RecurringTable[[#This Row],[Date]], IF(RecurringTable[[#This Row],[Date]]=_xlfn.XLOOKUP(TODAY(), RecurringTable[Date], RecurringTable[Date], -1,1,1), "Next up", ""), "")</f>
        <v/>
      </c>
    </row>
    <row r="1071" spans="4:5" x14ac:dyDescent="0.25">
      <c r="D1071" s="67" t="str">
        <f>IF(RecurringTable[[#This Row],[Date]], _xlfn.XLOOKUP(RecurringTable[[#This Row],[Date]], MainIncomeTable[Date], MainIncomeTable[Period], -1, -1,1 ), "")</f>
        <v/>
      </c>
      <c r="E1071" s="68" t="str">
        <f ca="1">IF(RecurringTable[[#This Row],[Date]], IF(RecurringTable[[#This Row],[Date]]=_xlfn.XLOOKUP(TODAY(), RecurringTable[Date], RecurringTable[Date], -1,1,1), "Next up", ""), "")</f>
        <v/>
      </c>
    </row>
    <row r="1072" spans="4:5" x14ac:dyDescent="0.25">
      <c r="D1072" s="67" t="str">
        <f>IF(RecurringTable[[#This Row],[Date]], _xlfn.XLOOKUP(RecurringTable[[#This Row],[Date]], MainIncomeTable[Date], MainIncomeTable[Period], -1, -1,1 ), "")</f>
        <v/>
      </c>
      <c r="E1072" s="68" t="str">
        <f ca="1">IF(RecurringTable[[#This Row],[Date]], IF(RecurringTable[[#This Row],[Date]]=_xlfn.XLOOKUP(TODAY(), RecurringTable[Date], RecurringTable[Date], -1,1,1), "Next up", ""), "")</f>
        <v/>
      </c>
    </row>
    <row r="1073" spans="4:5" x14ac:dyDescent="0.25">
      <c r="D1073" s="67" t="str">
        <f>IF(RecurringTable[[#This Row],[Date]], _xlfn.XLOOKUP(RecurringTable[[#This Row],[Date]], MainIncomeTable[Date], MainIncomeTable[Period], -1, -1,1 ), "")</f>
        <v/>
      </c>
      <c r="E1073" s="68" t="str">
        <f ca="1">IF(RecurringTable[[#This Row],[Date]], IF(RecurringTable[[#This Row],[Date]]=_xlfn.XLOOKUP(TODAY(), RecurringTable[Date], RecurringTable[Date], -1,1,1), "Next up", ""), "")</f>
        <v/>
      </c>
    </row>
    <row r="1074" spans="4:5" x14ac:dyDescent="0.25">
      <c r="D1074" s="67" t="str">
        <f>IF(RecurringTable[[#This Row],[Date]], _xlfn.XLOOKUP(RecurringTable[[#This Row],[Date]], MainIncomeTable[Date], MainIncomeTable[Period], -1, -1,1 ), "")</f>
        <v/>
      </c>
      <c r="E1074" s="68" t="str">
        <f ca="1">IF(RecurringTable[[#This Row],[Date]], IF(RecurringTable[[#This Row],[Date]]=_xlfn.XLOOKUP(TODAY(), RecurringTable[Date], RecurringTable[Date], -1,1,1), "Next up", ""), "")</f>
        <v/>
      </c>
    </row>
    <row r="1075" spans="4:5" x14ac:dyDescent="0.25">
      <c r="D1075" s="67" t="str">
        <f>IF(RecurringTable[[#This Row],[Date]], _xlfn.XLOOKUP(RecurringTable[[#This Row],[Date]], MainIncomeTable[Date], MainIncomeTable[Period], -1, -1,1 ), "")</f>
        <v/>
      </c>
      <c r="E1075" s="68" t="str">
        <f ca="1">IF(RecurringTable[[#This Row],[Date]], IF(RecurringTable[[#This Row],[Date]]=_xlfn.XLOOKUP(TODAY(), RecurringTable[Date], RecurringTable[Date], -1,1,1), "Next up", ""), "")</f>
        <v/>
      </c>
    </row>
    <row r="1076" spans="4:5" x14ac:dyDescent="0.25">
      <c r="D1076" s="67" t="str">
        <f>IF(RecurringTable[[#This Row],[Date]], _xlfn.XLOOKUP(RecurringTable[[#This Row],[Date]], MainIncomeTable[Date], MainIncomeTable[Period], -1, -1,1 ), "")</f>
        <v/>
      </c>
      <c r="E1076" s="68" t="str">
        <f ca="1">IF(RecurringTable[[#This Row],[Date]], IF(RecurringTable[[#This Row],[Date]]=_xlfn.XLOOKUP(TODAY(), RecurringTable[Date], RecurringTable[Date], -1,1,1), "Next up", ""), "")</f>
        <v/>
      </c>
    </row>
    <row r="1077" spans="4:5" x14ac:dyDescent="0.25">
      <c r="D1077" s="67" t="str">
        <f>IF(RecurringTable[[#This Row],[Date]], _xlfn.XLOOKUP(RecurringTable[[#This Row],[Date]], MainIncomeTable[Date], MainIncomeTable[Period], -1, -1,1 ), "")</f>
        <v/>
      </c>
      <c r="E1077" s="68" t="str">
        <f ca="1">IF(RecurringTable[[#This Row],[Date]], IF(RecurringTable[[#This Row],[Date]]=_xlfn.XLOOKUP(TODAY(), RecurringTable[Date], RecurringTable[Date], -1,1,1), "Next up", ""), "")</f>
        <v/>
      </c>
    </row>
    <row r="1078" spans="4:5" x14ac:dyDescent="0.25">
      <c r="D1078" s="67" t="str">
        <f>IF(RecurringTable[[#This Row],[Date]], _xlfn.XLOOKUP(RecurringTable[[#This Row],[Date]], MainIncomeTable[Date], MainIncomeTable[Period], -1, -1,1 ), "")</f>
        <v/>
      </c>
      <c r="E1078" s="68" t="str">
        <f ca="1">IF(RecurringTable[[#This Row],[Date]], IF(RecurringTable[[#This Row],[Date]]=_xlfn.XLOOKUP(TODAY(), RecurringTable[Date], RecurringTable[Date], -1,1,1), "Next up", ""), "")</f>
        <v/>
      </c>
    </row>
    <row r="1079" spans="4:5" x14ac:dyDescent="0.25">
      <c r="D1079" s="67" t="str">
        <f>IF(RecurringTable[[#This Row],[Date]], _xlfn.XLOOKUP(RecurringTable[[#This Row],[Date]], MainIncomeTable[Date], MainIncomeTable[Period], -1, -1,1 ), "")</f>
        <v/>
      </c>
      <c r="E1079" s="68" t="str">
        <f ca="1">IF(RecurringTable[[#This Row],[Date]], IF(RecurringTable[[#This Row],[Date]]=_xlfn.XLOOKUP(TODAY(), RecurringTable[Date], RecurringTable[Date], -1,1,1), "Next up", ""), "")</f>
        <v/>
      </c>
    </row>
    <row r="1080" spans="4:5" x14ac:dyDescent="0.25">
      <c r="D1080" s="67" t="str">
        <f>IF(RecurringTable[[#This Row],[Date]], _xlfn.XLOOKUP(RecurringTable[[#This Row],[Date]], MainIncomeTable[Date], MainIncomeTable[Period], -1, -1,1 ), "")</f>
        <v/>
      </c>
      <c r="E1080" s="68" t="str">
        <f ca="1">IF(RecurringTable[[#This Row],[Date]], IF(RecurringTable[[#This Row],[Date]]=_xlfn.XLOOKUP(TODAY(), RecurringTable[Date], RecurringTable[Date], -1,1,1), "Next up", ""), "")</f>
        <v/>
      </c>
    </row>
    <row r="1081" spans="4:5" x14ac:dyDescent="0.25">
      <c r="D1081" s="67" t="str">
        <f>IF(RecurringTable[[#This Row],[Date]], _xlfn.XLOOKUP(RecurringTable[[#This Row],[Date]], MainIncomeTable[Date], MainIncomeTable[Period], -1, -1,1 ), "")</f>
        <v/>
      </c>
      <c r="E1081" s="68" t="str">
        <f ca="1">IF(RecurringTable[[#This Row],[Date]], IF(RecurringTable[[#This Row],[Date]]=_xlfn.XLOOKUP(TODAY(), RecurringTable[Date], RecurringTable[Date], -1,1,1), "Next up", ""), "")</f>
        <v/>
      </c>
    </row>
    <row r="1082" spans="4:5" x14ac:dyDescent="0.25">
      <c r="D1082" s="67" t="str">
        <f>IF(RecurringTable[[#This Row],[Date]], _xlfn.XLOOKUP(RecurringTable[[#This Row],[Date]], MainIncomeTable[Date], MainIncomeTable[Period], -1, -1,1 ), "")</f>
        <v/>
      </c>
      <c r="E1082" s="68" t="str">
        <f ca="1">IF(RecurringTable[[#This Row],[Date]], IF(RecurringTable[[#This Row],[Date]]=_xlfn.XLOOKUP(TODAY(), RecurringTable[Date], RecurringTable[Date], -1,1,1), "Next up", ""), "")</f>
        <v/>
      </c>
    </row>
    <row r="1083" spans="4:5" x14ac:dyDescent="0.25">
      <c r="D1083" s="67" t="str">
        <f>IF(RecurringTable[[#This Row],[Date]], _xlfn.XLOOKUP(RecurringTable[[#This Row],[Date]], MainIncomeTable[Date], MainIncomeTable[Period], -1, -1,1 ), "")</f>
        <v/>
      </c>
      <c r="E1083" s="68" t="str">
        <f ca="1">IF(RecurringTable[[#This Row],[Date]], IF(RecurringTable[[#This Row],[Date]]=_xlfn.XLOOKUP(TODAY(), RecurringTable[Date], RecurringTable[Date], -1,1,1), "Next up", ""), "")</f>
        <v/>
      </c>
    </row>
    <row r="1084" spans="4:5" x14ac:dyDescent="0.25">
      <c r="D1084" s="67" t="str">
        <f>IF(RecurringTable[[#This Row],[Date]], _xlfn.XLOOKUP(RecurringTable[[#This Row],[Date]], MainIncomeTable[Date], MainIncomeTable[Period], -1, -1,1 ), "")</f>
        <v/>
      </c>
      <c r="E1084" s="68" t="str">
        <f ca="1">IF(RecurringTable[[#This Row],[Date]], IF(RecurringTable[[#This Row],[Date]]=_xlfn.XLOOKUP(TODAY(), RecurringTable[Date], RecurringTable[Date], -1,1,1), "Next up", ""), "")</f>
        <v/>
      </c>
    </row>
    <row r="1085" spans="4:5" x14ac:dyDescent="0.25">
      <c r="D1085" s="67" t="str">
        <f>IF(RecurringTable[[#This Row],[Date]], _xlfn.XLOOKUP(RecurringTable[[#This Row],[Date]], MainIncomeTable[Date], MainIncomeTable[Period], -1, -1,1 ), "")</f>
        <v/>
      </c>
      <c r="E1085" s="68" t="str">
        <f ca="1">IF(RecurringTable[[#This Row],[Date]], IF(RecurringTable[[#This Row],[Date]]=_xlfn.XLOOKUP(TODAY(), RecurringTable[Date], RecurringTable[Date], -1,1,1), "Next up", ""), "")</f>
        <v/>
      </c>
    </row>
    <row r="1086" spans="4:5" x14ac:dyDescent="0.25">
      <c r="D1086" s="67" t="str">
        <f>IF(RecurringTable[[#This Row],[Date]], _xlfn.XLOOKUP(RecurringTable[[#This Row],[Date]], MainIncomeTable[Date], MainIncomeTable[Period], -1, -1,1 ), "")</f>
        <v/>
      </c>
      <c r="E1086" s="68" t="str">
        <f ca="1">IF(RecurringTable[[#This Row],[Date]], IF(RecurringTable[[#This Row],[Date]]=_xlfn.XLOOKUP(TODAY(), RecurringTable[Date], RecurringTable[Date], -1,1,1), "Next up", ""), "")</f>
        <v/>
      </c>
    </row>
    <row r="1087" spans="4:5" x14ac:dyDescent="0.25">
      <c r="D1087" s="67" t="str">
        <f>IF(RecurringTable[[#This Row],[Date]], _xlfn.XLOOKUP(RecurringTable[[#This Row],[Date]], MainIncomeTable[Date], MainIncomeTable[Period], -1, -1,1 ), "")</f>
        <v/>
      </c>
      <c r="E1087" s="68" t="str">
        <f ca="1">IF(RecurringTable[[#This Row],[Date]], IF(RecurringTable[[#This Row],[Date]]=_xlfn.XLOOKUP(TODAY(), RecurringTable[Date], RecurringTable[Date], -1,1,1), "Next up", ""), "")</f>
        <v/>
      </c>
    </row>
    <row r="1088" spans="4:5" x14ac:dyDescent="0.25">
      <c r="D1088" s="67" t="str">
        <f>IF(RecurringTable[[#This Row],[Date]], _xlfn.XLOOKUP(RecurringTable[[#This Row],[Date]], MainIncomeTable[Date], MainIncomeTable[Period], -1, -1,1 ), "")</f>
        <v/>
      </c>
      <c r="E1088" s="68" t="str">
        <f ca="1">IF(RecurringTable[[#This Row],[Date]], IF(RecurringTable[[#This Row],[Date]]=_xlfn.XLOOKUP(TODAY(), RecurringTable[Date], RecurringTable[Date], -1,1,1), "Next up", ""), "")</f>
        <v/>
      </c>
    </row>
    <row r="1089" spans="4:5" x14ac:dyDescent="0.25">
      <c r="D1089" s="67" t="str">
        <f>IF(RecurringTable[[#This Row],[Date]], _xlfn.XLOOKUP(RecurringTable[[#This Row],[Date]], MainIncomeTable[Date], MainIncomeTable[Period], -1, -1,1 ), "")</f>
        <v/>
      </c>
      <c r="E1089" s="68" t="str">
        <f ca="1">IF(RecurringTable[[#This Row],[Date]], IF(RecurringTable[[#This Row],[Date]]=_xlfn.XLOOKUP(TODAY(), RecurringTable[Date], RecurringTable[Date], -1,1,1), "Next up", ""), "")</f>
        <v/>
      </c>
    </row>
    <row r="1090" spans="4:5" x14ac:dyDescent="0.25">
      <c r="D1090" s="67" t="str">
        <f>IF(RecurringTable[[#This Row],[Date]], _xlfn.XLOOKUP(RecurringTable[[#This Row],[Date]], MainIncomeTable[Date], MainIncomeTable[Period], -1, -1,1 ), "")</f>
        <v/>
      </c>
      <c r="E1090" s="68" t="str">
        <f ca="1">IF(RecurringTable[[#This Row],[Date]], IF(RecurringTable[[#This Row],[Date]]=_xlfn.XLOOKUP(TODAY(), RecurringTable[Date], RecurringTable[Date], -1,1,1), "Next up", ""), "")</f>
        <v/>
      </c>
    </row>
    <row r="1091" spans="4:5" x14ac:dyDescent="0.25">
      <c r="D1091" s="67" t="str">
        <f>IF(RecurringTable[[#This Row],[Date]], _xlfn.XLOOKUP(RecurringTable[[#This Row],[Date]], MainIncomeTable[Date], MainIncomeTable[Period], -1, -1,1 ), "")</f>
        <v/>
      </c>
      <c r="E1091" s="68" t="str">
        <f ca="1">IF(RecurringTable[[#This Row],[Date]], IF(RecurringTable[[#This Row],[Date]]=_xlfn.XLOOKUP(TODAY(), RecurringTable[Date], RecurringTable[Date], -1,1,1), "Next up", ""), "")</f>
        <v/>
      </c>
    </row>
    <row r="1092" spans="4:5" x14ac:dyDescent="0.25">
      <c r="D1092" s="67" t="str">
        <f>IF(RecurringTable[[#This Row],[Date]], _xlfn.XLOOKUP(RecurringTable[[#This Row],[Date]], MainIncomeTable[Date], MainIncomeTable[Period], -1, -1,1 ), "")</f>
        <v/>
      </c>
      <c r="E1092" s="68" t="str">
        <f ca="1">IF(RecurringTable[[#This Row],[Date]], IF(RecurringTable[[#This Row],[Date]]=_xlfn.XLOOKUP(TODAY(), RecurringTable[Date], RecurringTable[Date], -1,1,1), "Next up", ""), "")</f>
        <v/>
      </c>
    </row>
    <row r="1093" spans="4:5" x14ac:dyDescent="0.25">
      <c r="D1093" s="67" t="str">
        <f>IF(RecurringTable[[#This Row],[Date]], _xlfn.XLOOKUP(RecurringTable[[#This Row],[Date]], MainIncomeTable[Date], MainIncomeTable[Period], -1, -1,1 ), "")</f>
        <v/>
      </c>
      <c r="E1093" s="68" t="str">
        <f ca="1">IF(RecurringTable[[#This Row],[Date]], IF(RecurringTable[[#This Row],[Date]]=_xlfn.XLOOKUP(TODAY(), RecurringTable[Date], RecurringTable[Date], -1,1,1), "Next up", ""), "")</f>
        <v/>
      </c>
    </row>
    <row r="1094" spans="4:5" x14ac:dyDescent="0.25">
      <c r="D1094" s="67" t="str">
        <f>IF(RecurringTable[[#This Row],[Date]], _xlfn.XLOOKUP(RecurringTable[[#This Row],[Date]], MainIncomeTable[Date], MainIncomeTable[Period], -1, -1,1 ), "")</f>
        <v/>
      </c>
      <c r="E1094" s="68" t="str">
        <f ca="1">IF(RecurringTable[[#This Row],[Date]], IF(RecurringTable[[#This Row],[Date]]=_xlfn.XLOOKUP(TODAY(), RecurringTable[Date], RecurringTable[Date], -1,1,1), "Next up", ""), "")</f>
        <v/>
      </c>
    </row>
    <row r="1095" spans="4:5" x14ac:dyDescent="0.25">
      <c r="D1095" s="67" t="str">
        <f>IF(RecurringTable[[#This Row],[Date]], _xlfn.XLOOKUP(RecurringTable[[#This Row],[Date]], MainIncomeTable[Date], MainIncomeTable[Period], -1, -1,1 ), "")</f>
        <v/>
      </c>
      <c r="E1095" s="68" t="str">
        <f ca="1">IF(RecurringTable[[#This Row],[Date]], IF(RecurringTable[[#This Row],[Date]]=_xlfn.XLOOKUP(TODAY(), RecurringTable[Date], RecurringTable[Date], -1,1,1), "Next up", ""), "")</f>
        <v/>
      </c>
    </row>
    <row r="1096" spans="4:5" x14ac:dyDescent="0.25">
      <c r="D1096" s="67" t="str">
        <f>IF(RecurringTable[[#This Row],[Date]], _xlfn.XLOOKUP(RecurringTable[[#This Row],[Date]], MainIncomeTable[Date], MainIncomeTable[Period], -1, -1,1 ), "")</f>
        <v/>
      </c>
      <c r="E1096" s="68" t="str">
        <f ca="1">IF(RecurringTable[[#This Row],[Date]], IF(RecurringTable[[#This Row],[Date]]=_xlfn.XLOOKUP(TODAY(), RecurringTable[Date], RecurringTable[Date], -1,1,1), "Next up", ""), "")</f>
        <v/>
      </c>
    </row>
    <row r="1097" spans="4:5" x14ac:dyDescent="0.25">
      <c r="D1097" s="67" t="str">
        <f>IF(RecurringTable[[#This Row],[Date]], _xlfn.XLOOKUP(RecurringTable[[#This Row],[Date]], MainIncomeTable[Date], MainIncomeTable[Period], -1, -1,1 ), "")</f>
        <v/>
      </c>
      <c r="E1097" s="68" t="str">
        <f ca="1">IF(RecurringTable[[#This Row],[Date]], IF(RecurringTable[[#This Row],[Date]]=_xlfn.XLOOKUP(TODAY(), RecurringTable[Date], RecurringTable[Date], -1,1,1), "Next up", ""), "")</f>
        <v/>
      </c>
    </row>
    <row r="1098" spans="4:5" x14ac:dyDescent="0.25">
      <c r="D1098" s="67" t="str">
        <f>IF(RecurringTable[[#This Row],[Date]], _xlfn.XLOOKUP(RecurringTable[[#This Row],[Date]], MainIncomeTable[Date], MainIncomeTable[Period], -1, -1,1 ), "")</f>
        <v/>
      </c>
      <c r="E1098" s="68" t="str">
        <f ca="1">IF(RecurringTable[[#This Row],[Date]], IF(RecurringTable[[#This Row],[Date]]=_xlfn.XLOOKUP(TODAY(), RecurringTable[Date], RecurringTable[Date], -1,1,1), "Next up", ""), "")</f>
        <v/>
      </c>
    </row>
    <row r="1099" spans="4:5" x14ac:dyDescent="0.25">
      <c r="D1099" s="67" t="str">
        <f>IF(RecurringTable[[#This Row],[Date]], _xlfn.XLOOKUP(RecurringTable[[#This Row],[Date]], MainIncomeTable[Date], MainIncomeTable[Period], -1, -1,1 ), "")</f>
        <v/>
      </c>
      <c r="E1099" s="68" t="str">
        <f ca="1">IF(RecurringTable[[#This Row],[Date]], IF(RecurringTable[[#This Row],[Date]]=_xlfn.XLOOKUP(TODAY(), RecurringTable[Date], RecurringTable[Date], -1,1,1), "Next up", ""), "")</f>
        <v/>
      </c>
    </row>
    <row r="1100" spans="4:5" x14ac:dyDescent="0.25">
      <c r="D1100" s="67" t="str">
        <f>IF(RecurringTable[[#This Row],[Date]], _xlfn.XLOOKUP(RecurringTable[[#This Row],[Date]], MainIncomeTable[Date], MainIncomeTable[Period], -1, -1,1 ), "")</f>
        <v/>
      </c>
      <c r="E1100" s="68" t="str">
        <f ca="1">IF(RecurringTable[[#This Row],[Date]], IF(RecurringTable[[#This Row],[Date]]=_xlfn.XLOOKUP(TODAY(), RecurringTable[Date], RecurringTable[Date], -1,1,1), "Next up", ""), "")</f>
        <v/>
      </c>
    </row>
    <row r="1101" spans="4:5" x14ac:dyDescent="0.25">
      <c r="D1101" s="67" t="str">
        <f>IF(RecurringTable[[#This Row],[Date]], _xlfn.XLOOKUP(RecurringTable[[#This Row],[Date]], MainIncomeTable[Date], MainIncomeTable[Period], -1, -1,1 ), "")</f>
        <v/>
      </c>
      <c r="E1101" s="68" t="str">
        <f ca="1">IF(RecurringTable[[#This Row],[Date]], IF(RecurringTable[[#This Row],[Date]]=_xlfn.XLOOKUP(TODAY(), RecurringTable[Date], RecurringTable[Date], -1,1,1), "Next up", ""), "")</f>
        <v/>
      </c>
    </row>
    <row r="1102" spans="4:5" x14ac:dyDescent="0.25">
      <c r="D1102" s="67" t="str">
        <f>IF(RecurringTable[[#This Row],[Date]], _xlfn.XLOOKUP(RecurringTable[[#This Row],[Date]], MainIncomeTable[Date], MainIncomeTable[Period], -1, -1,1 ), "")</f>
        <v/>
      </c>
      <c r="E1102" s="68" t="str">
        <f ca="1">IF(RecurringTable[[#This Row],[Date]], IF(RecurringTable[[#This Row],[Date]]=_xlfn.XLOOKUP(TODAY(), RecurringTable[Date], RecurringTable[Date], -1,1,1), "Next up", ""), "")</f>
        <v/>
      </c>
    </row>
    <row r="1103" spans="4:5" x14ac:dyDescent="0.25">
      <c r="D1103" s="67" t="str">
        <f>IF(RecurringTable[[#This Row],[Date]], _xlfn.XLOOKUP(RecurringTable[[#This Row],[Date]], MainIncomeTable[Date], MainIncomeTable[Period], -1, -1,1 ), "")</f>
        <v/>
      </c>
      <c r="E1103" s="68" t="str">
        <f ca="1">IF(RecurringTable[[#This Row],[Date]], IF(RecurringTable[[#This Row],[Date]]=_xlfn.XLOOKUP(TODAY(), RecurringTable[Date], RecurringTable[Date], -1,1,1), "Next up", ""), "")</f>
        <v/>
      </c>
    </row>
    <row r="1104" spans="4:5" x14ac:dyDescent="0.25">
      <c r="D1104" s="67" t="str">
        <f>IF(RecurringTable[[#This Row],[Date]], _xlfn.XLOOKUP(RecurringTable[[#This Row],[Date]], MainIncomeTable[Date], MainIncomeTable[Period], -1, -1,1 ), "")</f>
        <v/>
      </c>
      <c r="E1104" s="68" t="str">
        <f ca="1">IF(RecurringTable[[#This Row],[Date]], IF(RecurringTable[[#This Row],[Date]]=_xlfn.XLOOKUP(TODAY(), RecurringTable[Date], RecurringTable[Date], -1,1,1), "Next up", ""), "")</f>
        <v/>
      </c>
    </row>
    <row r="1105" spans="4:5" x14ac:dyDescent="0.25">
      <c r="D1105" s="67" t="str">
        <f>IF(RecurringTable[[#This Row],[Date]], _xlfn.XLOOKUP(RecurringTable[[#This Row],[Date]], MainIncomeTable[Date], MainIncomeTable[Period], -1, -1,1 ), "")</f>
        <v/>
      </c>
      <c r="E1105" s="68" t="str">
        <f ca="1">IF(RecurringTable[[#This Row],[Date]], IF(RecurringTable[[#This Row],[Date]]=_xlfn.XLOOKUP(TODAY(), RecurringTable[Date], RecurringTable[Date], -1,1,1), "Next up", ""), "")</f>
        <v/>
      </c>
    </row>
    <row r="1106" spans="4:5" x14ac:dyDescent="0.25">
      <c r="D1106" s="67" t="str">
        <f>IF(RecurringTable[[#This Row],[Date]], _xlfn.XLOOKUP(RecurringTable[[#This Row],[Date]], MainIncomeTable[Date], MainIncomeTable[Period], -1, -1,1 ), "")</f>
        <v/>
      </c>
      <c r="E1106" s="68" t="str">
        <f ca="1">IF(RecurringTable[[#This Row],[Date]], IF(RecurringTable[[#This Row],[Date]]=_xlfn.XLOOKUP(TODAY(), RecurringTable[Date], RecurringTable[Date], -1,1,1), "Next up", ""), "")</f>
        <v/>
      </c>
    </row>
    <row r="1107" spans="4:5" x14ac:dyDescent="0.25">
      <c r="D1107" s="67" t="str">
        <f>IF(RecurringTable[[#This Row],[Date]], _xlfn.XLOOKUP(RecurringTable[[#This Row],[Date]], MainIncomeTable[Date], MainIncomeTable[Period], -1, -1,1 ), "")</f>
        <v/>
      </c>
      <c r="E1107" s="68" t="str">
        <f ca="1">IF(RecurringTable[[#This Row],[Date]], IF(RecurringTable[[#This Row],[Date]]=_xlfn.XLOOKUP(TODAY(), RecurringTable[Date], RecurringTable[Date], -1,1,1), "Next up", ""), "")</f>
        <v/>
      </c>
    </row>
    <row r="1108" spans="4:5" x14ac:dyDescent="0.25">
      <c r="D1108" s="67" t="str">
        <f>IF(RecurringTable[[#This Row],[Date]], _xlfn.XLOOKUP(RecurringTable[[#This Row],[Date]], MainIncomeTable[Date], MainIncomeTable[Period], -1, -1,1 ), "")</f>
        <v/>
      </c>
      <c r="E1108" s="68" t="str">
        <f ca="1">IF(RecurringTable[[#This Row],[Date]], IF(RecurringTable[[#This Row],[Date]]=_xlfn.XLOOKUP(TODAY(), RecurringTable[Date], RecurringTable[Date], -1,1,1), "Next up", ""), "")</f>
        <v/>
      </c>
    </row>
    <row r="1109" spans="4:5" x14ac:dyDescent="0.25">
      <c r="D1109" s="67" t="str">
        <f>IF(RecurringTable[[#This Row],[Date]], _xlfn.XLOOKUP(RecurringTable[[#This Row],[Date]], MainIncomeTable[Date], MainIncomeTable[Period], -1, -1,1 ), "")</f>
        <v/>
      </c>
      <c r="E1109" s="68" t="str">
        <f ca="1">IF(RecurringTable[[#This Row],[Date]], IF(RecurringTable[[#This Row],[Date]]=_xlfn.XLOOKUP(TODAY(), RecurringTable[Date], RecurringTable[Date], -1,1,1), "Next up", ""), "")</f>
        <v/>
      </c>
    </row>
    <row r="1110" spans="4:5" x14ac:dyDescent="0.25">
      <c r="D1110" s="67" t="str">
        <f>IF(RecurringTable[[#This Row],[Date]], _xlfn.XLOOKUP(RecurringTable[[#This Row],[Date]], MainIncomeTable[Date], MainIncomeTable[Period], -1, -1,1 ), "")</f>
        <v/>
      </c>
      <c r="E1110" s="68" t="str">
        <f ca="1">IF(RecurringTable[[#This Row],[Date]], IF(RecurringTable[[#This Row],[Date]]=_xlfn.XLOOKUP(TODAY(), RecurringTable[Date], RecurringTable[Date], -1,1,1), "Next up", ""), "")</f>
        <v/>
      </c>
    </row>
    <row r="1111" spans="4:5" x14ac:dyDescent="0.25">
      <c r="D1111" s="67" t="str">
        <f>IF(RecurringTable[[#This Row],[Date]], _xlfn.XLOOKUP(RecurringTable[[#This Row],[Date]], MainIncomeTable[Date], MainIncomeTable[Period], -1, -1,1 ), "")</f>
        <v/>
      </c>
      <c r="E1111" s="68" t="str">
        <f ca="1">IF(RecurringTable[[#This Row],[Date]], IF(RecurringTable[[#This Row],[Date]]=_xlfn.XLOOKUP(TODAY(), RecurringTable[Date], RecurringTable[Date], -1,1,1), "Next up", ""), "")</f>
        <v/>
      </c>
    </row>
    <row r="1112" spans="4:5" x14ac:dyDescent="0.25">
      <c r="D1112" s="67" t="str">
        <f>IF(RecurringTable[[#This Row],[Date]], _xlfn.XLOOKUP(RecurringTable[[#This Row],[Date]], MainIncomeTable[Date], MainIncomeTable[Period], -1, -1,1 ), "")</f>
        <v/>
      </c>
      <c r="E1112" s="68" t="str">
        <f ca="1">IF(RecurringTable[[#This Row],[Date]], IF(RecurringTable[[#This Row],[Date]]=_xlfn.XLOOKUP(TODAY(), RecurringTable[Date], RecurringTable[Date], -1,1,1), "Next up", ""), "")</f>
        <v/>
      </c>
    </row>
    <row r="1113" spans="4:5" x14ac:dyDescent="0.25">
      <c r="D1113" s="67" t="str">
        <f>IF(RecurringTable[[#This Row],[Date]], _xlfn.XLOOKUP(RecurringTable[[#This Row],[Date]], MainIncomeTable[Date], MainIncomeTable[Period], -1, -1,1 ), "")</f>
        <v/>
      </c>
      <c r="E1113" s="68" t="str">
        <f ca="1">IF(RecurringTable[[#This Row],[Date]], IF(RecurringTable[[#This Row],[Date]]=_xlfn.XLOOKUP(TODAY(), RecurringTable[Date], RecurringTable[Date], -1,1,1), "Next up", ""), "")</f>
        <v/>
      </c>
    </row>
    <row r="1114" spans="4:5" x14ac:dyDescent="0.25">
      <c r="D1114" s="67" t="str">
        <f>IF(RecurringTable[[#This Row],[Date]], _xlfn.XLOOKUP(RecurringTable[[#This Row],[Date]], MainIncomeTable[Date], MainIncomeTable[Period], -1, -1,1 ), "")</f>
        <v/>
      </c>
      <c r="E1114" s="68" t="str">
        <f ca="1">IF(RecurringTable[[#This Row],[Date]], IF(RecurringTable[[#This Row],[Date]]=_xlfn.XLOOKUP(TODAY(), RecurringTable[Date], RecurringTable[Date], -1,1,1), "Next up", ""), "")</f>
        <v/>
      </c>
    </row>
    <row r="1115" spans="4:5" x14ac:dyDescent="0.25">
      <c r="D1115" s="67" t="str">
        <f>IF(RecurringTable[[#This Row],[Date]], _xlfn.XLOOKUP(RecurringTable[[#This Row],[Date]], MainIncomeTable[Date], MainIncomeTable[Period], -1, -1,1 ), "")</f>
        <v/>
      </c>
      <c r="E1115" s="68" t="str">
        <f ca="1">IF(RecurringTable[[#This Row],[Date]], IF(RecurringTable[[#This Row],[Date]]=_xlfn.XLOOKUP(TODAY(), RecurringTable[Date], RecurringTable[Date], -1,1,1), "Next up", ""), "")</f>
        <v/>
      </c>
    </row>
    <row r="1116" spans="4:5" x14ac:dyDescent="0.25">
      <c r="D1116" s="67" t="str">
        <f>IF(RecurringTable[[#This Row],[Date]], _xlfn.XLOOKUP(RecurringTable[[#This Row],[Date]], MainIncomeTable[Date], MainIncomeTable[Period], -1, -1,1 ), "")</f>
        <v/>
      </c>
      <c r="E1116" s="68" t="str">
        <f ca="1">IF(RecurringTable[[#This Row],[Date]], IF(RecurringTable[[#This Row],[Date]]=_xlfn.XLOOKUP(TODAY(), RecurringTable[Date], RecurringTable[Date], -1,1,1), "Next up", ""), "")</f>
        <v/>
      </c>
    </row>
    <row r="1117" spans="4:5" x14ac:dyDescent="0.25">
      <c r="D1117" s="67" t="str">
        <f>IF(RecurringTable[[#This Row],[Date]], _xlfn.XLOOKUP(RecurringTable[[#This Row],[Date]], MainIncomeTable[Date], MainIncomeTable[Period], -1, -1,1 ), "")</f>
        <v/>
      </c>
      <c r="E1117" s="68" t="str">
        <f ca="1">IF(RecurringTable[[#This Row],[Date]], IF(RecurringTable[[#This Row],[Date]]=_xlfn.XLOOKUP(TODAY(), RecurringTable[Date], RecurringTable[Date], -1,1,1), "Next up", ""), "")</f>
        <v/>
      </c>
    </row>
    <row r="1118" spans="4:5" x14ac:dyDescent="0.25">
      <c r="D1118" s="67" t="str">
        <f>IF(RecurringTable[[#This Row],[Date]], _xlfn.XLOOKUP(RecurringTable[[#This Row],[Date]], MainIncomeTable[Date], MainIncomeTable[Period], -1, -1,1 ), "")</f>
        <v/>
      </c>
      <c r="E1118" s="68" t="str">
        <f ca="1">IF(RecurringTable[[#This Row],[Date]], IF(RecurringTable[[#This Row],[Date]]=_xlfn.XLOOKUP(TODAY(), RecurringTable[Date], RecurringTable[Date], -1,1,1), "Next up", ""), "")</f>
        <v/>
      </c>
    </row>
    <row r="1119" spans="4:5" x14ac:dyDescent="0.25">
      <c r="D1119" s="67" t="str">
        <f>IF(RecurringTable[[#This Row],[Date]], _xlfn.XLOOKUP(RecurringTable[[#This Row],[Date]], MainIncomeTable[Date], MainIncomeTable[Period], -1, -1,1 ), "")</f>
        <v/>
      </c>
      <c r="E1119" s="68" t="str">
        <f ca="1">IF(RecurringTable[[#This Row],[Date]], IF(RecurringTable[[#This Row],[Date]]=_xlfn.XLOOKUP(TODAY(), RecurringTable[Date], RecurringTable[Date], -1,1,1), "Next up", ""), "")</f>
        <v/>
      </c>
    </row>
    <row r="1120" spans="4:5" x14ac:dyDescent="0.25">
      <c r="D1120" s="67" t="str">
        <f>IF(RecurringTable[[#This Row],[Date]], _xlfn.XLOOKUP(RecurringTable[[#This Row],[Date]], MainIncomeTable[Date], MainIncomeTable[Period], -1, -1,1 ), "")</f>
        <v/>
      </c>
      <c r="E1120" s="68" t="str">
        <f ca="1">IF(RecurringTable[[#This Row],[Date]], IF(RecurringTable[[#This Row],[Date]]=_xlfn.XLOOKUP(TODAY(), RecurringTable[Date], RecurringTable[Date], -1,1,1), "Next up", ""), "")</f>
        <v/>
      </c>
    </row>
    <row r="1121" spans="4:5" x14ac:dyDescent="0.25">
      <c r="D1121" s="67" t="str">
        <f>IF(RecurringTable[[#This Row],[Date]], _xlfn.XLOOKUP(RecurringTable[[#This Row],[Date]], MainIncomeTable[Date], MainIncomeTable[Period], -1, -1,1 ), "")</f>
        <v/>
      </c>
      <c r="E1121" s="68" t="str">
        <f ca="1">IF(RecurringTable[[#This Row],[Date]], IF(RecurringTable[[#This Row],[Date]]=_xlfn.XLOOKUP(TODAY(), RecurringTable[Date], RecurringTable[Date], -1,1,1), "Next up", ""), "")</f>
        <v/>
      </c>
    </row>
    <row r="1122" spans="4:5" x14ac:dyDescent="0.25">
      <c r="D1122" s="67" t="str">
        <f>IF(RecurringTable[[#This Row],[Date]], _xlfn.XLOOKUP(RecurringTable[[#This Row],[Date]], MainIncomeTable[Date], MainIncomeTable[Period], -1, -1,1 ), "")</f>
        <v/>
      </c>
      <c r="E1122" s="68" t="str">
        <f ca="1">IF(RecurringTable[[#This Row],[Date]], IF(RecurringTable[[#This Row],[Date]]=_xlfn.XLOOKUP(TODAY(), RecurringTable[Date], RecurringTable[Date], -1,1,1), "Next up", ""), "")</f>
        <v/>
      </c>
    </row>
    <row r="1123" spans="4:5" x14ac:dyDescent="0.25">
      <c r="D1123" s="67" t="str">
        <f>IF(RecurringTable[[#This Row],[Date]], _xlfn.XLOOKUP(RecurringTable[[#This Row],[Date]], MainIncomeTable[Date], MainIncomeTable[Period], -1, -1,1 ), "")</f>
        <v/>
      </c>
      <c r="E1123" s="68" t="str">
        <f ca="1">IF(RecurringTable[[#This Row],[Date]], IF(RecurringTable[[#This Row],[Date]]=_xlfn.XLOOKUP(TODAY(), RecurringTable[Date], RecurringTable[Date], -1,1,1), "Next up", ""), "")</f>
        <v/>
      </c>
    </row>
    <row r="1124" spans="4:5" x14ac:dyDescent="0.25">
      <c r="D1124" s="67" t="str">
        <f>IF(RecurringTable[[#This Row],[Date]], _xlfn.XLOOKUP(RecurringTable[[#This Row],[Date]], MainIncomeTable[Date], MainIncomeTable[Period], -1, -1,1 ), "")</f>
        <v/>
      </c>
      <c r="E1124" s="68" t="str">
        <f ca="1">IF(RecurringTable[[#This Row],[Date]], IF(RecurringTable[[#This Row],[Date]]=_xlfn.XLOOKUP(TODAY(), RecurringTable[Date], RecurringTable[Date], -1,1,1), "Next up", ""), "")</f>
        <v/>
      </c>
    </row>
    <row r="1125" spans="4:5" x14ac:dyDescent="0.25">
      <c r="D1125" s="67" t="str">
        <f>IF(RecurringTable[[#This Row],[Date]], _xlfn.XLOOKUP(RecurringTable[[#This Row],[Date]], MainIncomeTable[Date], MainIncomeTable[Period], -1, -1,1 ), "")</f>
        <v/>
      </c>
      <c r="E1125" s="68" t="str">
        <f ca="1">IF(RecurringTable[[#This Row],[Date]], IF(RecurringTable[[#This Row],[Date]]=_xlfn.XLOOKUP(TODAY(), RecurringTable[Date], RecurringTable[Date], -1,1,1), "Next up", ""), "")</f>
        <v/>
      </c>
    </row>
    <row r="1126" spans="4:5" x14ac:dyDescent="0.25">
      <c r="D1126" s="67" t="str">
        <f>IF(RecurringTable[[#This Row],[Date]], _xlfn.XLOOKUP(RecurringTable[[#This Row],[Date]], MainIncomeTable[Date], MainIncomeTable[Period], -1, -1,1 ), "")</f>
        <v/>
      </c>
      <c r="E1126" s="68" t="str">
        <f ca="1">IF(RecurringTable[[#This Row],[Date]], IF(RecurringTable[[#This Row],[Date]]=_xlfn.XLOOKUP(TODAY(), RecurringTable[Date], RecurringTable[Date], -1,1,1), "Next up", ""), "")</f>
        <v/>
      </c>
    </row>
    <row r="1127" spans="4:5" x14ac:dyDescent="0.25">
      <c r="D1127" s="67" t="str">
        <f>IF(RecurringTable[[#This Row],[Date]], _xlfn.XLOOKUP(RecurringTable[[#This Row],[Date]], MainIncomeTable[Date], MainIncomeTable[Period], -1, -1,1 ), "")</f>
        <v/>
      </c>
      <c r="E1127" s="68" t="str">
        <f ca="1">IF(RecurringTable[[#This Row],[Date]], IF(RecurringTable[[#This Row],[Date]]=_xlfn.XLOOKUP(TODAY(), RecurringTable[Date], RecurringTable[Date], -1,1,1), "Next up", ""), "")</f>
        <v/>
      </c>
    </row>
    <row r="1128" spans="4:5" x14ac:dyDescent="0.25">
      <c r="D1128" s="67" t="str">
        <f>IF(RecurringTable[[#This Row],[Date]], _xlfn.XLOOKUP(RecurringTable[[#This Row],[Date]], MainIncomeTable[Date], MainIncomeTable[Period], -1, -1,1 ), "")</f>
        <v/>
      </c>
      <c r="E1128" s="68" t="str">
        <f ca="1">IF(RecurringTable[[#This Row],[Date]], IF(RecurringTable[[#This Row],[Date]]=_xlfn.XLOOKUP(TODAY(), RecurringTable[Date], RecurringTable[Date], -1,1,1), "Next up", ""), "")</f>
        <v/>
      </c>
    </row>
    <row r="1129" spans="4:5" x14ac:dyDescent="0.25">
      <c r="D1129" s="67" t="str">
        <f>IF(RecurringTable[[#This Row],[Date]], _xlfn.XLOOKUP(RecurringTable[[#This Row],[Date]], MainIncomeTable[Date], MainIncomeTable[Period], -1, -1,1 ), "")</f>
        <v/>
      </c>
      <c r="E1129" s="68" t="str">
        <f ca="1">IF(RecurringTable[[#This Row],[Date]], IF(RecurringTable[[#This Row],[Date]]=_xlfn.XLOOKUP(TODAY(), RecurringTable[Date], RecurringTable[Date], -1,1,1), "Next up", ""), "")</f>
        <v/>
      </c>
    </row>
    <row r="1130" spans="4:5" x14ac:dyDescent="0.25">
      <c r="D1130" s="67" t="str">
        <f>IF(RecurringTable[[#This Row],[Date]], _xlfn.XLOOKUP(RecurringTable[[#This Row],[Date]], MainIncomeTable[Date], MainIncomeTable[Period], -1, -1,1 ), "")</f>
        <v/>
      </c>
      <c r="E1130" s="68" t="str">
        <f ca="1">IF(RecurringTable[[#This Row],[Date]], IF(RecurringTable[[#This Row],[Date]]=_xlfn.XLOOKUP(TODAY(), RecurringTable[Date], RecurringTable[Date], -1,1,1), "Next up", ""), "")</f>
        <v/>
      </c>
    </row>
    <row r="1131" spans="4:5" x14ac:dyDescent="0.25">
      <c r="D1131" s="67" t="str">
        <f>IF(RecurringTable[[#This Row],[Date]], _xlfn.XLOOKUP(RecurringTable[[#This Row],[Date]], MainIncomeTable[Date], MainIncomeTable[Period], -1, -1,1 ), "")</f>
        <v/>
      </c>
      <c r="E1131" s="68" t="str">
        <f ca="1">IF(RecurringTable[[#This Row],[Date]], IF(RecurringTable[[#This Row],[Date]]=_xlfn.XLOOKUP(TODAY(), RecurringTable[Date], RecurringTable[Date], -1,1,1), "Next up", ""), "")</f>
        <v/>
      </c>
    </row>
    <row r="1132" spans="4:5" x14ac:dyDescent="0.25">
      <c r="D1132" s="67" t="str">
        <f>IF(RecurringTable[[#This Row],[Date]], _xlfn.XLOOKUP(RecurringTable[[#This Row],[Date]], MainIncomeTable[Date], MainIncomeTable[Period], -1, -1,1 ), "")</f>
        <v/>
      </c>
      <c r="E1132" s="68" t="str">
        <f ca="1">IF(RecurringTable[[#This Row],[Date]], IF(RecurringTable[[#This Row],[Date]]=_xlfn.XLOOKUP(TODAY(), RecurringTable[Date], RecurringTable[Date], -1,1,1), "Next up", ""), "")</f>
        <v/>
      </c>
    </row>
    <row r="1133" spans="4:5" x14ac:dyDescent="0.25">
      <c r="D1133" s="67" t="str">
        <f>IF(RecurringTable[[#This Row],[Date]], _xlfn.XLOOKUP(RecurringTable[[#This Row],[Date]], MainIncomeTable[Date], MainIncomeTable[Period], -1, -1,1 ), "")</f>
        <v/>
      </c>
      <c r="E1133" s="68" t="str">
        <f ca="1">IF(RecurringTable[[#This Row],[Date]], IF(RecurringTable[[#This Row],[Date]]=_xlfn.XLOOKUP(TODAY(), RecurringTable[Date], RecurringTable[Date], -1,1,1), "Next up", ""), "")</f>
        <v/>
      </c>
    </row>
    <row r="1134" spans="4:5" x14ac:dyDescent="0.25">
      <c r="D1134" s="67" t="str">
        <f>IF(RecurringTable[[#This Row],[Date]], _xlfn.XLOOKUP(RecurringTable[[#This Row],[Date]], MainIncomeTable[Date], MainIncomeTable[Period], -1, -1,1 ), "")</f>
        <v/>
      </c>
      <c r="E1134" s="68" t="str">
        <f ca="1">IF(RecurringTable[[#This Row],[Date]], IF(RecurringTable[[#This Row],[Date]]=_xlfn.XLOOKUP(TODAY(), RecurringTable[Date], RecurringTable[Date], -1,1,1), "Next up", ""), "")</f>
        <v/>
      </c>
    </row>
    <row r="1135" spans="4:5" x14ac:dyDescent="0.25">
      <c r="D1135" s="67" t="str">
        <f>IF(RecurringTable[[#This Row],[Date]], _xlfn.XLOOKUP(RecurringTable[[#This Row],[Date]], MainIncomeTable[Date], MainIncomeTable[Period], -1, -1,1 ), "")</f>
        <v/>
      </c>
      <c r="E1135" s="68" t="str">
        <f ca="1">IF(RecurringTable[[#This Row],[Date]], IF(RecurringTable[[#This Row],[Date]]=_xlfn.XLOOKUP(TODAY(), RecurringTable[Date], RecurringTable[Date], -1,1,1), "Next up", ""), "")</f>
        <v/>
      </c>
    </row>
    <row r="1136" spans="4:5" x14ac:dyDescent="0.25">
      <c r="D1136" s="67" t="str">
        <f>IF(RecurringTable[[#This Row],[Date]], _xlfn.XLOOKUP(RecurringTable[[#This Row],[Date]], MainIncomeTable[Date], MainIncomeTable[Period], -1, -1,1 ), "")</f>
        <v/>
      </c>
      <c r="E1136" s="68" t="str">
        <f ca="1">IF(RecurringTable[[#This Row],[Date]], IF(RecurringTable[[#This Row],[Date]]=_xlfn.XLOOKUP(TODAY(), RecurringTable[Date], RecurringTable[Date], -1,1,1), "Next up", ""), "")</f>
        <v/>
      </c>
    </row>
    <row r="1137" spans="4:5" x14ac:dyDescent="0.25">
      <c r="D1137" s="67" t="str">
        <f>IF(RecurringTable[[#This Row],[Date]], _xlfn.XLOOKUP(RecurringTable[[#This Row],[Date]], MainIncomeTable[Date], MainIncomeTable[Period], -1, -1,1 ), "")</f>
        <v/>
      </c>
      <c r="E1137" s="68" t="str">
        <f ca="1">IF(RecurringTable[[#This Row],[Date]], IF(RecurringTable[[#This Row],[Date]]=_xlfn.XLOOKUP(TODAY(), RecurringTable[Date], RecurringTable[Date], -1,1,1), "Next up", ""), "")</f>
        <v/>
      </c>
    </row>
    <row r="1138" spans="4:5" x14ac:dyDescent="0.25">
      <c r="D1138" s="67" t="str">
        <f>IF(RecurringTable[[#This Row],[Date]], _xlfn.XLOOKUP(RecurringTable[[#This Row],[Date]], MainIncomeTable[Date], MainIncomeTable[Period], -1, -1,1 ), "")</f>
        <v/>
      </c>
      <c r="E1138" s="68" t="str">
        <f ca="1">IF(RecurringTable[[#This Row],[Date]], IF(RecurringTable[[#This Row],[Date]]=_xlfn.XLOOKUP(TODAY(), RecurringTable[Date], RecurringTable[Date], -1,1,1), "Next up", ""), "")</f>
        <v/>
      </c>
    </row>
    <row r="1139" spans="4:5" x14ac:dyDescent="0.25">
      <c r="D1139" s="67" t="str">
        <f>IF(RecurringTable[[#This Row],[Date]], _xlfn.XLOOKUP(RecurringTable[[#This Row],[Date]], MainIncomeTable[Date], MainIncomeTable[Period], -1, -1,1 ), "")</f>
        <v/>
      </c>
      <c r="E1139" s="68" t="str">
        <f ca="1">IF(RecurringTable[[#This Row],[Date]], IF(RecurringTable[[#This Row],[Date]]=_xlfn.XLOOKUP(TODAY(), RecurringTable[Date], RecurringTable[Date], -1,1,1), "Next up", ""), "")</f>
        <v/>
      </c>
    </row>
    <row r="1140" spans="4:5" x14ac:dyDescent="0.25">
      <c r="D1140" s="67" t="str">
        <f>IF(RecurringTable[[#This Row],[Date]], _xlfn.XLOOKUP(RecurringTable[[#This Row],[Date]], MainIncomeTable[Date], MainIncomeTable[Period], -1, -1,1 ), "")</f>
        <v/>
      </c>
      <c r="E1140" s="68" t="str">
        <f ca="1">IF(RecurringTable[[#This Row],[Date]], IF(RecurringTable[[#This Row],[Date]]=_xlfn.XLOOKUP(TODAY(), RecurringTable[Date], RecurringTable[Date], -1,1,1), "Next up", ""), "")</f>
        <v/>
      </c>
    </row>
    <row r="1141" spans="4:5" x14ac:dyDescent="0.25">
      <c r="D1141" s="67" t="str">
        <f>IF(RecurringTable[[#This Row],[Date]], _xlfn.XLOOKUP(RecurringTable[[#This Row],[Date]], MainIncomeTable[Date], MainIncomeTable[Period], -1, -1,1 ), "")</f>
        <v/>
      </c>
      <c r="E1141" s="68" t="str">
        <f ca="1">IF(RecurringTable[[#This Row],[Date]], IF(RecurringTable[[#This Row],[Date]]=_xlfn.XLOOKUP(TODAY(), RecurringTable[Date], RecurringTable[Date], -1,1,1), "Next up", ""), "")</f>
        <v/>
      </c>
    </row>
    <row r="1142" spans="4:5" x14ac:dyDescent="0.25">
      <c r="D1142" s="67" t="str">
        <f>IF(RecurringTable[[#This Row],[Date]], _xlfn.XLOOKUP(RecurringTable[[#This Row],[Date]], MainIncomeTable[Date], MainIncomeTable[Period], -1, -1,1 ), "")</f>
        <v/>
      </c>
      <c r="E1142" s="68" t="str">
        <f ca="1">IF(RecurringTable[[#This Row],[Date]], IF(RecurringTable[[#This Row],[Date]]=_xlfn.XLOOKUP(TODAY(), RecurringTable[Date], RecurringTable[Date], -1,1,1), "Next up", ""), "")</f>
        <v/>
      </c>
    </row>
    <row r="1143" spans="4:5" x14ac:dyDescent="0.25">
      <c r="D1143" s="67" t="str">
        <f>IF(RecurringTable[[#This Row],[Date]], _xlfn.XLOOKUP(RecurringTable[[#This Row],[Date]], MainIncomeTable[Date], MainIncomeTable[Period], -1, -1,1 ), "")</f>
        <v/>
      </c>
      <c r="E1143" s="68" t="str">
        <f ca="1">IF(RecurringTable[[#This Row],[Date]], IF(RecurringTable[[#This Row],[Date]]=_xlfn.XLOOKUP(TODAY(), RecurringTable[Date], RecurringTable[Date], -1,1,1), "Next up", ""), "")</f>
        <v/>
      </c>
    </row>
    <row r="1144" spans="4:5" x14ac:dyDescent="0.25">
      <c r="D1144" s="67" t="str">
        <f>IF(RecurringTable[[#This Row],[Date]], _xlfn.XLOOKUP(RecurringTable[[#This Row],[Date]], MainIncomeTable[Date], MainIncomeTable[Period], -1, -1,1 ), "")</f>
        <v/>
      </c>
      <c r="E1144" s="68" t="str">
        <f ca="1">IF(RecurringTable[[#This Row],[Date]], IF(RecurringTable[[#This Row],[Date]]=_xlfn.XLOOKUP(TODAY(), RecurringTable[Date], RecurringTable[Date], -1,1,1), "Next up", ""), "")</f>
        <v/>
      </c>
    </row>
    <row r="1145" spans="4:5" x14ac:dyDescent="0.25">
      <c r="D1145" s="67" t="str">
        <f>IF(RecurringTable[[#This Row],[Date]], _xlfn.XLOOKUP(RecurringTable[[#This Row],[Date]], MainIncomeTable[Date], MainIncomeTable[Period], -1, -1,1 ), "")</f>
        <v/>
      </c>
      <c r="E1145" s="68" t="str">
        <f ca="1">IF(RecurringTable[[#This Row],[Date]], IF(RecurringTable[[#This Row],[Date]]=_xlfn.XLOOKUP(TODAY(), RecurringTable[Date], RecurringTable[Date], -1,1,1), "Next up", ""), "")</f>
        <v/>
      </c>
    </row>
    <row r="1146" spans="4:5" x14ac:dyDescent="0.25">
      <c r="D1146" s="67" t="str">
        <f>IF(RecurringTable[[#This Row],[Date]], _xlfn.XLOOKUP(RecurringTable[[#This Row],[Date]], MainIncomeTable[Date], MainIncomeTable[Period], -1, -1,1 ), "")</f>
        <v/>
      </c>
      <c r="E1146" s="68" t="str">
        <f ca="1">IF(RecurringTable[[#This Row],[Date]], IF(RecurringTable[[#This Row],[Date]]=_xlfn.XLOOKUP(TODAY(), RecurringTable[Date], RecurringTable[Date], -1,1,1), "Next up", ""), "")</f>
        <v/>
      </c>
    </row>
    <row r="1147" spans="4:5" x14ac:dyDescent="0.25">
      <c r="D1147" s="67" t="str">
        <f>IF(RecurringTable[[#This Row],[Date]], _xlfn.XLOOKUP(RecurringTable[[#This Row],[Date]], MainIncomeTable[Date], MainIncomeTable[Period], -1, -1,1 ), "")</f>
        <v/>
      </c>
      <c r="E1147" s="68" t="str">
        <f ca="1">IF(RecurringTable[[#This Row],[Date]], IF(RecurringTable[[#This Row],[Date]]=_xlfn.XLOOKUP(TODAY(), RecurringTable[Date], RecurringTable[Date], -1,1,1), "Next up", ""), "")</f>
        <v/>
      </c>
    </row>
    <row r="1148" spans="4:5" x14ac:dyDescent="0.25">
      <c r="D1148" s="67" t="str">
        <f>IF(RecurringTable[[#This Row],[Date]], _xlfn.XLOOKUP(RecurringTable[[#This Row],[Date]], MainIncomeTable[Date], MainIncomeTable[Period], -1, -1,1 ), "")</f>
        <v/>
      </c>
      <c r="E1148" s="68" t="str">
        <f ca="1">IF(RecurringTable[[#This Row],[Date]], IF(RecurringTable[[#This Row],[Date]]=_xlfn.XLOOKUP(TODAY(), RecurringTable[Date], RecurringTable[Date], -1,1,1), "Next up", ""), "")</f>
        <v/>
      </c>
    </row>
    <row r="1149" spans="4:5" x14ac:dyDescent="0.25">
      <c r="D1149" s="67" t="str">
        <f>IF(RecurringTable[[#This Row],[Date]], _xlfn.XLOOKUP(RecurringTable[[#This Row],[Date]], MainIncomeTable[Date], MainIncomeTable[Period], -1, -1,1 ), "")</f>
        <v/>
      </c>
      <c r="E1149" s="68" t="str">
        <f ca="1">IF(RecurringTable[[#This Row],[Date]], IF(RecurringTable[[#This Row],[Date]]=_xlfn.XLOOKUP(TODAY(), RecurringTable[Date], RecurringTable[Date], -1,1,1), "Next up", ""), "")</f>
        <v/>
      </c>
    </row>
    <row r="1150" spans="4:5" x14ac:dyDescent="0.25">
      <c r="D1150" s="67" t="str">
        <f>IF(RecurringTable[[#This Row],[Date]], _xlfn.XLOOKUP(RecurringTable[[#This Row],[Date]], MainIncomeTable[Date], MainIncomeTable[Period], -1, -1,1 ), "")</f>
        <v/>
      </c>
      <c r="E1150" s="68" t="str">
        <f ca="1">IF(RecurringTable[[#This Row],[Date]], IF(RecurringTable[[#This Row],[Date]]=_xlfn.XLOOKUP(TODAY(), RecurringTable[Date], RecurringTable[Date], -1,1,1), "Next up", ""), "")</f>
        <v/>
      </c>
    </row>
    <row r="1151" spans="4:5" x14ac:dyDescent="0.25">
      <c r="D1151" s="67" t="str">
        <f>IF(RecurringTable[[#This Row],[Date]], _xlfn.XLOOKUP(RecurringTable[[#This Row],[Date]], MainIncomeTable[Date], MainIncomeTable[Period], -1, -1,1 ), "")</f>
        <v/>
      </c>
      <c r="E1151" s="68" t="str">
        <f ca="1">IF(RecurringTable[[#This Row],[Date]], IF(RecurringTable[[#This Row],[Date]]=_xlfn.XLOOKUP(TODAY(), RecurringTable[Date], RecurringTable[Date], -1,1,1), "Next up", ""), "")</f>
        <v/>
      </c>
    </row>
    <row r="1152" spans="4:5" x14ac:dyDescent="0.25">
      <c r="D1152" s="67" t="str">
        <f>IF(RecurringTable[[#This Row],[Date]], _xlfn.XLOOKUP(RecurringTable[[#This Row],[Date]], MainIncomeTable[Date], MainIncomeTable[Period], -1, -1,1 ), "")</f>
        <v/>
      </c>
      <c r="E1152" s="68" t="str">
        <f ca="1">IF(RecurringTable[[#This Row],[Date]], IF(RecurringTable[[#This Row],[Date]]=_xlfn.XLOOKUP(TODAY(), RecurringTable[Date], RecurringTable[Date], -1,1,1), "Next up", ""), "")</f>
        <v/>
      </c>
    </row>
    <row r="1153" spans="4:5" x14ac:dyDescent="0.25">
      <c r="D1153" s="67" t="str">
        <f>IF(RecurringTable[[#This Row],[Date]], _xlfn.XLOOKUP(RecurringTable[[#This Row],[Date]], MainIncomeTable[Date], MainIncomeTable[Period], -1, -1,1 ), "")</f>
        <v/>
      </c>
      <c r="E1153" s="68" t="str">
        <f ca="1">IF(RecurringTable[[#This Row],[Date]], IF(RecurringTable[[#This Row],[Date]]=_xlfn.XLOOKUP(TODAY(), RecurringTable[Date], RecurringTable[Date], -1,1,1), "Next up", ""), "")</f>
        <v/>
      </c>
    </row>
    <row r="1154" spans="4:5" x14ac:dyDescent="0.25">
      <c r="D1154" s="67" t="str">
        <f>IF(RecurringTable[[#This Row],[Date]], _xlfn.XLOOKUP(RecurringTable[[#This Row],[Date]], MainIncomeTable[Date], MainIncomeTable[Period], -1, -1,1 ), "")</f>
        <v/>
      </c>
      <c r="E1154" s="68" t="str">
        <f ca="1">IF(RecurringTable[[#This Row],[Date]], IF(RecurringTable[[#This Row],[Date]]=_xlfn.XLOOKUP(TODAY(), RecurringTable[Date], RecurringTable[Date], -1,1,1), "Next up", ""), "")</f>
        <v/>
      </c>
    </row>
    <row r="1155" spans="4:5" x14ac:dyDescent="0.25">
      <c r="D1155" s="67" t="str">
        <f>IF(RecurringTable[[#This Row],[Date]], _xlfn.XLOOKUP(RecurringTable[[#This Row],[Date]], MainIncomeTable[Date], MainIncomeTable[Period], -1, -1,1 ), "")</f>
        <v/>
      </c>
      <c r="E1155" s="68" t="str">
        <f ca="1">IF(RecurringTable[[#This Row],[Date]], IF(RecurringTable[[#This Row],[Date]]=_xlfn.XLOOKUP(TODAY(), RecurringTable[Date], RecurringTable[Date], -1,1,1), "Next up", ""), "")</f>
        <v/>
      </c>
    </row>
    <row r="1156" spans="4:5" x14ac:dyDescent="0.25">
      <c r="D1156" s="67" t="str">
        <f>IF(RecurringTable[[#This Row],[Date]], _xlfn.XLOOKUP(RecurringTable[[#This Row],[Date]], MainIncomeTable[Date], MainIncomeTable[Period], -1, -1,1 ), "")</f>
        <v/>
      </c>
      <c r="E1156" s="68" t="str">
        <f ca="1">IF(RecurringTable[[#This Row],[Date]], IF(RecurringTable[[#This Row],[Date]]=_xlfn.XLOOKUP(TODAY(), RecurringTable[Date], RecurringTable[Date], -1,1,1), "Next up", ""), "")</f>
        <v/>
      </c>
    </row>
    <row r="1157" spans="4:5" x14ac:dyDescent="0.25">
      <c r="D1157" s="67" t="str">
        <f>IF(RecurringTable[[#This Row],[Date]], _xlfn.XLOOKUP(RecurringTable[[#This Row],[Date]], MainIncomeTable[Date], MainIncomeTable[Period], -1, -1,1 ), "")</f>
        <v/>
      </c>
      <c r="E1157" s="68" t="str">
        <f ca="1">IF(RecurringTable[[#This Row],[Date]], IF(RecurringTable[[#This Row],[Date]]=_xlfn.XLOOKUP(TODAY(), RecurringTable[Date], RecurringTable[Date], -1,1,1), "Next up", ""), "")</f>
        <v/>
      </c>
    </row>
    <row r="1158" spans="4:5" x14ac:dyDescent="0.25">
      <c r="D1158" s="67" t="str">
        <f>IF(RecurringTable[[#This Row],[Date]], _xlfn.XLOOKUP(RecurringTable[[#This Row],[Date]], MainIncomeTable[Date], MainIncomeTable[Period], -1, -1,1 ), "")</f>
        <v/>
      </c>
      <c r="E1158" s="68" t="str">
        <f ca="1">IF(RecurringTable[[#This Row],[Date]], IF(RecurringTable[[#This Row],[Date]]=_xlfn.XLOOKUP(TODAY(), RecurringTable[Date], RecurringTable[Date], -1,1,1), "Next up", ""), "")</f>
        <v/>
      </c>
    </row>
    <row r="1159" spans="4:5" x14ac:dyDescent="0.25">
      <c r="D1159" s="67" t="str">
        <f>IF(RecurringTable[[#This Row],[Date]], _xlfn.XLOOKUP(RecurringTable[[#This Row],[Date]], MainIncomeTable[Date], MainIncomeTable[Period], -1, -1,1 ), "")</f>
        <v/>
      </c>
      <c r="E1159" s="68" t="str">
        <f ca="1">IF(RecurringTable[[#This Row],[Date]], IF(RecurringTable[[#This Row],[Date]]=_xlfn.XLOOKUP(TODAY(), RecurringTable[Date], RecurringTable[Date], -1,1,1), "Next up", ""), "")</f>
        <v/>
      </c>
    </row>
    <row r="1160" spans="4:5" x14ac:dyDescent="0.25">
      <c r="D1160" s="67" t="str">
        <f>IF(RecurringTable[[#This Row],[Date]], _xlfn.XLOOKUP(RecurringTable[[#This Row],[Date]], MainIncomeTable[Date], MainIncomeTable[Period], -1, -1,1 ), "")</f>
        <v/>
      </c>
      <c r="E1160" s="68" t="str">
        <f ca="1">IF(RecurringTable[[#This Row],[Date]], IF(RecurringTable[[#This Row],[Date]]=_xlfn.XLOOKUP(TODAY(), RecurringTable[Date], RecurringTable[Date], -1,1,1), "Next up", ""), "")</f>
        <v/>
      </c>
    </row>
    <row r="1161" spans="4:5" x14ac:dyDescent="0.25">
      <c r="D1161" s="67" t="str">
        <f>IF(RecurringTable[[#This Row],[Date]], _xlfn.XLOOKUP(RecurringTable[[#This Row],[Date]], MainIncomeTable[Date], MainIncomeTable[Period], -1, -1,1 ), "")</f>
        <v/>
      </c>
      <c r="E1161" s="68" t="str">
        <f ca="1">IF(RecurringTable[[#This Row],[Date]], IF(RecurringTable[[#This Row],[Date]]=_xlfn.XLOOKUP(TODAY(), RecurringTable[Date], RecurringTable[Date], -1,1,1), "Next up", ""), "")</f>
        <v/>
      </c>
    </row>
    <row r="1162" spans="4:5" x14ac:dyDescent="0.25">
      <c r="D1162" s="67" t="str">
        <f>IF(RecurringTable[[#This Row],[Date]], _xlfn.XLOOKUP(RecurringTable[[#This Row],[Date]], MainIncomeTable[Date], MainIncomeTable[Period], -1, -1,1 ), "")</f>
        <v/>
      </c>
      <c r="E1162" s="68" t="str">
        <f ca="1">IF(RecurringTable[[#This Row],[Date]], IF(RecurringTable[[#This Row],[Date]]=_xlfn.XLOOKUP(TODAY(), RecurringTable[Date], RecurringTable[Date], -1,1,1), "Next up", ""), "")</f>
        <v/>
      </c>
    </row>
    <row r="1163" spans="4:5" x14ac:dyDescent="0.25">
      <c r="D1163" s="67" t="str">
        <f>IF(RecurringTable[[#This Row],[Date]], _xlfn.XLOOKUP(RecurringTable[[#This Row],[Date]], MainIncomeTable[Date], MainIncomeTable[Period], -1, -1,1 ), "")</f>
        <v/>
      </c>
      <c r="E1163" s="68" t="str">
        <f ca="1">IF(RecurringTable[[#This Row],[Date]], IF(RecurringTable[[#This Row],[Date]]=_xlfn.XLOOKUP(TODAY(), RecurringTable[Date], RecurringTable[Date], -1,1,1), "Next up", ""), "")</f>
        <v/>
      </c>
    </row>
    <row r="1164" spans="4:5" x14ac:dyDescent="0.25">
      <c r="D1164" s="67" t="str">
        <f>IF(RecurringTable[[#This Row],[Date]], _xlfn.XLOOKUP(RecurringTable[[#This Row],[Date]], MainIncomeTable[Date], MainIncomeTable[Period], -1, -1,1 ), "")</f>
        <v/>
      </c>
      <c r="E1164" s="68" t="str">
        <f ca="1">IF(RecurringTable[[#This Row],[Date]], IF(RecurringTable[[#This Row],[Date]]=_xlfn.XLOOKUP(TODAY(), RecurringTable[Date], RecurringTable[Date], -1,1,1), "Next up", ""), "")</f>
        <v/>
      </c>
    </row>
    <row r="1165" spans="4:5" x14ac:dyDescent="0.25">
      <c r="D1165" s="67" t="str">
        <f>IF(RecurringTable[[#This Row],[Date]], _xlfn.XLOOKUP(RecurringTable[[#This Row],[Date]], MainIncomeTable[Date], MainIncomeTable[Period], -1, -1,1 ), "")</f>
        <v/>
      </c>
      <c r="E1165" s="68" t="str">
        <f ca="1">IF(RecurringTable[[#This Row],[Date]], IF(RecurringTable[[#This Row],[Date]]=_xlfn.XLOOKUP(TODAY(), RecurringTable[Date], RecurringTable[Date], -1,1,1), "Next up", ""), "")</f>
        <v/>
      </c>
    </row>
    <row r="1166" spans="4:5" x14ac:dyDescent="0.25">
      <c r="D1166" s="67" t="str">
        <f>IF(RecurringTable[[#This Row],[Date]], _xlfn.XLOOKUP(RecurringTable[[#This Row],[Date]], MainIncomeTable[Date], MainIncomeTable[Period], -1, -1,1 ), "")</f>
        <v/>
      </c>
      <c r="E1166" s="68" t="str">
        <f ca="1">IF(RecurringTable[[#This Row],[Date]], IF(RecurringTable[[#This Row],[Date]]=_xlfn.XLOOKUP(TODAY(), RecurringTable[Date], RecurringTable[Date], -1,1,1), "Next up", ""), "")</f>
        <v/>
      </c>
    </row>
    <row r="1167" spans="4:5" x14ac:dyDescent="0.25">
      <c r="D1167" s="67" t="str">
        <f>IF(RecurringTable[[#This Row],[Date]], _xlfn.XLOOKUP(RecurringTable[[#This Row],[Date]], MainIncomeTable[Date], MainIncomeTable[Period], -1, -1,1 ), "")</f>
        <v/>
      </c>
      <c r="E1167" s="68" t="str">
        <f ca="1">IF(RecurringTable[[#This Row],[Date]], IF(RecurringTable[[#This Row],[Date]]=_xlfn.XLOOKUP(TODAY(), RecurringTable[Date], RecurringTable[Date], -1,1,1), "Next up", ""), "")</f>
        <v/>
      </c>
    </row>
    <row r="1168" spans="4:5" x14ac:dyDescent="0.25">
      <c r="D1168" s="67" t="str">
        <f>IF(RecurringTable[[#This Row],[Date]], _xlfn.XLOOKUP(RecurringTable[[#This Row],[Date]], MainIncomeTable[Date], MainIncomeTable[Period], -1, -1,1 ), "")</f>
        <v/>
      </c>
      <c r="E1168" s="68" t="str">
        <f ca="1">IF(RecurringTable[[#This Row],[Date]], IF(RecurringTable[[#This Row],[Date]]=_xlfn.XLOOKUP(TODAY(), RecurringTable[Date], RecurringTable[Date], -1,1,1), "Next up", ""), "")</f>
        <v/>
      </c>
    </row>
    <row r="1169" spans="4:5" x14ac:dyDescent="0.25">
      <c r="D1169" s="67" t="str">
        <f>IF(RecurringTable[[#This Row],[Date]], _xlfn.XLOOKUP(RecurringTable[[#This Row],[Date]], MainIncomeTable[Date], MainIncomeTable[Period], -1, -1,1 ), "")</f>
        <v/>
      </c>
      <c r="E1169" s="68" t="str">
        <f ca="1">IF(RecurringTable[[#This Row],[Date]], IF(RecurringTable[[#This Row],[Date]]=_xlfn.XLOOKUP(TODAY(), RecurringTable[Date], RecurringTable[Date], -1,1,1), "Next up", ""), "")</f>
        <v/>
      </c>
    </row>
    <row r="1170" spans="4:5" x14ac:dyDescent="0.25">
      <c r="D1170" s="67" t="str">
        <f>IF(RecurringTable[[#This Row],[Date]], _xlfn.XLOOKUP(RecurringTable[[#This Row],[Date]], MainIncomeTable[Date], MainIncomeTable[Period], -1, -1,1 ), "")</f>
        <v/>
      </c>
      <c r="E1170" s="68" t="str">
        <f ca="1">IF(RecurringTable[[#This Row],[Date]], IF(RecurringTable[[#This Row],[Date]]=_xlfn.XLOOKUP(TODAY(), RecurringTable[Date], RecurringTable[Date], -1,1,1), "Next up", ""), "")</f>
        <v/>
      </c>
    </row>
    <row r="1171" spans="4:5" x14ac:dyDescent="0.25">
      <c r="D1171" s="67" t="str">
        <f>IF(RecurringTable[[#This Row],[Date]], _xlfn.XLOOKUP(RecurringTable[[#This Row],[Date]], MainIncomeTable[Date], MainIncomeTable[Period], -1, -1,1 ), "")</f>
        <v/>
      </c>
      <c r="E1171" s="68" t="str">
        <f ca="1">IF(RecurringTable[[#This Row],[Date]], IF(RecurringTable[[#This Row],[Date]]=_xlfn.XLOOKUP(TODAY(), RecurringTable[Date], RecurringTable[Date], -1,1,1), "Next up", ""), "")</f>
        <v/>
      </c>
    </row>
    <row r="1172" spans="4:5" x14ac:dyDescent="0.25">
      <c r="D1172" s="67" t="str">
        <f>IF(RecurringTable[[#This Row],[Date]], _xlfn.XLOOKUP(RecurringTable[[#This Row],[Date]], MainIncomeTable[Date], MainIncomeTable[Period], -1, -1,1 ), "")</f>
        <v/>
      </c>
      <c r="E1172" s="68" t="str">
        <f ca="1">IF(RecurringTable[[#This Row],[Date]], IF(RecurringTable[[#This Row],[Date]]=_xlfn.XLOOKUP(TODAY(), RecurringTable[Date], RecurringTable[Date], -1,1,1), "Next up", ""), "")</f>
        <v/>
      </c>
    </row>
    <row r="1173" spans="4:5" x14ac:dyDescent="0.25">
      <c r="D1173" s="67" t="str">
        <f>IF(RecurringTable[[#This Row],[Date]], _xlfn.XLOOKUP(RecurringTable[[#This Row],[Date]], MainIncomeTable[Date], MainIncomeTable[Period], -1, -1,1 ), "")</f>
        <v/>
      </c>
      <c r="E1173" s="68" t="str">
        <f ca="1">IF(RecurringTable[[#This Row],[Date]], IF(RecurringTable[[#This Row],[Date]]=_xlfn.XLOOKUP(TODAY(), RecurringTable[Date], RecurringTable[Date], -1,1,1), "Next up", ""), "")</f>
        <v/>
      </c>
    </row>
    <row r="1174" spans="4:5" x14ac:dyDescent="0.25">
      <c r="D1174" s="67" t="str">
        <f>IF(RecurringTable[[#This Row],[Date]], _xlfn.XLOOKUP(RecurringTable[[#This Row],[Date]], MainIncomeTable[Date], MainIncomeTable[Period], -1, -1,1 ), "")</f>
        <v/>
      </c>
      <c r="E1174" s="68" t="str">
        <f ca="1">IF(RecurringTable[[#This Row],[Date]], IF(RecurringTable[[#This Row],[Date]]=_xlfn.XLOOKUP(TODAY(), RecurringTable[Date], RecurringTable[Date], -1,1,1), "Next up", ""), "")</f>
        <v/>
      </c>
    </row>
    <row r="1175" spans="4:5" x14ac:dyDescent="0.25">
      <c r="D1175" s="67" t="str">
        <f>IF(RecurringTable[[#This Row],[Date]], _xlfn.XLOOKUP(RecurringTable[[#This Row],[Date]], MainIncomeTable[Date], MainIncomeTable[Period], -1, -1,1 ), "")</f>
        <v/>
      </c>
      <c r="E1175" s="68" t="str">
        <f ca="1">IF(RecurringTable[[#This Row],[Date]], IF(RecurringTable[[#This Row],[Date]]=_xlfn.XLOOKUP(TODAY(), RecurringTable[Date], RecurringTable[Date], -1,1,1), "Next up", ""), "")</f>
        <v/>
      </c>
    </row>
    <row r="1176" spans="4:5" x14ac:dyDescent="0.25">
      <c r="D1176" s="67" t="str">
        <f>IF(RecurringTable[[#This Row],[Date]], _xlfn.XLOOKUP(RecurringTable[[#This Row],[Date]], MainIncomeTable[Date], MainIncomeTable[Period], -1, -1,1 ), "")</f>
        <v/>
      </c>
      <c r="E1176" s="68" t="str">
        <f ca="1">IF(RecurringTable[[#This Row],[Date]], IF(RecurringTable[[#This Row],[Date]]=_xlfn.XLOOKUP(TODAY(), RecurringTable[Date], RecurringTable[Date], -1,1,1), "Next up", ""), "")</f>
        <v/>
      </c>
    </row>
    <row r="1177" spans="4:5" x14ac:dyDescent="0.25">
      <c r="D1177" s="67" t="str">
        <f>IF(RecurringTable[[#This Row],[Date]], _xlfn.XLOOKUP(RecurringTable[[#This Row],[Date]], MainIncomeTable[Date], MainIncomeTable[Period], -1, -1,1 ), "")</f>
        <v/>
      </c>
      <c r="E1177" s="68" t="str">
        <f ca="1">IF(RecurringTable[[#This Row],[Date]], IF(RecurringTable[[#This Row],[Date]]=_xlfn.XLOOKUP(TODAY(), RecurringTable[Date], RecurringTable[Date], -1,1,1), "Next up", ""), "")</f>
        <v/>
      </c>
    </row>
    <row r="1178" spans="4:5" x14ac:dyDescent="0.25">
      <c r="D1178" s="67" t="str">
        <f>IF(RecurringTable[[#This Row],[Date]], _xlfn.XLOOKUP(RecurringTable[[#This Row],[Date]], MainIncomeTable[Date], MainIncomeTable[Period], -1, -1,1 ), "")</f>
        <v/>
      </c>
      <c r="E1178" s="68" t="str">
        <f ca="1">IF(RecurringTable[[#This Row],[Date]], IF(RecurringTable[[#This Row],[Date]]=_xlfn.XLOOKUP(TODAY(), RecurringTable[Date], RecurringTable[Date], -1,1,1), "Next up", ""), "")</f>
        <v/>
      </c>
    </row>
    <row r="1179" spans="4:5" x14ac:dyDescent="0.25">
      <c r="D1179" s="67" t="str">
        <f>IF(RecurringTable[[#This Row],[Date]], _xlfn.XLOOKUP(RecurringTable[[#This Row],[Date]], MainIncomeTable[Date], MainIncomeTable[Period], -1, -1,1 ), "")</f>
        <v/>
      </c>
      <c r="E1179" s="68" t="str">
        <f ca="1">IF(RecurringTable[[#This Row],[Date]], IF(RecurringTable[[#This Row],[Date]]=_xlfn.XLOOKUP(TODAY(), RecurringTable[Date], RecurringTable[Date], -1,1,1), "Next up", ""), "")</f>
        <v/>
      </c>
    </row>
    <row r="1180" spans="4:5" x14ac:dyDescent="0.25">
      <c r="D1180" s="67" t="str">
        <f>IF(RecurringTable[[#This Row],[Date]], _xlfn.XLOOKUP(RecurringTable[[#This Row],[Date]], MainIncomeTable[Date], MainIncomeTable[Period], -1, -1,1 ), "")</f>
        <v/>
      </c>
      <c r="E1180" s="68" t="str">
        <f ca="1">IF(RecurringTable[[#This Row],[Date]], IF(RecurringTable[[#This Row],[Date]]=_xlfn.XLOOKUP(TODAY(), RecurringTable[Date], RecurringTable[Date], -1,1,1), "Next up", ""), "")</f>
        <v/>
      </c>
    </row>
    <row r="1181" spans="4:5" x14ac:dyDescent="0.25">
      <c r="D1181" s="67" t="str">
        <f>IF(RecurringTable[[#This Row],[Date]], _xlfn.XLOOKUP(RecurringTable[[#This Row],[Date]], MainIncomeTable[Date], MainIncomeTable[Period], -1, -1,1 ), "")</f>
        <v/>
      </c>
      <c r="E1181" s="68" t="str">
        <f ca="1">IF(RecurringTable[[#This Row],[Date]], IF(RecurringTable[[#This Row],[Date]]=_xlfn.XLOOKUP(TODAY(), RecurringTable[Date], RecurringTable[Date], -1,1,1), "Next up", ""), "")</f>
        <v/>
      </c>
    </row>
    <row r="1182" spans="4:5" x14ac:dyDescent="0.25">
      <c r="D1182" s="67" t="str">
        <f>IF(RecurringTable[[#This Row],[Date]], _xlfn.XLOOKUP(RecurringTable[[#This Row],[Date]], MainIncomeTable[Date], MainIncomeTable[Period], -1, -1,1 ), "")</f>
        <v/>
      </c>
      <c r="E1182" s="68" t="str">
        <f ca="1">IF(RecurringTable[[#This Row],[Date]], IF(RecurringTable[[#This Row],[Date]]=_xlfn.XLOOKUP(TODAY(), RecurringTable[Date], RecurringTable[Date], -1,1,1), "Next up", ""), "")</f>
        <v/>
      </c>
    </row>
    <row r="1183" spans="4:5" x14ac:dyDescent="0.25">
      <c r="D1183" s="67" t="str">
        <f>IF(RecurringTable[[#This Row],[Date]], _xlfn.XLOOKUP(RecurringTable[[#This Row],[Date]], MainIncomeTable[Date], MainIncomeTable[Period], -1, -1,1 ), "")</f>
        <v/>
      </c>
      <c r="E1183" s="68" t="str">
        <f ca="1">IF(RecurringTable[[#This Row],[Date]], IF(RecurringTable[[#This Row],[Date]]=_xlfn.XLOOKUP(TODAY(), RecurringTable[Date], RecurringTable[Date], -1,1,1), "Next up", ""), "")</f>
        <v/>
      </c>
    </row>
    <row r="1184" spans="4:5" x14ac:dyDescent="0.25">
      <c r="D1184" s="67" t="str">
        <f>IF(RecurringTable[[#This Row],[Date]], _xlfn.XLOOKUP(RecurringTable[[#This Row],[Date]], MainIncomeTable[Date], MainIncomeTable[Period], -1, -1,1 ), "")</f>
        <v/>
      </c>
      <c r="E1184" s="68" t="str">
        <f ca="1">IF(RecurringTable[[#This Row],[Date]], IF(RecurringTable[[#This Row],[Date]]=_xlfn.XLOOKUP(TODAY(), RecurringTable[Date], RecurringTable[Date], -1,1,1), "Next up", ""), "")</f>
        <v/>
      </c>
    </row>
    <row r="1185" spans="4:5" x14ac:dyDescent="0.25">
      <c r="D1185" s="67" t="str">
        <f>IF(RecurringTable[[#This Row],[Date]], _xlfn.XLOOKUP(RecurringTable[[#This Row],[Date]], MainIncomeTable[Date], MainIncomeTable[Period], -1, -1,1 ), "")</f>
        <v/>
      </c>
      <c r="E1185" s="68" t="str">
        <f ca="1">IF(RecurringTable[[#This Row],[Date]], IF(RecurringTable[[#This Row],[Date]]=_xlfn.XLOOKUP(TODAY(), RecurringTable[Date], RecurringTable[Date], -1,1,1), "Next up", ""), "")</f>
        <v/>
      </c>
    </row>
    <row r="1186" spans="4:5" x14ac:dyDescent="0.25">
      <c r="D1186" s="67" t="str">
        <f>IF(RecurringTable[[#This Row],[Date]], _xlfn.XLOOKUP(RecurringTable[[#This Row],[Date]], MainIncomeTable[Date], MainIncomeTable[Period], -1, -1,1 ), "")</f>
        <v/>
      </c>
      <c r="E1186" s="68" t="str">
        <f ca="1">IF(RecurringTable[[#This Row],[Date]], IF(RecurringTable[[#This Row],[Date]]=_xlfn.XLOOKUP(TODAY(), RecurringTable[Date], RecurringTable[Date], -1,1,1), "Next up", ""), "")</f>
        <v/>
      </c>
    </row>
    <row r="1187" spans="4:5" x14ac:dyDescent="0.25">
      <c r="D1187" s="67" t="str">
        <f>IF(RecurringTable[[#This Row],[Date]], _xlfn.XLOOKUP(RecurringTable[[#This Row],[Date]], MainIncomeTable[Date], MainIncomeTable[Period], -1, -1,1 ), "")</f>
        <v/>
      </c>
      <c r="E1187" s="68" t="str">
        <f ca="1">IF(RecurringTable[[#This Row],[Date]], IF(RecurringTable[[#This Row],[Date]]=_xlfn.XLOOKUP(TODAY(), RecurringTable[Date], RecurringTable[Date], -1,1,1), "Next up", ""), "")</f>
        <v/>
      </c>
    </row>
    <row r="1188" spans="4:5" x14ac:dyDescent="0.25">
      <c r="D1188" s="67" t="str">
        <f>IF(RecurringTable[[#This Row],[Date]], _xlfn.XLOOKUP(RecurringTable[[#This Row],[Date]], MainIncomeTable[Date], MainIncomeTable[Period], -1, -1,1 ), "")</f>
        <v/>
      </c>
      <c r="E1188" s="68" t="str">
        <f ca="1">IF(RecurringTable[[#This Row],[Date]], IF(RecurringTable[[#This Row],[Date]]=_xlfn.XLOOKUP(TODAY(), RecurringTable[Date], RecurringTable[Date], -1,1,1), "Next up", ""), "")</f>
        <v/>
      </c>
    </row>
    <row r="1189" spans="4:5" x14ac:dyDescent="0.25">
      <c r="D1189" s="67" t="str">
        <f>IF(RecurringTable[[#This Row],[Date]], _xlfn.XLOOKUP(RecurringTable[[#This Row],[Date]], MainIncomeTable[Date], MainIncomeTable[Period], -1, -1,1 ), "")</f>
        <v/>
      </c>
      <c r="E1189" s="68" t="str">
        <f ca="1">IF(RecurringTable[[#This Row],[Date]], IF(RecurringTable[[#This Row],[Date]]=_xlfn.XLOOKUP(TODAY(), RecurringTable[Date], RecurringTable[Date], -1,1,1), "Next up", ""), "")</f>
        <v/>
      </c>
    </row>
    <row r="1190" spans="4:5" x14ac:dyDescent="0.25">
      <c r="D1190" s="67" t="str">
        <f>IF(RecurringTable[[#This Row],[Date]], _xlfn.XLOOKUP(RecurringTable[[#This Row],[Date]], MainIncomeTable[Date], MainIncomeTable[Period], -1, -1,1 ), "")</f>
        <v/>
      </c>
      <c r="E1190" s="68" t="str">
        <f ca="1">IF(RecurringTable[[#This Row],[Date]], IF(RecurringTable[[#This Row],[Date]]=_xlfn.XLOOKUP(TODAY(), RecurringTable[Date], RecurringTable[Date], -1,1,1), "Next up", ""), "")</f>
        <v/>
      </c>
    </row>
    <row r="1191" spans="4:5" x14ac:dyDescent="0.25">
      <c r="D1191" s="67" t="str">
        <f>IF(RecurringTable[[#This Row],[Date]], _xlfn.XLOOKUP(RecurringTable[[#This Row],[Date]], MainIncomeTable[Date], MainIncomeTable[Period], -1, -1,1 ), "")</f>
        <v/>
      </c>
      <c r="E1191" s="68" t="str">
        <f ca="1">IF(RecurringTable[[#This Row],[Date]], IF(RecurringTable[[#This Row],[Date]]=_xlfn.XLOOKUP(TODAY(), RecurringTable[Date], RecurringTable[Date], -1,1,1), "Next up", ""), "")</f>
        <v/>
      </c>
    </row>
    <row r="1192" spans="4:5" x14ac:dyDescent="0.25">
      <c r="D1192" s="67" t="str">
        <f>IF(RecurringTable[[#This Row],[Date]], _xlfn.XLOOKUP(RecurringTable[[#This Row],[Date]], MainIncomeTable[Date], MainIncomeTable[Period], -1, -1,1 ), "")</f>
        <v/>
      </c>
      <c r="E1192" s="68" t="str">
        <f ca="1">IF(RecurringTable[[#This Row],[Date]], IF(RecurringTable[[#This Row],[Date]]=_xlfn.XLOOKUP(TODAY(), RecurringTable[Date], RecurringTable[Date], -1,1,1), "Next up", ""), "")</f>
        <v/>
      </c>
    </row>
    <row r="1193" spans="4:5" x14ac:dyDescent="0.25">
      <c r="D1193" s="67" t="str">
        <f>IF(RecurringTable[[#This Row],[Date]], _xlfn.XLOOKUP(RecurringTable[[#This Row],[Date]], MainIncomeTable[Date], MainIncomeTable[Period], -1, -1,1 ), "")</f>
        <v/>
      </c>
      <c r="E1193" s="68" t="str">
        <f ca="1">IF(RecurringTable[[#This Row],[Date]], IF(RecurringTable[[#This Row],[Date]]=_xlfn.XLOOKUP(TODAY(), RecurringTable[Date], RecurringTable[Date], -1,1,1), "Next up", ""), "")</f>
        <v/>
      </c>
    </row>
    <row r="1194" spans="4:5" x14ac:dyDescent="0.25">
      <c r="D1194" s="67" t="str">
        <f>IF(RecurringTable[[#This Row],[Date]], _xlfn.XLOOKUP(RecurringTable[[#This Row],[Date]], MainIncomeTable[Date], MainIncomeTable[Period], -1, -1,1 ), "")</f>
        <v/>
      </c>
      <c r="E1194" s="68" t="str">
        <f ca="1">IF(RecurringTable[[#This Row],[Date]], IF(RecurringTable[[#This Row],[Date]]=_xlfn.XLOOKUP(TODAY(), RecurringTable[Date], RecurringTable[Date], -1,1,1), "Next up", ""), "")</f>
        <v/>
      </c>
    </row>
    <row r="1195" spans="4:5" x14ac:dyDescent="0.25">
      <c r="D1195" s="67" t="str">
        <f>IF(RecurringTable[[#This Row],[Date]], _xlfn.XLOOKUP(RecurringTable[[#This Row],[Date]], MainIncomeTable[Date], MainIncomeTable[Period], -1, -1,1 ), "")</f>
        <v/>
      </c>
      <c r="E1195" s="68" t="str">
        <f ca="1">IF(RecurringTable[[#This Row],[Date]], IF(RecurringTable[[#This Row],[Date]]=_xlfn.XLOOKUP(TODAY(), RecurringTable[Date], RecurringTable[Date], -1,1,1), "Next up", ""), "")</f>
        <v/>
      </c>
    </row>
    <row r="1196" spans="4:5" x14ac:dyDescent="0.25">
      <c r="D1196" s="67" t="str">
        <f>IF(RecurringTable[[#This Row],[Date]], _xlfn.XLOOKUP(RecurringTable[[#This Row],[Date]], MainIncomeTable[Date], MainIncomeTable[Period], -1, -1,1 ), "")</f>
        <v/>
      </c>
      <c r="E1196" s="68" t="str">
        <f ca="1">IF(RecurringTable[[#This Row],[Date]], IF(RecurringTable[[#This Row],[Date]]=_xlfn.XLOOKUP(TODAY(), RecurringTable[Date], RecurringTable[Date], -1,1,1), "Next up", ""), "")</f>
        <v/>
      </c>
    </row>
    <row r="1197" spans="4:5" x14ac:dyDescent="0.25">
      <c r="D1197" s="67" t="str">
        <f>IF(RecurringTable[[#This Row],[Date]], _xlfn.XLOOKUP(RecurringTable[[#This Row],[Date]], MainIncomeTable[Date], MainIncomeTable[Period], -1, -1,1 ), "")</f>
        <v/>
      </c>
      <c r="E1197" s="68" t="str">
        <f ca="1">IF(RecurringTable[[#This Row],[Date]], IF(RecurringTable[[#This Row],[Date]]=_xlfn.XLOOKUP(TODAY(), RecurringTable[Date], RecurringTable[Date], -1,1,1), "Next up", ""), "")</f>
        <v/>
      </c>
    </row>
    <row r="1198" spans="4:5" x14ac:dyDescent="0.25">
      <c r="D1198" s="67" t="str">
        <f>IF(RecurringTable[[#This Row],[Date]], _xlfn.XLOOKUP(RecurringTable[[#This Row],[Date]], MainIncomeTable[Date], MainIncomeTable[Period], -1, -1,1 ), "")</f>
        <v/>
      </c>
      <c r="E1198" s="68" t="str">
        <f ca="1">IF(RecurringTable[[#This Row],[Date]], IF(RecurringTable[[#This Row],[Date]]=_xlfn.XLOOKUP(TODAY(), RecurringTable[Date], RecurringTable[Date], -1,1,1), "Next up", ""), "")</f>
        <v/>
      </c>
    </row>
    <row r="1199" spans="4:5" x14ac:dyDescent="0.25">
      <c r="D1199" s="67" t="str">
        <f>IF(RecurringTable[[#This Row],[Date]], _xlfn.XLOOKUP(RecurringTable[[#This Row],[Date]], MainIncomeTable[Date], MainIncomeTable[Period], -1, -1,1 ), "")</f>
        <v/>
      </c>
      <c r="E1199" s="68" t="str">
        <f ca="1">IF(RecurringTable[[#This Row],[Date]], IF(RecurringTable[[#This Row],[Date]]=_xlfn.XLOOKUP(TODAY(), RecurringTable[Date], RecurringTable[Date], -1,1,1), "Next up", ""), "")</f>
        <v/>
      </c>
    </row>
    <row r="1200" spans="4:5" x14ac:dyDescent="0.25">
      <c r="D1200" s="67" t="str">
        <f>IF(RecurringTable[[#This Row],[Date]], _xlfn.XLOOKUP(RecurringTable[[#This Row],[Date]], MainIncomeTable[Date], MainIncomeTable[Period], -1, -1,1 ), "")</f>
        <v/>
      </c>
      <c r="E1200" s="68" t="str">
        <f ca="1">IF(RecurringTable[[#This Row],[Date]], IF(RecurringTable[[#This Row],[Date]]=_xlfn.XLOOKUP(TODAY(), RecurringTable[Date], RecurringTable[Date], -1,1,1), "Next up", ""), "")</f>
        <v/>
      </c>
    </row>
    <row r="1201" spans="4:5" x14ac:dyDescent="0.25">
      <c r="D1201" s="67" t="str">
        <f>IF(RecurringTable[[#This Row],[Date]], _xlfn.XLOOKUP(RecurringTable[[#This Row],[Date]], MainIncomeTable[Date], MainIncomeTable[Period], -1, -1,1 ), "")</f>
        <v/>
      </c>
      <c r="E1201" s="68" t="str">
        <f ca="1">IF(RecurringTable[[#This Row],[Date]], IF(RecurringTable[[#This Row],[Date]]=_xlfn.XLOOKUP(TODAY(), RecurringTable[Date], RecurringTable[Date], -1,1,1), "Next up", ""), "")</f>
        <v/>
      </c>
    </row>
    <row r="1202" spans="4:5" x14ac:dyDescent="0.25">
      <c r="D1202" s="67" t="str">
        <f>IF(RecurringTable[[#This Row],[Date]], _xlfn.XLOOKUP(RecurringTable[[#This Row],[Date]], MainIncomeTable[Date], MainIncomeTable[Period], -1, -1,1 ), "")</f>
        <v/>
      </c>
      <c r="E1202" s="68" t="str">
        <f ca="1">IF(RecurringTable[[#This Row],[Date]], IF(RecurringTable[[#This Row],[Date]]=_xlfn.XLOOKUP(TODAY(), RecurringTable[Date], RecurringTable[Date], -1,1,1), "Next up", ""), "")</f>
        <v/>
      </c>
    </row>
    <row r="1203" spans="4:5" x14ac:dyDescent="0.25">
      <c r="D1203" s="67" t="str">
        <f>IF(RecurringTable[[#This Row],[Date]], _xlfn.XLOOKUP(RecurringTable[[#This Row],[Date]], MainIncomeTable[Date], MainIncomeTable[Period], -1, -1,1 ), "")</f>
        <v/>
      </c>
      <c r="E1203" s="68" t="str">
        <f ca="1">IF(RecurringTable[[#This Row],[Date]], IF(RecurringTable[[#This Row],[Date]]=_xlfn.XLOOKUP(TODAY(), RecurringTable[Date], RecurringTable[Date], -1,1,1), "Next up", ""), "")</f>
        <v/>
      </c>
    </row>
    <row r="1204" spans="4:5" x14ac:dyDescent="0.25">
      <c r="D1204" s="67" t="str">
        <f>IF(RecurringTable[[#This Row],[Date]], _xlfn.XLOOKUP(RecurringTable[[#This Row],[Date]], MainIncomeTable[Date], MainIncomeTable[Period], -1, -1,1 ), "")</f>
        <v/>
      </c>
      <c r="E1204" s="68" t="str">
        <f ca="1">IF(RecurringTable[[#This Row],[Date]], IF(RecurringTable[[#This Row],[Date]]=_xlfn.XLOOKUP(TODAY(), RecurringTable[Date], RecurringTable[Date], -1,1,1), "Next up", ""), "")</f>
        <v/>
      </c>
    </row>
    <row r="1205" spans="4:5" x14ac:dyDescent="0.25">
      <c r="D1205" s="67" t="str">
        <f>IF(RecurringTable[[#This Row],[Date]], _xlfn.XLOOKUP(RecurringTable[[#This Row],[Date]], MainIncomeTable[Date], MainIncomeTable[Period], -1, -1,1 ), "")</f>
        <v/>
      </c>
      <c r="E1205" s="68" t="str">
        <f ca="1">IF(RecurringTable[[#This Row],[Date]], IF(RecurringTable[[#This Row],[Date]]=_xlfn.XLOOKUP(TODAY(), RecurringTable[Date], RecurringTable[Date], -1,1,1), "Next up", ""), "")</f>
        <v/>
      </c>
    </row>
    <row r="1206" spans="4:5" x14ac:dyDescent="0.25">
      <c r="D1206" s="67" t="str">
        <f>IF(RecurringTable[[#This Row],[Date]], _xlfn.XLOOKUP(RecurringTable[[#This Row],[Date]], MainIncomeTable[Date], MainIncomeTable[Period], -1, -1,1 ), "")</f>
        <v/>
      </c>
      <c r="E1206" s="68" t="str">
        <f ca="1">IF(RecurringTable[[#This Row],[Date]], IF(RecurringTable[[#This Row],[Date]]=_xlfn.XLOOKUP(TODAY(), RecurringTable[Date], RecurringTable[Date], -1,1,1), "Next up", ""), "")</f>
        <v/>
      </c>
    </row>
    <row r="1207" spans="4:5" x14ac:dyDescent="0.25">
      <c r="D1207" s="67" t="str">
        <f>IF(RecurringTable[[#This Row],[Date]], _xlfn.XLOOKUP(RecurringTable[[#This Row],[Date]], MainIncomeTable[Date], MainIncomeTable[Period], -1, -1,1 ), "")</f>
        <v/>
      </c>
      <c r="E1207" s="68" t="str">
        <f ca="1">IF(RecurringTable[[#This Row],[Date]], IF(RecurringTable[[#This Row],[Date]]=_xlfn.XLOOKUP(TODAY(), RecurringTable[Date], RecurringTable[Date], -1,1,1), "Next up", ""), "")</f>
        <v/>
      </c>
    </row>
    <row r="1208" spans="4:5" x14ac:dyDescent="0.25">
      <c r="D1208" s="67" t="str">
        <f>IF(RecurringTable[[#This Row],[Date]], _xlfn.XLOOKUP(RecurringTable[[#This Row],[Date]], MainIncomeTable[Date], MainIncomeTable[Period], -1, -1,1 ), "")</f>
        <v/>
      </c>
      <c r="E1208" s="68" t="str">
        <f ca="1">IF(RecurringTable[[#This Row],[Date]], IF(RecurringTable[[#This Row],[Date]]=_xlfn.XLOOKUP(TODAY(), RecurringTable[Date], RecurringTable[Date], -1,1,1), "Next up", ""), "")</f>
        <v/>
      </c>
    </row>
    <row r="1209" spans="4:5" x14ac:dyDescent="0.25">
      <c r="D1209" s="67" t="str">
        <f>IF(RecurringTable[[#This Row],[Date]], _xlfn.XLOOKUP(RecurringTable[[#This Row],[Date]], MainIncomeTable[Date], MainIncomeTable[Period], -1, -1,1 ), "")</f>
        <v/>
      </c>
      <c r="E1209" s="68" t="str">
        <f ca="1">IF(RecurringTable[[#This Row],[Date]], IF(RecurringTable[[#This Row],[Date]]=_xlfn.XLOOKUP(TODAY(), RecurringTable[Date], RecurringTable[Date], -1,1,1), "Next up", ""), "")</f>
        <v/>
      </c>
    </row>
    <row r="1210" spans="4:5" x14ac:dyDescent="0.25">
      <c r="D1210" s="67" t="str">
        <f>IF(RecurringTable[[#This Row],[Date]], _xlfn.XLOOKUP(RecurringTable[[#This Row],[Date]], MainIncomeTable[Date], MainIncomeTable[Period], -1, -1,1 ), "")</f>
        <v/>
      </c>
      <c r="E1210" s="68" t="str">
        <f ca="1">IF(RecurringTable[[#This Row],[Date]], IF(RecurringTable[[#This Row],[Date]]=_xlfn.XLOOKUP(TODAY(), RecurringTable[Date], RecurringTable[Date], -1,1,1), "Next up", ""), "")</f>
        <v/>
      </c>
    </row>
    <row r="1211" spans="4:5" x14ac:dyDescent="0.25">
      <c r="D1211" s="67" t="str">
        <f>IF(RecurringTable[[#This Row],[Date]], _xlfn.XLOOKUP(RecurringTable[[#This Row],[Date]], MainIncomeTable[Date], MainIncomeTable[Period], -1, -1,1 ), "")</f>
        <v/>
      </c>
      <c r="E1211" s="68" t="str">
        <f ca="1">IF(RecurringTable[[#This Row],[Date]], IF(RecurringTable[[#This Row],[Date]]=_xlfn.XLOOKUP(TODAY(), RecurringTable[Date], RecurringTable[Date], -1,1,1), "Next up", ""), "")</f>
        <v/>
      </c>
    </row>
    <row r="1212" spans="4:5" x14ac:dyDescent="0.25">
      <c r="D1212" s="67" t="str">
        <f>IF(RecurringTable[[#This Row],[Date]], _xlfn.XLOOKUP(RecurringTable[[#This Row],[Date]], MainIncomeTable[Date], MainIncomeTable[Period], -1, -1,1 ), "")</f>
        <v/>
      </c>
      <c r="E1212" s="68" t="str">
        <f ca="1">IF(RecurringTable[[#This Row],[Date]], IF(RecurringTable[[#This Row],[Date]]=_xlfn.XLOOKUP(TODAY(), RecurringTable[Date], RecurringTable[Date], -1,1,1), "Next up", ""), "")</f>
        <v/>
      </c>
    </row>
    <row r="1213" spans="4:5" x14ac:dyDescent="0.25">
      <c r="D1213" s="67" t="str">
        <f>IF(RecurringTable[[#This Row],[Date]], _xlfn.XLOOKUP(RecurringTable[[#This Row],[Date]], MainIncomeTable[Date], MainIncomeTable[Period], -1, -1,1 ), "")</f>
        <v/>
      </c>
      <c r="E1213" s="68" t="str">
        <f ca="1">IF(RecurringTable[[#This Row],[Date]], IF(RecurringTable[[#This Row],[Date]]=_xlfn.XLOOKUP(TODAY(), RecurringTable[Date], RecurringTable[Date], -1,1,1), "Next up", ""), "")</f>
        <v/>
      </c>
    </row>
    <row r="1214" spans="4:5" x14ac:dyDescent="0.25">
      <c r="D1214" s="67" t="str">
        <f>IF(RecurringTable[[#This Row],[Date]], _xlfn.XLOOKUP(RecurringTable[[#This Row],[Date]], MainIncomeTable[Date], MainIncomeTable[Period], -1, -1,1 ), "")</f>
        <v/>
      </c>
      <c r="E1214" s="68" t="str">
        <f ca="1">IF(RecurringTable[[#This Row],[Date]], IF(RecurringTable[[#This Row],[Date]]=_xlfn.XLOOKUP(TODAY(), RecurringTable[Date], RecurringTable[Date], -1,1,1), "Next up", ""), "")</f>
        <v/>
      </c>
    </row>
    <row r="1215" spans="4:5" x14ac:dyDescent="0.25">
      <c r="D1215" s="67" t="str">
        <f>IF(RecurringTable[[#This Row],[Date]], _xlfn.XLOOKUP(RecurringTable[[#This Row],[Date]], MainIncomeTable[Date], MainIncomeTable[Period], -1, -1,1 ), "")</f>
        <v/>
      </c>
      <c r="E1215" s="68" t="str">
        <f ca="1">IF(RecurringTable[[#This Row],[Date]], IF(RecurringTable[[#This Row],[Date]]=_xlfn.XLOOKUP(TODAY(), RecurringTable[Date], RecurringTable[Date], -1,1,1), "Next up", ""), "")</f>
        <v/>
      </c>
    </row>
    <row r="1216" spans="4:5" x14ac:dyDescent="0.25">
      <c r="D1216" s="67" t="str">
        <f>IF(RecurringTable[[#This Row],[Date]], _xlfn.XLOOKUP(RecurringTable[[#This Row],[Date]], MainIncomeTable[Date], MainIncomeTable[Period], -1, -1,1 ), "")</f>
        <v/>
      </c>
      <c r="E1216" s="68" t="str">
        <f ca="1">IF(RecurringTable[[#This Row],[Date]], IF(RecurringTable[[#This Row],[Date]]=_xlfn.XLOOKUP(TODAY(), RecurringTable[Date], RecurringTable[Date], -1,1,1), "Next up", ""), "")</f>
        <v/>
      </c>
    </row>
    <row r="1217" spans="4:5" x14ac:dyDescent="0.25">
      <c r="D1217" s="67" t="str">
        <f>IF(RecurringTable[[#This Row],[Date]], _xlfn.XLOOKUP(RecurringTable[[#This Row],[Date]], MainIncomeTable[Date], MainIncomeTable[Period], -1, -1,1 ), "")</f>
        <v/>
      </c>
      <c r="E1217" s="68" t="str">
        <f ca="1">IF(RecurringTable[[#This Row],[Date]], IF(RecurringTable[[#This Row],[Date]]=_xlfn.XLOOKUP(TODAY(), RecurringTable[Date], RecurringTable[Date], -1,1,1), "Next up", ""), "")</f>
        <v/>
      </c>
    </row>
    <row r="1218" spans="4:5" x14ac:dyDescent="0.25">
      <c r="D1218" s="67" t="str">
        <f>IF(RecurringTable[[#This Row],[Date]], _xlfn.XLOOKUP(RecurringTable[[#This Row],[Date]], MainIncomeTable[Date], MainIncomeTable[Period], -1, -1,1 ), "")</f>
        <v/>
      </c>
      <c r="E1218" s="68" t="str">
        <f ca="1">IF(RecurringTable[[#This Row],[Date]], IF(RecurringTable[[#This Row],[Date]]=_xlfn.XLOOKUP(TODAY(), RecurringTable[Date], RecurringTable[Date], -1,1,1), "Next up", ""), "")</f>
        <v/>
      </c>
    </row>
    <row r="1219" spans="4:5" x14ac:dyDescent="0.25">
      <c r="D1219" s="67" t="str">
        <f>IF(RecurringTable[[#This Row],[Date]], _xlfn.XLOOKUP(RecurringTable[[#This Row],[Date]], MainIncomeTable[Date], MainIncomeTable[Period], -1, -1,1 ), "")</f>
        <v/>
      </c>
      <c r="E1219" s="68" t="str">
        <f ca="1">IF(RecurringTable[[#This Row],[Date]], IF(RecurringTable[[#This Row],[Date]]=_xlfn.XLOOKUP(TODAY(), RecurringTable[Date], RecurringTable[Date], -1,1,1), "Next up", ""), "")</f>
        <v/>
      </c>
    </row>
    <row r="1220" spans="4:5" x14ac:dyDescent="0.25">
      <c r="D1220" s="67" t="str">
        <f>IF(RecurringTable[[#This Row],[Date]], _xlfn.XLOOKUP(RecurringTable[[#This Row],[Date]], MainIncomeTable[Date], MainIncomeTable[Period], -1, -1,1 ), "")</f>
        <v/>
      </c>
      <c r="E1220" s="68" t="str">
        <f ca="1">IF(RecurringTable[[#This Row],[Date]], IF(RecurringTable[[#This Row],[Date]]=_xlfn.XLOOKUP(TODAY(), RecurringTable[Date], RecurringTable[Date], -1,1,1), "Next up", ""), "")</f>
        <v/>
      </c>
    </row>
    <row r="1221" spans="4:5" x14ac:dyDescent="0.25">
      <c r="D1221" s="67" t="str">
        <f>IF(RecurringTable[[#This Row],[Date]], _xlfn.XLOOKUP(RecurringTable[[#This Row],[Date]], MainIncomeTable[Date], MainIncomeTable[Period], -1, -1,1 ), "")</f>
        <v/>
      </c>
      <c r="E1221" s="68" t="str">
        <f ca="1">IF(RecurringTable[[#This Row],[Date]], IF(RecurringTable[[#This Row],[Date]]=_xlfn.XLOOKUP(TODAY(), RecurringTable[Date], RecurringTable[Date], -1,1,1), "Next up", ""), "")</f>
        <v/>
      </c>
    </row>
    <row r="1222" spans="4:5" x14ac:dyDescent="0.25">
      <c r="D1222" s="67" t="str">
        <f>IF(RecurringTable[[#This Row],[Date]], _xlfn.XLOOKUP(RecurringTable[[#This Row],[Date]], MainIncomeTable[Date], MainIncomeTable[Period], -1, -1,1 ), "")</f>
        <v/>
      </c>
      <c r="E1222" s="68" t="str">
        <f ca="1">IF(RecurringTable[[#This Row],[Date]], IF(RecurringTable[[#This Row],[Date]]=_xlfn.XLOOKUP(TODAY(), RecurringTable[Date], RecurringTable[Date], -1,1,1), "Next up", ""), "")</f>
        <v/>
      </c>
    </row>
    <row r="1223" spans="4:5" x14ac:dyDescent="0.25">
      <c r="D1223" s="67" t="str">
        <f>IF(RecurringTable[[#This Row],[Date]], _xlfn.XLOOKUP(RecurringTable[[#This Row],[Date]], MainIncomeTable[Date], MainIncomeTable[Period], -1, -1,1 ), "")</f>
        <v/>
      </c>
      <c r="E1223" s="68" t="str">
        <f ca="1">IF(RecurringTable[[#This Row],[Date]], IF(RecurringTable[[#This Row],[Date]]=_xlfn.XLOOKUP(TODAY(), RecurringTable[Date], RecurringTable[Date], -1,1,1), "Next up", ""), "")</f>
        <v/>
      </c>
    </row>
    <row r="1224" spans="4:5" x14ac:dyDescent="0.25">
      <c r="D1224" s="67" t="str">
        <f>IF(RecurringTable[[#This Row],[Date]], _xlfn.XLOOKUP(RecurringTable[[#This Row],[Date]], MainIncomeTable[Date], MainIncomeTable[Period], -1, -1,1 ), "")</f>
        <v/>
      </c>
      <c r="E1224" s="68" t="str">
        <f ca="1">IF(RecurringTable[[#This Row],[Date]], IF(RecurringTable[[#This Row],[Date]]=_xlfn.XLOOKUP(TODAY(), RecurringTable[Date], RecurringTable[Date], -1,1,1), "Next up", ""), "")</f>
        <v/>
      </c>
    </row>
    <row r="1225" spans="4:5" x14ac:dyDescent="0.25">
      <c r="D1225" s="67" t="str">
        <f>IF(RecurringTable[[#This Row],[Date]], _xlfn.XLOOKUP(RecurringTable[[#This Row],[Date]], MainIncomeTable[Date], MainIncomeTable[Period], -1, -1,1 ), "")</f>
        <v/>
      </c>
      <c r="E1225" s="68" t="str">
        <f ca="1">IF(RecurringTable[[#This Row],[Date]], IF(RecurringTable[[#This Row],[Date]]=_xlfn.XLOOKUP(TODAY(), RecurringTable[Date], RecurringTable[Date], -1,1,1), "Next up", ""), "")</f>
        <v/>
      </c>
    </row>
    <row r="1226" spans="4:5" x14ac:dyDescent="0.25">
      <c r="D1226" s="67" t="str">
        <f>IF(RecurringTable[[#This Row],[Date]], _xlfn.XLOOKUP(RecurringTable[[#This Row],[Date]], MainIncomeTable[Date], MainIncomeTable[Period], -1, -1,1 ), "")</f>
        <v/>
      </c>
      <c r="E1226" s="68" t="str">
        <f ca="1">IF(RecurringTable[[#This Row],[Date]], IF(RecurringTable[[#This Row],[Date]]=_xlfn.XLOOKUP(TODAY(), RecurringTable[Date], RecurringTable[Date], -1,1,1), "Next up", ""), "")</f>
        <v/>
      </c>
    </row>
    <row r="1227" spans="4:5" x14ac:dyDescent="0.25">
      <c r="D1227" s="67" t="str">
        <f>IF(RecurringTable[[#This Row],[Date]], _xlfn.XLOOKUP(RecurringTable[[#This Row],[Date]], MainIncomeTable[Date], MainIncomeTable[Period], -1, -1,1 ), "")</f>
        <v/>
      </c>
      <c r="E1227" s="68" t="str">
        <f ca="1">IF(RecurringTable[[#This Row],[Date]], IF(RecurringTable[[#This Row],[Date]]=_xlfn.XLOOKUP(TODAY(), RecurringTable[Date], RecurringTable[Date], -1,1,1), "Next up", ""), "")</f>
        <v/>
      </c>
    </row>
    <row r="1228" spans="4:5" x14ac:dyDescent="0.25">
      <c r="D1228" s="67" t="str">
        <f>IF(RecurringTable[[#This Row],[Date]], _xlfn.XLOOKUP(RecurringTable[[#This Row],[Date]], MainIncomeTable[Date], MainIncomeTable[Period], -1, -1,1 ), "")</f>
        <v/>
      </c>
      <c r="E1228" s="68" t="str">
        <f ca="1">IF(RecurringTable[[#This Row],[Date]], IF(RecurringTable[[#This Row],[Date]]=_xlfn.XLOOKUP(TODAY(), RecurringTable[Date], RecurringTable[Date], -1,1,1), "Next up", ""), "")</f>
        <v/>
      </c>
    </row>
    <row r="1229" spans="4:5" x14ac:dyDescent="0.25">
      <c r="D1229" s="67" t="str">
        <f>IF(RecurringTable[[#This Row],[Date]], _xlfn.XLOOKUP(RecurringTable[[#This Row],[Date]], MainIncomeTable[Date], MainIncomeTable[Period], -1, -1,1 ), "")</f>
        <v/>
      </c>
      <c r="E1229" s="68" t="str">
        <f ca="1">IF(RecurringTable[[#This Row],[Date]], IF(RecurringTable[[#This Row],[Date]]=_xlfn.XLOOKUP(TODAY(), RecurringTable[Date], RecurringTable[Date], -1,1,1), "Next up", ""), "")</f>
        <v/>
      </c>
    </row>
    <row r="1230" spans="4:5" x14ac:dyDescent="0.25">
      <c r="D1230" s="67" t="str">
        <f>IF(RecurringTable[[#This Row],[Date]], _xlfn.XLOOKUP(RecurringTable[[#This Row],[Date]], MainIncomeTable[Date], MainIncomeTable[Period], -1, -1,1 ), "")</f>
        <v/>
      </c>
      <c r="E1230" s="68" t="str">
        <f ca="1">IF(RecurringTable[[#This Row],[Date]], IF(RecurringTable[[#This Row],[Date]]=_xlfn.XLOOKUP(TODAY(), RecurringTable[Date], RecurringTable[Date], -1,1,1), "Next up", ""), "")</f>
        <v/>
      </c>
    </row>
    <row r="1231" spans="4:5" x14ac:dyDescent="0.25">
      <c r="D1231" s="67" t="str">
        <f>IF(RecurringTable[[#This Row],[Date]], _xlfn.XLOOKUP(RecurringTable[[#This Row],[Date]], MainIncomeTable[Date], MainIncomeTable[Period], -1, -1,1 ), "")</f>
        <v/>
      </c>
      <c r="E1231" s="68" t="str">
        <f ca="1">IF(RecurringTable[[#This Row],[Date]], IF(RecurringTable[[#This Row],[Date]]=_xlfn.XLOOKUP(TODAY(), RecurringTable[Date], RecurringTable[Date], -1,1,1), "Next up", ""), "")</f>
        <v/>
      </c>
    </row>
    <row r="1232" spans="4:5" x14ac:dyDescent="0.25">
      <c r="D1232" s="67" t="str">
        <f>IF(RecurringTable[[#This Row],[Date]], _xlfn.XLOOKUP(RecurringTable[[#This Row],[Date]], MainIncomeTable[Date], MainIncomeTable[Period], -1, -1,1 ), "")</f>
        <v/>
      </c>
      <c r="E1232" s="68" t="str">
        <f ca="1">IF(RecurringTable[[#This Row],[Date]], IF(RecurringTable[[#This Row],[Date]]=_xlfn.XLOOKUP(TODAY(), RecurringTable[Date], RecurringTable[Date], -1,1,1), "Next up", ""), "")</f>
        <v/>
      </c>
    </row>
    <row r="1233" spans="4:5" x14ac:dyDescent="0.25">
      <c r="D1233" s="67" t="str">
        <f>IF(RecurringTable[[#This Row],[Date]], _xlfn.XLOOKUP(RecurringTable[[#This Row],[Date]], MainIncomeTable[Date], MainIncomeTable[Period], -1, -1,1 ), "")</f>
        <v/>
      </c>
      <c r="E1233" s="68" t="str">
        <f ca="1">IF(RecurringTable[[#This Row],[Date]], IF(RecurringTable[[#This Row],[Date]]=_xlfn.XLOOKUP(TODAY(), RecurringTable[Date], RecurringTable[Date], -1,1,1), "Next up", ""), "")</f>
        <v/>
      </c>
    </row>
    <row r="1234" spans="4:5" x14ac:dyDescent="0.25">
      <c r="D1234" s="67" t="str">
        <f>IF(RecurringTable[[#This Row],[Date]], _xlfn.XLOOKUP(RecurringTable[[#This Row],[Date]], MainIncomeTable[Date], MainIncomeTable[Period], -1, -1,1 ), "")</f>
        <v/>
      </c>
      <c r="E1234" s="68" t="str">
        <f ca="1">IF(RecurringTable[[#This Row],[Date]], IF(RecurringTable[[#This Row],[Date]]=_xlfn.XLOOKUP(TODAY(), RecurringTable[Date], RecurringTable[Date], -1,1,1), "Next up", ""), "")</f>
        <v/>
      </c>
    </row>
    <row r="1235" spans="4:5" x14ac:dyDescent="0.25">
      <c r="D1235" s="67" t="str">
        <f>IF(RecurringTable[[#This Row],[Date]], _xlfn.XLOOKUP(RecurringTable[[#This Row],[Date]], MainIncomeTable[Date], MainIncomeTable[Period], -1, -1,1 ), "")</f>
        <v/>
      </c>
      <c r="E1235" s="68" t="str">
        <f ca="1">IF(RecurringTable[[#This Row],[Date]], IF(RecurringTable[[#This Row],[Date]]=_xlfn.XLOOKUP(TODAY(), RecurringTable[Date], RecurringTable[Date], -1,1,1), "Next up", ""), "")</f>
        <v/>
      </c>
    </row>
    <row r="1236" spans="4:5" x14ac:dyDescent="0.25">
      <c r="D1236" s="67" t="str">
        <f>IF(RecurringTable[[#This Row],[Date]], _xlfn.XLOOKUP(RecurringTable[[#This Row],[Date]], MainIncomeTable[Date], MainIncomeTable[Period], -1, -1,1 ), "")</f>
        <v/>
      </c>
      <c r="E1236" s="68" t="str">
        <f ca="1">IF(RecurringTable[[#This Row],[Date]], IF(RecurringTable[[#This Row],[Date]]=_xlfn.XLOOKUP(TODAY(), RecurringTable[Date], RecurringTable[Date], -1,1,1), "Next up", ""), "")</f>
        <v/>
      </c>
    </row>
    <row r="1237" spans="4:5" x14ac:dyDescent="0.25">
      <c r="D1237" s="67" t="str">
        <f>IF(RecurringTable[[#This Row],[Date]], _xlfn.XLOOKUP(RecurringTable[[#This Row],[Date]], MainIncomeTable[Date], MainIncomeTable[Period], -1, -1,1 ), "")</f>
        <v/>
      </c>
      <c r="E1237" s="68" t="str">
        <f ca="1">IF(RecurringTable[[#This Row],[Date]], IF(RecurringTable[[#This Row],[Date]]=_xlfn.XLOOKUP(TODAY(), RecurringTable[Date], RecurringTable[Date], -1,1,1), "Next up", ""), "")</f>
        <v/>
      </c>
    </row>
    <row r="1238" spans="4:5" x14ac:dyDescent="0.25">
      <c r="D1238" s="67" t="str">
        <f>IF(RecurringTable[[#This Row],[Date]], _xlfn.XLOOKUP(RecurringTable[[#This Row],[Date]], MainIncomeTable[Date], MainIncomeTable[Period], -1, -1,1 ), "")</f>
        <v/>
      </c>
      <c r="E1238" s="68" t="str">
        <f ca="1">IF(RecurringTable[[#This Row],[Date]], IF(RecurringTable[[#This Row],[Date]]=_xlfn.XLOOKUP(TODAY(), RecurringTable[Date], RecurringTable[Date], -1,1,1), "Next up", ""), "")</f>
        <v/>
      </c>
    </row>
    <row r="1239" spans="4:5" x14ac:dyDescent="0.25">
      <c r="D1239" s="67" t="str">
        <f>IF(RecurringTable[[#This Row],[Date]], _xlfn.XLOOKUP(RecurringTable[[#This Row],[Date]], MainIncomeTable[Date], MainIncomeTable[Period], -1, -1,1 ), "")</f>
        <v/>
      </c>
      <c r="E1239" s="68" t="str">
        <f ca="1">IF(RecurringTable[[#This Row],[Date]], IF(RecurringTable[[#This Row],[Date]]=_xlfn.XLOOKUP(TODAY(), RecurringTable[Date], RecurringTable[Date], -1,1,1), "Next up", ""), "")</f>
        <v/>
      </c>
    </row>
    <row r="1240" spans="4:5" x14ac:dyDescent="0.25">
      <c r="D1240" s="67" t="str">
        <f>IF(RecurringTable[[#This Row],[Date]], _xlfn.XLOOKUP(RecurringTable[[#This Row],[Date]], MainIncomeTable[Date], MainIncomeTable[Period], -1, -1,1 ), "")</f>
        <v/>
      </c>
      <c r="E1240" s="68" t="str">
        <f ca="1">IF(RecurringTable[[#This Row],[Date]], IF(RecurringTable[[#This Row],[Date]]=_xlfn.XLOOKUP(TODAY(), RecurringTable[Date], RecurringTable[Date], -1,1,1), "Next up", ""), "")</f>
        <v/>
      </c>
    </row>
    <row r="1241" spans="4:5" x14ac:dyDescent="0.25">
      <c r="D1241" s="67" t="str">
        <f>IF(RecurringTable[[#This Row],[Date]], _xlfn.XLOOKUP(RecurringTable[[#This Row],[Date]], MainIncomeTable[Date], MainIncomeTable[Period], -1, -1,1 ), "")</f>
        <v/>
      </c>
      <c r="E1241" s="68" t="str">
        <f ca="1">IF(RecurringTable[[#This Row],[Date]], IF(RecurringTable[[#This Row],[Date]]=_xlfn.XLOOKUP(TODAY(), RecurringTable[Date], RecurringTable[Date], -1,1,1), "Next up", ""), "")</f>
        <v/>
      </c>
    </row>
    <row r="1242" spans="4:5" x14ac:dyDescent="0.25">
      <c r="D1242" s="67" t="str">
        <f>IF(RecurringTable[[#This Row],[Date]], _xlfn.XLOOKUP(RecurringTable[[#This Row],[Date]], MainIncomeTable[Date], MainIncomeTable[Period], -1, -1,1 ), "")</f>
        <v/>
      </c>
      <c r="E1242" s="68" t="str">
        <f ca="1">IF(RecurringTable[[#This Row],[Date]], IF(RecurringTable[[#This Row],[Date]]=_xlfn.XLOOKUP(TODAY(), RecurringTable[Date], RecurringTable[Date], -1,1,1), "Next up", ""), "")</f>
        <v/>
      </c>
    </row>
    <row r="1243" spans="4:5" x14ac:dyDescent="0.25">
      <c r="D1243" s="67" t="str">
        <f>IF(RecurringTable[[#This Row],[Date]], _xlfn.XLOOKUP(RecurringTable[[#This Row],[Date]], MainIncomeTable[Date], MainIncomeTable[Period], -1, -1,1 ), "")</f>
        <v/>
      </c>
      <c r="E1243" s="68" t="str">
        <f ca="1">IF(RecurringTable[[#This Row],[Date]], IF(RecurringTable[[#This Row],[Date]]=_xlfn.XLOOKUP(TODAY(), RecurringTable[Date], RecurringTable[Date], -1,1,1), "Next up", ""), "")</f>
        <v/>
      </c>
    </row>
    <row r="1244" spans="4:5" x14ac:dyDescent="0.25">
      <c r="D1244" s="67" t="str">
        <f>IF(RecurringTable[[#This Row],[Date]], _xlfn.XLOOKUP(RecurringTable[[#This Row],[Date]], MainIncomeTable[Date], MainIncomeTable[Period], -1, -1,1 ), "")</f>
        <v/>
      </c>
      <c r="E1244" s="68" t="str">
        <f ca="1">IF(RecurringTable[[#This Row],[Date]], IF(RecurringTable[[#This Row],[Date]]=_xlfn.XLOOKUP(TODAY(), RecurringTable[Date], RecurringTable[Date], -1,1,1), "Next up", ""), "")</f>
        <v/>
      </c>
    </row>
    <row r="1245" spans="4:5" x14ac:dyDescent="0.25">
      <c r="D1245" s="67" t="str">
        <f>IF(RecurringTable[[#This Row],[Date]], _xlfn.XLOOKUP(RecurringTable[[#This Row],[Date]], MainIncomeTable[Date], MainIncomeTable[Period], -1, -1,1 ), "")</f>
        <v/>
      </c>
      <c r="E1245" s="68" t="str">
        <f ca="1">IF(RecurringTable[[#This Row],[Date]], IF(RecurringTable[[#This Row],[Date]]=_xlfn.XLOOKUP(TODAY(), RecurringTable[Date], RecurringTable[Date], -1,1,1), "Next up", ""), "")</f>
        <v/>
      </c>
    </row>
    <row r="1246" spans="4:5" x14ac:dyDescent="0.25">
      <c r="D1246" s="67" t="str">
        <f>IF(RecurringTable[[#This Row],[Date]], _xlfn.XLOOKUP(RecurringTable[[#This Row],[Date]], MainIncomeTable[Date], MainIncomeTable[Period], -1, -1,1 ), "")</f>
        <v/>
      </c>
      <c r="E1246" s="68" t="str">
        <f ca="1">IF(RecurringTable[[#This Row],[Date]], IF(RecurringTable[[#This Row],[Date]]=_xlfn.XLOOKUP(TODAY(), RecurringTable[Date], RecurringTable[Date], -1,1,1), "Next up", ""), "")</f>
        <v/>
      </c>
    </row>
    <row r="1247" spans="4:5" x14ac:dyDescent="0.25">
      <c r="D1247" s="67" t="str">
        <f>IF(RecurringTable[[#This Row],[Date]], _xlfn.XLOOKUP(RecurringTable[[#This Row],[Date]], MainIncomeTable[Date], MainIncomeTable[Period], -1, -1,1 ), "")</f>
        <v/>
      </c>
      <c r="E1247" s="68" t="str">
        <f ca="1">IF(RecurringTable[[#This Row],[Date]], IF(RecurringTable[[#This Row],[Date]]=_xlfn.XLOOKUP(TODAY(), RecurringTable[Date], RecurringTable[Date], -1,1,1), "Next up", ""), "")</f>
        <v/>
      </c>
    </row>
    <row r="1248" spans="4:5" x14ac:dyDescent="0.25">
      <c r="D1248" s="67" t="str">
        <f>IF(RecurringTable[[#This Row],[Date]], _xlfn.XLOOKUP(RecurringTable[[#This Row],[Date]], MainIncomeTable[Date], MainIncomeTable[Period], -1, -1,1 ), "")</f>
        <v/>
      </c>
      <c r="E1248" s="68" t="str">
        <f ca="1">IF(RecurringTable[[#This Row],[Date]], IF(RecurringTable[[#This Row],[Date]]=_xlfn.XLOOKUP(TODAY(), RecurringTable[Date], RecurringTable[Date], -1,1,1), "Next up", ""), "")</f>
        <v/>
      </c>
    </row>
    <row r="1249" spans="4:5" x14ac:dyDescent="0.25">
      <c r="D1249" s="67" t="str">
        <f>IF(RecurringTable[[#This Row],[Date]], _xlfn.XLOOKUP(RecurringTable[[#This Row],[Date]], MainIncomeTable[Date], MainIncomeTable[Period], -1, -1,1 ), "")</f>
        <v/>
      </c>
      <c r="E1249" s="68" t="str">
        <f ca="1">IF(RecurringTable[[#This Row],[Date]], IF(RecurringTable[[#This Row],[Date]]=_xlfn.XLOOKUP(TODAY(), RecurringTable[Date], RecurringTable[Date], -1,1,1), "Next up", ""), "")</f>
        <v/>
      </c>
    </row>
    <row r="1250" spans="4:5" x14ac:dyDescent="0.25">
      <c r="D1250" s="67" t="str">
        <f>IF(RecurringTable[[#This Row],[Date]], _xlfn.XLOOKUP(RecurringTable[[#This Row],[Date]], MainIncomeTable[Date], MainIncomeTable[Period], -1, -1,1 ), "")</f>
        <v/>
      </c>
      <c r="E1250" s="68" t="str">
        <f ca="1">IF(RecurringTable[[#This Row],[Date]], IF(RecurringTable[[#This Row],[Date]]=_xlfn.XLOOKUP(TODAY(), RecurringTable[Date], RecurringTable[Date], -1,1,1), "Next up", ""), "")</f>
        <v/>
      </c>
    </row>
    <row r="1251" spans="4:5" x14ac:dyDescent="0.25">
      <c r="D1251" s="67" t="str">
        <f>IF(RecurringTable[[#This Row],[Date]], _xlfn.XLOOKUP(RecurringTable[[#This Row],[Date]], MainIncomeTable[Date], MainIncomeTable[Period], -1, -1,1 ), "")</f>
        <v/>
      </c>
      <c r="E1251" s="68" t="str">
        <f ca="1">IF(RecurringTable[[#This Row],[Date]], IF(RecurringTable[[#This Row],[Date]]=_xlfn.XLOOKUP(TODAY(), RecurringTable[Date], RecurringTable[Date], -1,1,1), "Next up", ""), "")</f>
        <v/>
      </c>
    </row>
    <row r="1252" spans="4:5" x14ac:dyDescent="0.25">
      <c r="D1252" s="67" t="str">
        <f>IF(RecurringTable[[#This Row],[Date]], _xlfn.XLOOKUP(RecurringTable[[#This Row],[Date]], MainIncomeTable[Date], MainIncomeTable[Period], -1, -1,1 ), "")</f>
        <v/>
      </c>
      <c r="E1252" s="68" t="str">
        <f ca="1">IF(RecurringTable[[#This Row],[Date]], IF(RecurringTable[[#This Row],[Date]]=_xlfn.XLOOKUP(TODAY(), RecurringTable[Date], RecurringTable[Date], -1,1,1), "Next up", ""), "")</f>
        <v/>
      </c>
    </row>
    <row r="1253" spans="4:5" x14ac:dyDescent="0.25">
      <c r="D1253" s="67" t="str">
        <f>IF(RecurringTable[[#This Row],[Date]], _xlfn.XLOOKUP(RecurringTable[[#This Row],[Date]], MainIncomeTable[Date], MainIncomeTable[Period], -1, -1,1 ), "")</f>
        <v/>
      </c>
      <c r="E1253" s="68" t="str">
        <f ca="1">IF(RecurringTable[[#This Row],[Date]], IF(RecurringTable[[#This Row],[Date]]=_xlfn.XLOOKUP(TODAY(), RecurringTable[Date], RecurringTable[Date], -1,1,1), "Next up", ""), "")</f>
        <v/>
      </c>
    </row>
    <row r="1254" spans="4:5" x14ac:dyDescent="0.25">
      <c r="D1254" s="67" t="str">
        <f>IF(RecurringTable[[#This Row],[Date]], _xlfn.XLOOKUP(RecurringTable[[#This Row],[Date]], MainIncomeTable[Date], MainIncomeTable[Period], -1, -1,1 ), "")</f>
        <v/>
      </c>
      <c r="E1254" s="68" t="str">
        <f ca="1">IF(RecurringTable[[#This Row],[Date]], IF(RecurringTable[[#This Row],[Date]]=_xlfn.XLOOKUP(TODAY(), RecurringTable[Date], RecurringTable[Date], -1,1,1), "Next up", ""), "")</f>
        <v/>
      </c>
    </row>
    <row r="1255" spans="4:5" x14ac:dyDescent="0.25">
      <c r="D1255" s="67" t="str">
        <f>IF(RecurringTable[[#This Row],[Date]], _xlfn.XLOOKUP(RecurringTable[[#This Row],[Date]], MainIncomeTable[Date], MainIncomeTable[Period], -1, -1,1 ), "")</f>
        <v/>
      </c>
      <c r="E1255" s="68" t="str">
        <f ca="1">IF(RecurringTable[[#This Row],[Date]], IF(RecurringTable[[#This Row],[Date]]=_xlfn.XLOOKUP(TODAY(), RecurringTable[Date], RecurringTable[Date], -1,1,1), "Next up", ""), "")</f>
        <v/>
      </c>
    </row>
    <row r="1256" spans="4:5" x14ac:dyDescent="0.25">
      <c r="D1256" s="67" t="str">
        <f>IF(RecurringTable[[#This Row],[Date]], _xlfn.XLOOKUP(RecurringTable[[#This Row],[Date]], MainIncomeTable[Date], MainIncomeTable[Period], -1, -1,1 ), "")</f>
        <v/>
      </c>
      <c r="E1256" s="68" t="str">
        <f ca="1">IF(RecurringTable[[#This Row],[Date]], IF(RecurringTable[[#This Row],[Date]]=_xlfn.XLOOKUP(TODAY(), RecurringTable[Date], RecurringTable[Date], -1,1,1), "Next up", ""), "")</f>
        <v/>
      </c>
    </row>
    <row r="1257" spans="4:5" x14ac:dyDescent="0.25">
      <c r="D1257" s="67" t="str">
        <f>IF(RecurringTable[[#This Row],[Date]], _xlfn.XLOOKUP(RecurringTable[[#This Row],[Date]], MainIncomeTable[Date], MainIncomeTable[Period], -1, -1,1 ), "")</f>
        <v/>
      </c>
      <c r="E1257" s="68" t="str">
        <f ca="1">IF(RecurringTable[[#This Row],[Date]], IF(RecurringTable[[#This Row],[Date]]=_xlfn.XLOOKUP(TODAY(), RecurringTable[Date], RecurringTable[Date], -1,1,1), "Next up", ""), "")</f>
        <v/>
      </c>
    </row>
    <row r="1258" spans="4:5" x14ac:dyDescent="0.25">
      <c r="D1258" s="67" t="str">
        <f>IF(RecurringTable[[#This Row],[Date]], _xlfn.XLOOKUP(RecurringTable[[#This Row],[Date]], MainIncomeTable[Date], MainIncomeTable[Period], -1, -1,1 ), "")</f>
        <v/>
      </c>
      <c r="E1258" s="68" t="str">
        <f ca="1">IF(RecurringTable[[#This Row],[Date]], IF(RecurringTable[[#This Row],[Date]]=_xlfn.XLOOKUP(TODAY(), RecurringTable[Date], RecurringTable[Date], -1,1,1), "Next up", ""), "")</f>
        <v/>
      </c>
    </row>
    <row r="1259" spans="4:5" x14ac:dyDescent="0.25">
      <c r="D1259" s="67" t="str">
        <f>IF(RecurringTable[[#This Row],[Date]], _xlfn.XLOOKUP(RecurringTable[[#This Row],[Date]], MainIncomeTable[Date], MainIncomeTable[Period], -1, -1,1 ), "")</f>
        <v/>
      </c>
      <c r="E1259" s="68" t="str">
        <f ca="1">IF(RecurringTable[[#This Row],[Date]], IF(RecurringTable[[#This Row],[Date]]=_xlfn.XLOOKUP(TODAY(), RecurringTable[Date], RecurringTable[Date], -1,1,1), "Next up", ""), "")</f>
        <v/>
      </c>
    </row>
    <row r="1260" spans="4:5" x14ac:dyDescent="0.25">
      <c r="D1260" s="67" t="str">
        <f>IF(RecurringTable[[#This Row],[Date]], _xlfn.XLOOKUP(RecurringTable[[#This Row],[Date]], MainIncomeTable[Date], MainIncomeTable[Period], -1, -1,1 ), "")</f>
        <v/>
      </c>
      <c r="E1260" s="68" t="str">
        <f ca="1">IF(RecurringTable[[#This Row],[Date]], IF(RecurringTable[[#This Row],[Date]]=_xlfn.XLOOKUP(TODAY(), RecurringTable[Date], RecurringTable[Date], -1,1,1), "Next up", ""), "")</f>
        <v/>
      </c>
    </row>
    <row r="1261" spans="4:5" x14ac:dyDescent="0.25">
      <c r="D1261" s="67" t="str">
        <f>IF(RecurringTable[[#This Row],[Date]], _xlfn.XLOOKUP(RecurringTable[[#This Row],[Date]], MainIncomeTable[Date], MainIncomeTable[Period], -1, -1,1 ), "")</f>
        <v/>
      </c>
      <c r="E1261" s="68" t="str">
        <f ca="1">IF(RecurringTable[[#This Row],[Date]], IF(RecurringTable[[#This Row],[Date]]=_xlfn.XLOOKUP(TODAY(), RecurringTable[Date], RecurringTable[Date], -1,1,1), "Next up", ""), "")</f>
        <v/>
      </c>
    </row>
    <row r="1262" spans="4:5" x14ac:dyDescent="0.25">
      <c r="D1262" s="67" t="str">
        <f>IF(RecurringTable[[#This Row],[Date]], _xlfn.XLOOKUP(RecurringTable[[#This Row],[Date]], MainIncomeTable[Date], MainIncomeTable[Period], -1, -1,1 ), "")</f>
        <v/>
      </c>
      <c r="E1262" s="68" t="str">
        <f ca="1">IF(RecurringTable[[#This Row],[Date]], IF(RecurringTable[[#This Row],[Date]]=_xlfn.XLOOKUP(TODAY(), RecurringTable[Date], RecurringTable[Date], -1,1,1), "Next up", ""), "")</f>
        <v/>
      </c>
    </row>
    <row r="1263" spans="4:5" x14ac:dyDescent="0.25">
      <c r="D1263" s="67" t="str">
        <f>IF(RecurringTable[[#This Row],[Date]], _xlfn.XLOOKUP(RecurringTable[[#This Row],[Date]], MainIncomeTable[Date], MainIncomeTable[Period], -1, -1,1 ), "")</f>
        <v/>
      </c>
      <c r="E1263" s="68" t="str">
        <f ca="1">IF(RecurringTable[[#This Row],[Date]], IF(RecurringTable[[#This Row],[Date]]=_xlfn.XLOOKUP(TODAY(), RecurringTable[Date], RecurringTable[Date], -1,1,1), "Next up", ""), "")</f>
        <v/>
      </c>
    </row>
    <row r="1264" spans="4:5" x14ac:dyDescent="0.25">
      <c r="D1264" s="67" t="str">
        <f>IF(RecurringTable[[#This Row],[Date]], _xlfn.XLOOKUP(RecurringTable[[#This Row],[Date]], MainIncomeTable[Date], MainIncomeTable[Period], -1, -1,1 ), "")</f>
        <v/>
      </c>
      <c r="E1264" s="68" t="str">
        <f ca="1">IF(RecurringTable[[#This Row],[Date]], IF(RecurringTable[[#This Row],[Date]]=_xlfn.XLOOKUP(TODAY(), RecurringTable[Date], RecurringTable[Date], -1,1,1), "Next up", ""), "")</f>
        <v/>
      </c>
    </row>
    <row r="1265" spans="4:5" x14ac:dyDescent="0.25">
      <c r="D1265" s="67" t="str">
        <f>IF(RecurringTable[[#This Row],[Date]], _xlfn.XLOOKUP(RecurringTable[[#This Row],[Date]], MainIncomeTable[Date], MainIncomeTable[Period], -1, -1,1 ), "")</f>
        <v/>
      </c>
      <c r="E1265" s="68" t="str">
        <f ca="1">IF(RecurringTable[[#This Row],[Date]], IF(RecurringTable[[#This Row],[Date]]=_xlfn.XLOOKUP(TODAY(), RecurringTable[Date], RecurringTable[Date], -1,1,1), "Next up", ""), "")</f>
        <v/>
      </c>
    </row>
    <row r="1266" spans="4:5" x14ac:dyDescent="0.25">
      <c r="D1266" s="67" t="str">
        <f>IF(RecurringTable[[#This Row],[Date]], _xlfn.XLOOKUP(RecurringTable[[#This Row],[Date]], MainIncomeTable[Date], MainIncomeTable[Period], -1, -1,1 ), "")</f>
        <v/>
      </c>
      <c r="E1266" s="68" t="str">
        <f ca="1">IF(RecurringTable[[#This Row],[Date]], IF(RecurringTable[[#This Row],[Date]]=_xlfn.XLOOKUP(TODAY(), RecurringTable[Date], RecurringTable[Date], -1,1,1), "Next up", ""), "")</f>
        <v/>
      </c>
    </row>
    <row r="1267" spans="4:5" x14ac:dyDescent="0.25">
      <c r="D1267" s="67" t="str">
        <f>IF(RecurringTable[[#This Row],[Date]], _xlfn.XLOOKUP(RecurringTable[[#This Row],[Date]], MainIncomeTable[Date], MainIncomeTable[Period], -1, -1,1 ), "")</f>
        <v/>
      </c>
      <c r="E1267" s="68" t="str">
        <f ca="1">IF(RecurringTable[[#This Row],[Date]], IF(RecurringTable[[#This Row],[Date]]=_xlfn.XLOOKUP(TODAY(), RecurringTable[Date], RecurringTable[Date], -1,1,1), "Next up", ""), "")</f>
        <v/>
      </c>
    </row>
    <row r="1268" spans="4:5" x14ac:dyDescent="0.25">
      <c r="D1268" s="67" t="str">
        <f>IF(RecurringTable[[#This Row],[Date]], _xlfn.XLOOKUP(RecurringTable[[#This Row],[Date]], MainIncomeTable[Date], MainIncomeTable[Period], -1, -1,1 ), "")</f>
        <v/>
      </c>
      <c r="E1268" s="68" t="str">
        <f ca="1">IF(RecurringTable[[#This Row],[Date]], IF(RecurringTable[[#This Row],[Date]]=_xlfn.XLOOKUP(TODAY(), RecurringTable[Date], RecurringTable[Date], -1,1,1), "Next up", ""), "")</f>
        <v/>
      </c>
    </row>
    <row r="1269" spans="4:5" x14ac:dyDescent="0.25">
      <c r="D1269" s="67" t="str">
        <f>IF(RecurringTable[[#This Row],[Date]], _xlfn.XLOOKUP(RecurringTable[[#This Row],[Date]], MainIncomeTable[Date], MainIncomeTable[Period], -1, -1,1 ), "")</f>
        <v/>
      </c>
      <c r="E1269" s="68" t="str">
        <f ca="1">IF(RecurringTable[[#This Row],[Date]], IF(RecurringTable[[#This Row],[Date]]=_xlfn.XLOOKUP(TODAY(), RecurringTable[Date], RecurringTable[Date], -1,1,1), "Next up", ""), "")</f>
        <v/>
      </c>
    </row>
    <row r="1270" spans="4:5" x14ac:dyDescent="0.25">
      <c r="D1270" s="67" t="str">
        <f>IF(RecurringTable[[#This Row],[Date]], _xlfn.XLOOKUP(RecurringTable[[#This Row],[Date]], MainIncomeTable[Date], MainIncomeTable[Period], -1, -1,1 ), "")</f>
        <v/>
      </c>
      <c r="E1270" s="68" t="str">
        <f ca="1">IF(RecurringTable[[#This Row],[Date]], IF(RecurringTable[[#This Row],[Date]]=_xlfn.XLOOKUP(TODAY(), RecurringTable[Date], RecurringTable[Date], -1,1,1), "Next up", ""), "")</f>
        <v/>
      </c>
    </row>
    <row r="1271" spans="4:5" x14ac:dyDescent="0.25">
      <c r="D1271" s="67" t="str">
        <f>IF(RecurringTable[[#This Row],[Date]], _xlfn.XLOOKUP(RecurringTable[[#This Row],[Date]], MainIncomeTable[Date], MainIncomeTable[Period], -1, -1,1 ), "")</f>
        <v/>
      </c>
      <c r="E1271" s="68" t="str">
        <f ca="1">IF(RecurringTable[[#This Row],[Date]], IF(RecurringTable[[#This Row],[Date]]=_xlfn.XLOOKUP(TODAY(), RecurringTable[Date], RecurringTable[Date], -1,1,1), "Next up", ""), "")</f>
        <v/>
      </c>
    </row>
    <row r="1272" spans="4:5" x14ac:dyDescent="0.25">
      <c r="D1272" s="67" t="str">
        <f>IF(RecurringTable[[#This Row],[Date]], _xlfn.XLOOKUP(RecurringTable[[#This Row],[Date]], MainIncomeTable[Date], MainIncomeTable[Period], -1, -1,1 ), "")</f>
        <v/>
      </c>
      <c r="E1272" s="68" t="str">
        <f ca="1">IF(RecurringTable[[#This Row],[Date]], IF(RecurringTable[[#This Row],[Date]]=_xlfn.XLOOKUP(TODAY(), RecurringTable[Date], RecurringTable[Date], -1,1,1), "Next up", ""), "")</f>
        <v/>
      </c>
    </row>
    <row r="1273" spans="4:5" x14ac:dyDescent="0.25">
      <c r="D1273" s="67" t="str">
        <f>IF(RecurringTable[[#This Row],[Date]], _xlfn.XLOOKUP(RecurringTable[[#This Row],[Date]], MainIncomeTable[Date], MainIncomeTable[Period], -1, -1,1 ), "")</f>
        <v/>
      </c>
      <c r="E1273" s="68" t="str">
        <f ca="1">IF(RecurringTable[[#This Row],[Date]], IF(RecurringTable[[#This Row],[Date]]=_xlfn.XLOOKUP(TODAY(), RecurringTable[Date], RecurringTable[Date], -1,1,1), "Next up", ""), "")</f>
        <v/>
      </c>
    </row>
    <row r="1274" spans="4:5" x14ac:dyDescent="0.25">
      <c r="D1274" s="67" t="str">
        <f>IF(RecurringTable[[#This Row],[Date]], _xlfn.XLOOKUP(RecurringTable[[#This Row],[Date]], MainIncomeTable[Date], MainIncomeTable[Period], -1, -1,1 ), "")</f>
        <v/>
      </c>
      <c r="E1274" s="68" t="str">
        <f ca="1">IF(RecurringTable[[#This Row],[Date]], IF(RecurringTable[[#This Row],[Date]]=_xlfn.XLOOKUP(TODAY(), RecurringTable[Date], RecurringTable[Date], -1,1,1), "Next up", ""), "")</f>
        <v/>
      </c>
    </row>
    <row r="1275" spans="4:5" x14ac:dyDescent="0.25">
      <c r="D1275" s="67" t="str">
        <f>IF(RecurringTable[[#This Row],[Date]], _xlfn.XLOOKUP(RecurringTable[[#This Row],[Date]], MainIncomeTable[Date], MainIncomeTable[Period], -1, -1,1 ), "")</f>
        <v/>
      </c>
      <c r="E1275" s="68" t="str">
        <f ca="1">IF(RecurringTable[[#This Row],[Date]], IF(RecurringTable[[#This Row],[Date]]=_xlfn.XLOOKUP(TODAY(), RecurringTable[Date], RecurringTable[Date], -1,1,1), "Next up", ""), "")</f>
        <v/>
      </c>
    </row>
    <row r="1276" spans="4:5" x14ac:dyDescent="0.25">
      <c r="D1276" s="67" t="str">
        <f>IF(RecurringTable[[#This Row],[Date]], _xlfn.XLOOKUP(RecurringTable[[#This Row],[Date]], MainIncomeTable[Date], MainIncomeTable[Period], -1, -1,1 ), "")</f>
        <v/>
      </c>
      <c r="E1276" s="68" t="str">
        <f ca="1">IF(RecurringTable[[#This Row],[Date]], IF(RecurringTable[[#This Row],[Date]]=_xlfn.XLOOKUP(TODAY(), RecurringTable[Date], RecurringTable[Date], -1,1,1), "Next up", ""), "")</f>
        <v/>
      </c>
    </row>
    <row r="1277" spans="4:5" x14ac:dyDescent="0.25">
      <c r="D1277" s="67" t="str">
        <f>IF(RecurringTable[[#This Row],[Date]], _xlfn.XLOOKUP(RecurringTable[[#This Row],[Date]], MainIncomeTable[Date], MainIncomeTable[Period], -1, -1,1 ), "")</f>
        <v/>
      </c>
      <c r="E1277" s="68" t="str">
        <f ca="1">IF(RecurringTable[[#This Row],[Date]], IF(RecurringTable[[#This Row],[Date]]=_xlfn.XLOOKUP(TODAY(), RecurringTable[Date], RecurringTable[Date], -1,1,1), "Next up", ""), "")</f>
        <v/>
      </c>
    </row>
    <row r="1278" spans="4:5" x14ac:dyDescent="0.25">
      <c r="D1278" s="67" t="str">
        <f>IF(RecurringTable[[#This Row],[Date]], _xlfn.XLOOKUP(RecurringTable[[#This Row],[Date]], MainIncomeTable[Date], MainIncomeTable[Period], -1, -1,1 ), "")</f>
        <v/>
      </c>
      <c r="E1278" s="68" t="str">
        <f ca="1">IF(RecurringTable[[#This Row],[Date]], IF(RecurringTable[[#This Row],[Date]]=_xlfn.XLOOKUP(TODAY(), RecurringTable[Date], RecurringTable[Date], -1,1,1), "Next up", ""), "")</f>
        <v/>
      </c>
    </row>
    <row r="1279" spans="4:5" x14ac:dyDescent="0.25">
      <c r="D1279" s="67" t="str">
        <f>IF(RecurringTable[[#This Row],[Date]], _xlfn.XLOOKUP(RecurringTable[[#This Row],[Date]], MainIncomeTable[Date], MainIncomeTable[Period], -1, -1,1 ), "")</f>
        <v/>
      </c>
      <c r="E1279" s="68" t="str">
        <f ca="1">IF(RecurringTable[[#This Row],[Date]], IF(RecurringTable[[#This Row],[Date]]=_xlfn.XLOOKUP(TODAY(), RecurringTable[Date], RecurringTable[Date], -1,1,1), "Next up", ""), "")</f>
        <v/>
      </c>
    </row>
    <row r="1280" spans="4:5" x14ac:dyDescent="0.25">
      <c r="D1280" s="67" t="str">
        <f>IF(RecurringTable[[#This Row],[Date]], _xlfn.XLOOKUP(RecurringTable[[#This Row],[Date]], MainIncomeTable[Date], MainIncomeTable[Period], -1, -1,1 ), "")</f>
        <v/>
      </c>
      <c r="E1280" s="68" t="str">
        <f ca="1">IF(RecurringTable[[#This Row],[Date]], IF(RecurringTable[[#This Row],[Date]]=_xlfn.XLOOKUP(TODAY(), RecurringTable[Date], RecurringTable[Date], -1,1,1), "Next up", ""), "")</f>
        <v/>
      </c>
    </row>
    <row r="1281" spans="4:5" x14ac:dyDescent="0.25">
      <c r="D1281" s="67" t="str">
        <f>IF(RecurringTable[[#This Row],[Date]], _xlfn.XLOOKUP(RecurringTable[[#This Row],[Date]], MainIncomeTable[Date], MainIncomeTable[Period], -1, -1,1 ), "")</f>
        <v/>
      </c>
      <c r="E1281" s="68" t="str">
        <f ca="1">IF(RecurringTable[[#This Row],[Date]], IF(RecurringTable[[#This Row],[Date]]=_xlfn.XLOOKUP(TODAY(), RecurringTable[Date], RecurringTable[Date], -1,1,1), "Next up", ""), "")</f>
        <v/>
      </c>
    </row>
    <row r="1282" spans="4:5" x14ac:dyDescent="0.25">
      <c r="D1282" s="67" t="str">
        <f>IF(RecurringTable[[#This Row],[Date]], _xlfn.XLOOKUP(RecurringTable[[#This Row],[Date]], MainIncomeTable[Date], MainIncomeTable[Period], -1, -1,1 ), "")</f>
        <v/>
      </c>
      <c r="E1282" s="68" t="str">
        <f ca="1">IF(RecurringTable[[#This Row],[Date]], IF(RecurringTable[[#This Row],[Date]]=_xlfn.XLOOKUP(TODAY(), RecurringTable[Date], RecurringTable[Date], -1,1,1), "Next up", ""), "")</f>
        <v/>
      </c>
    </row>
    <row r="1283" spans="4:5" x14ac:dyDescent="0.25">
      <c r="D1283" s="67" t="str">
        <f>IF(RecurringTable[[#This Row],[Date]], _xlfn.XLOOKUP(RecurringTable[[#This Row],[Date]], MainIncomeTable[Date], MainIncomeTable[Period], -1, -1,1 ), "")</f>
        <v/>
      </c>
      <c r="E1283" s="68" t="str">
        <f ca="1">IF(RecurringTable[[#This Row],[Date]], IF(RecurringTable[[#This Row],[Date]]=_xlfn.XLOOKUP(TODAY(), RecurringTable[Date], RecurringTable[Date], -1,1,1), "Next up", ""), "")</f>
        <v/>
      </c>
    </row>
    <row r="1284" spans="4:5" x14ac:dyDescent="0.25">
      <c r="D1284" s="67" t="str">
        <f>IF(RecurringTable[[#This Row],[Date]], _xlfn.XLOOKUP(RecurringTable[[#This Row],[Date]], MainIncomeTable[Date], MainIncomeTable[Period], -1, -1,1 ), "")</f>
        <v/>
      </c>
      <c r="E1284" s="68" t="str">
        <f ca="1">IF(RecurringTable[[#This Row],[Date]], IF(RecurringTable[[#This Row],[Date]]=_xlfn.XLOOKUP(TODAY(), RecurringTable[Date], RecurringTable[Date], -1,1,1), "Next up", ""), "")</f>
        <v/>
      </c>
    </row>
    <row r="1285" spans="4:5" x14ac:dyDescent="0.25">
      <c r="D1285" s="67" t="str">
        <f>IF(RecurringTable[[#This Row],[Date]], _xlfn.XLOOKUP(RecurringTable[[#This Row],[Date]], MainIncomeTable[Date], MainIncomeTable[Period], -1, -1,1 ), "")</f>
        <v/>
      </c>
      <c r="E1285" s="68" t="str">
        <f ca="1">IF(RecurringTable[[#This Row],[Date]], IF(RecurringTable[[#This Row],[Date]]=_xlfn.XLOOKUP(TODAY(), RecurringTable[Date], RecurringTable[Date], -1,1,1), "Next up", ""), "")</f>
        <v/>
      </c>
    </row>
    <row r="1286" spans="4:5" x14ac:dyDescent="0.25">
      <c r="D1286" s="67" t="str">
        <f>IF(RecurringTable[[#This Row],[Date]], _xlfn.XLOOKUP(RecurringTable[[#This Row],[Date]], MainIncomeTable[Date], MainIncomeTable[Period], -1, -1,1 ), "")</f>
        <v/>
      </c>
      <c r="E1286" s="68" t="str">
        <f ca="1">IF(RecurringTable[[#This Row],[Date]], IF(RecurringTable[[#This Row],[Date]]=_xlfn.XLOOKUP(TODAY(), RecurringTable[Date], RecurringTable[Date], -1,1,1), "Next up", ""), "")</f>
        <v/>
      </c>
    </row>
    <row r="1287" spans="4:5" x14ac:dyDescent="0.25">
      <c r="D1287" s="67" t="str">
        <f>IF(RecurringTable[[#This Row],[Date]], _xlfn.XLOOKUP(RecurringTable[[#This Row],[Date]], MainIncomeTable[Date], MainIncomeTable[Period], -1, -1,1 ), "")</f>
        <v/>
      </c>
      <c r="E1287" s="68" t="str">
        <f ca="1">IF(RecurringTable[[#This Row],[Date]], IF(RecurringTable[[#This Row],[Date]]=_xlfn.XLOOKUP(TODAY(), RecurringTable[Date], RecurringTable[Date], -1,1,1), "Next up", ""), "")</f>
        <v/>
      </c>
    </row>
    <row r="1288" spans="4:5" x14ac:dyDescent="0.25">
      <c r="D1288" s="67" t="str">
        <f>IF(RecurringTable[[#This Row],[Date]], _xlfn.XLOOKUP(RecurringTable[[#This Row],[Date]], MainIncomeTable[Date], MainIncomeTable[Period], -1, -1,1 ), "")</f>
        <v/>
      </c>
      <c r="E1288" s="68" t="str">
        <f ca="1">IF(RecurringTable[[#This Row],[Date]], IF(RecurringTable[[#This Row],[Date]]=_xlfn.XLOOKUP(TODAY(), RecurringTable[Date], RecurringTable[Date], -1,1,1), "Next up", ""), "")</f>
        <v/>
      </c>
    </row>
    <row r="1289" spans="4:5" x14ac:dyDescent="0.25">
      <c r="D1289" s="67" t="str">
        <f>IF(RecurringTable[[#This Row],[Date]], _xlfn.XLOOKUP(RecurringTable[[#This Row],[Date]], MainIncomeTable[Date], MainIncomeTable[Period], -1, -1,1 ), "")</f>
        <v/>
      </c>
      <c r="E1289" s="68" t="str">
        <f ca="1">IF(RecurringTable[[#This Row],[Date]], IF(RecurringTable[[#This Row],[Date]]=_xlfn.XLOOKUP(TODAY(), RecurringTable[Date], RecurringTable[Date], -1,1,1), "Next up", ""), "")</f>
        <v/>
      </c>
    </row>
    <row r="1290" spans="4:5" x14ac:dyDescent="0.25">
      <c r="D1290" s="67" t="str">
        <f>IF(RecurringTable[[#This Row],[Date]], _xlfn.XLOOKUP(RecurringTable[[#This Row],[Date]], MainIncomeTable[Date], MainIncomeTable[Period], -1, -1,1 ), "")</f>
        <v/>
      </c>
      <c r="E1290" s="68" t="str">
        <f ca="1">IF(RecurringTable[[#This Row],[Date]], IF(RecurringTable[[#This Row],[Date]]=_xlfn.XLOOKUP(TODAY(), RecurringTable[Date], RecurringTable[Date], -1,1,1), "Next up", ""), "")</f>
        <v/>
      </c>
    </row>
    <row r="1291" spans="4:5" x14ac:dyDescent="0.25">
      <c r="D1291" s="67" t="str">
        <f>IF(RecurringTable[[#This Row],[Date]], _xlfn.XLOOKUP(RecurringTable[[#This Row],[Date]], MainIncomeTable[Date], MainIncomeTable[Period], -1, -1,1 ), "")</f>
        <v/>
      </c>
      <c r="E1291" s="68" t="str">
        <f ca="1">IF(RecurringTable[[#This Row],[Date]], IF(RecurringTable[[#This Row],[Date]]=_xlfn.XLOOKUP(TODAY(), RecurringTable[Date], RecurringTable[Date], -1,1,1), "Next up", ""), "")</f>
        <v/>
      </c>
    </row>
    <row r="1292" spans="4:5" x14ac:dyDescent="0.25">
      <c r="D1292" s="67" t="str">
        <f>IF(RecurringTable[[#This Row],[Date]], _xlfn.XLOOKUP(RecurringTable[[#This Row],[Date]], MainIncomeTable[Date], MainIncomeTable[Period], -1, -1,1 ), "")</f>
        <v/>
      </c>
      <c r="E1292" s="68" t="str">
        <f ca="1">IF(RecurringTable[[#This Row],[Date]], IF(RecurringTable[[#This Row],[Date]]=_xlfn.XLOOKUP(TODAY(), RecurringTable[Date], RecurringTable[Date], -1,1,1), "Next up", ""), "")</f>
        <v/>
      </c>
    </row>
    <row r="1293" spans="4:5" x14ac:dyDescent="0.25">
      <c r="D1293" s="67" t="str">
        <f>IF(RecurringTable[[#This Row],[Date]], _xlfn.XLOOKUP(RecurringTable[[#This Row],[Date]], MainIncomeTable[Date], MainIncomeTable[Period], -1, -1,1 ), "")</f>
        <v/>
      </c>
      <c r="E1293" s="68" t="str">
        <f ca="1">IF(RecurringTable[[#This Row],[Date]], IF(RecurringTable[[#This Row],[Date]]=_xlfn.XLOOKUP(TODAY(), RecurringTable[Date], RecurringTable[Date], -1,1,1), "Next up", ""), "")</f>
        <v/>
      </c>
    </row>
    <row r="1294" spans="4:5" x14ac:dyDescent="0.25">
      <c r="D1294" s="67" t="str">
        <f>IF(RecurringTable[[#This Row],[Date]], _xlfn.XLOOKUP(RecurringTable[[#This Row],[Date]], MainIncomeTable[Date], MainIncomeTable[Period], -1, -1,1 ), "")</f>
        <v/>
      </c>
      <c r="E1294" s="68" t="str">
        <f ca="1">IF(RecurringTable[[#This Row],[Date]], IF(RecurringTable[[#This Row],[Date]]=_xlfn.XLOOKUP(TODAY(), RecurringTable[Date], RecurringTable[Date], -1,1,1), "Next up", ""), "")</f>
        <v/>
      </c>
    </row>
    <row r="1295" spans="4:5" x14ac:dyDescent="0.25">
      <c r="D1295" s="67" t="str">
        <f>IF(RecurringTable[[#This Row],[Date]], _xlfn.XLOOKUP(RecurringTable[[#This Row],[Date]], MainIncomeTable[Date], MainIncomeTable[Period], -1, -1,1 ), "")</f>
        <v/>
      </c>
      <c r="E1295" s="68" t="str">
        <f ca="1">IF(RecurringTable[[#This Row],[Date]], IF(RecurringTable[[#This Row],[Date]]=_xlfn.XLOOKUP(TODAY(), RecurringTable[Date], RecurringTable[Date], -1,1,1), "Next up", ""), "")</f>
        <v/>
      </c>
    </row>
    <row r="1296" spans="4:5" x14ac:dyDescent="0.25">
      <c r="D1296" s="67" t="str">
        <f>IF(RecurringTable[[#This Row],[Date]], _xlfn.XLOOKUP(RecurringTable[[#This Row],[Date]], MainIncomeTable[Date], MainIncomeTable[Period], -1, -1,1 ), "")</f>
        <v/>
      </c>
      <c r="E1296" s="68" t="str">
        <f ca="1">IF(RecurringTable[[#This Row],[Date]], IF(RecurringTable[[#This Row],[Date]]=_xlfn.XLOOKUP(TODAY(), RecurringTable[Date], RecurringTable[Date], -1,1,1), "Next up", ""), "")</f>
        <v/>
      </c>
    </row>
    <row r="1297" spans="4:5" x14ac:dyDescent="0.25">
      <c r="D1297" s="67" t="str">
        <f>IF(RecurringTable[[#This Row],[Date]], _xlfn.XLOOKUP(RecurringTable[[#This Row],[Date]], MainIncomeTable[Date], MainIncomeTable[Period], -1, -1,1 ), "")</f>
        <v/>
      </c>
      <c r="E1297" s="68" t="str">
        <f ca="1">IF(RecurringTable[[#This Row],[Date]], IF(RecurringTable[[#This Row],[Date]]=_xlfn.XLOOKUP(TODAY(), RecurringTable[Date], RecurringTable[Date], -1,1,1), "Next up", ""), "")</f>
        <v/>
      </c>
    </row>
    <row r="1298" spans="4:5" x14ac:dyDescent="0.25">
      <c r="D1298" s="67" t="str">
        <f>IF(RecurringTable[[#This Row],[Date]], _xlfn.XLOOKUP(RecurringTable[[#This Row],[Date]], MainIncomeTable[Date], MainIncomeTable[Period], -1, -1,1 ), "")</f>
        <v/>
      </c>
      <c r="E1298" s="68" t="str">
        <f ca="1">IF(RecurringTable[[#This Row],[Date]], IF(RecurringTable[[#This Row],[Date]]=_xlfn.XLOOKUP(TODAY(), RecurringTable[Date], RecurringTable[Date], -1,1,1), "Next up", ""), "")</f>
        <v/>
      </c>
    </row>
    <row r="1299" spans="4:5" x14ac:dyDescent="0.25">
      <c r="D1299" s="67" t="str">
        <f>IF(RecurringTable[[#This Row],[Date]], _xlfn.XLOOKUP(RecurringTable[[#This Row],[Date]], MainIncomeTable[Date], MainIncomeTable[Period], -1, -1,1 ), "")</f>
        <v/>
      </c>
      <c r="E1299" s="68" t="str">
        <f ca="1">IF(RecurringTable[[#This Row],[Date]], IF(RecurringTable[[#This Row],[Date]]=_xlfn.XLOOKUP(TODAY(), RecurringTable[Date], RecurringTable[Date], -1,1,1), "Next up", ""), "")</f>
        <v/>
      </c>
    </row>
    <row r="1300" spans="4:5" x14ac:dyDescent="0.25">
      <c r="D1300" s="67" t="str">
        <f>IF(RecurringTable[[#This Row],[Date]], _xlfn.XLOOKUP(RecurringTable[[#This Row],[Date]], MainIncomeTable[Date], MainIncomeTable[Period], -1, -1,1 ), "")</f>
        <v/>
      </c>
      <c r="E1300" s="68" t="str">
        <f ca="1">IF(RecurringTable[[#This Row],[Date]], IF(RecurringTable[[#This Row],[Date]]=_xlfn.XLOOKUP(TODAY(), RecurringTable[Date], RecurringTable[Date], -1,1,1), "Next up", ""), "")</f>
        <v/>
      </c>
    </row>
    <row r="1301" spans="4:5" x14ac:dyDescent="0.25">
      <c r="D1301" s="67" t="str">
        <f>IF(RecurringTable[[#This Row],[Date]], _xlfn.XLOOKUP(RecurringTable[[#This Row],[Date]], MainIncomeTable[Date], MainIncomeTable[Period], -1, -1,1 ), "")</f>
        <v/>
      </c>
      <c r="E1301" s="68" t="str">
        <f ca="1">IF(RecurringTable[[#This Row],[Date]], IF(RecurringTable[[#This Row],[Date]]=_xlfn.XLOOKUP(TODAY(), RecurringTable[Date], RecurringTable[Date], -1,1,1), "Next up", ""), "")</f>
        <v/>
      </c>
    </row>
    <row r="1302" spans="4:5" x14ac:dyDescent="0.25">
      <c r="D1302" s="67" t="str">
        <f>IF(RecurringTable[[#This Row],[Date]], _xlfn.XLOOKUP(RecurringTable[[#This Row],[Date]], MainIncomeTable[Date], MainIncomeTable[Period], -1, -1,1 ), "")</f>
        <v/>
      </c>
      <c r="E1302" s="68" t="str">
        <f ca="1">IF(RecurringTable[[#This Row],[Date]], IF(RecurringTable[[#This Row],[Date]]=_xlfn.XLOOKUP(TODAY(), RecurringTable[Date], RecurringTable[Date], -1,1,1), "Next up", ""), "")</f>
        <v/>
      </c>
    </row>
    <row r="1303" spans="4:5" x14ac:dyDescent="0.25">
      <c r="D1303" s="67" t="str">
        <f>IF(RecurringTable[[#This Row],[Date]], _xlfn.XLOOKUP(RecurringTable[[#This Row],[Date]], MainIncomeTable[Date], MainIncomeTable[Period], -1, -1,1 ), "")</f>
        <v/>
      </c>
      <c r="E1303" s="68" t="str">
        <f ca="1">IF(RecurringTable[[#This Row],[Date]], IF(RecurringTable[[#This Row],[Date]]=_xlfn.XLOOKUP(TODAY(), RecurringTable[Date], RecurringTable[Date], -1,1,1), "Next up", ""), "")</f>
        <v/>
      </c>
    </row>
    <row r="1304" spans="4:5" x14ac:dyDescent="0.25">
      <c r="D1304" s="67" t="str">
        <f>IF(RecurringTable[[#This Row],[Date]], _xlfn.XLOOKUP(RecurringTable[[#This Row],[Date]], MainIncomeTable[Date], MainIncomeTable[Period], -1, -1,1 ), "")</f>
        <v/>
      </c>
      <c r="E1304" s="68" t="str">
        <f ca="1">IF(RecurringTable[[#This Row],[Date]], IF(RecurringTable[[#This Row],[Date]]=_xlfn.XLOOKUP(TODAY(), RecurringTable[Date], RecurringTable[Date], -1,1,1), "Next up", ""), "")</f>
        <v/>
      </c>
    </row>
    <row r="1305" spans="4:5" x14ac:dyDescent="0.25">
      <c r="D1305" s="67" t="str">
        <f>IF(RecurringTable[[#This Row],[Date]], _xlfn.XLOOKUP(RecurringTable[[#This Row],[Date]], MainIncomeTable[Date], MainIncomeTable[Period], -1, -1,1 ), "")</f>
        <v/>
      </c>
      <c r="E1305" s="68" t="str">
        <f ca="1">IF(RecurringTable[[#This Row],[Date]], IF(RecurringTable[[#This Row],[Date]]=_xlfn.XLOOKUP(TODAY(), RecurringTable[Date], RecurringTable[Date], -1,1,1), "Next up", ""), "")</f>
        <v/>
      </c>
    </row>
    <row r="1306" spans="4:5" x14ac:dyDescent="0.25">
      <c r="D1306" s="67" t="str">
        <f>IF(RecurringTable[[#This Row],[Date]], _xlfn.XLOOKUP(RecurringTable[[#This Row],[Date]], MainIncomeTable[Date], MainIncomeTable[Period], -1, -1,1 ), "")</f>
        <v/>
      </c>
      <c r="E1306" s="68" t="str">
        <f ca="1">IF(RecurringTable[[#This Row],[Date]], IF(RecurringTable[[#This Row],[Date]]=_xlfn.XLOOKUP(TODAY(), RecurringTable[Date], RecurringTable[Date], -1,1,1), "Next up", ""), "")</f>
        <v/>
      </c>
    </row>
    <row r="1307" spans="4:5" x14ac:dyDescent="0.25">
      <c r="D1307" s="67" t="str">
        <f>IF(RecurringTable[[#This Row],[Date]], _xlfn.XLOOKUP(RecurringTable[[#This Row],[Date]], MainIncomeTable[Date], MainIncomeTable[Period], -1, -1,1 ), "")</f>
        <v/>
      </c>
      <c r="E1307" s="68" t="str">
        <f ca="1">IF(RecurringTable[[#This Row],[Date]], IF(RecurringTable[[#This Row],[Date]]=_xlfn.XLOOKUP(TODAY(), RecurringTable[Date], RecurringTable[Date], -1,1,1), "Next up", ""), "")</f>
        <v/>
      </c>
    </row>
    <row r="1308" spans="4:5" x14ac:dyDescent="0.25">
      <c r="D1308" s="67" t="str">
        <f>IF(RecurringTable[[#This Row],[Date]], _xlfn.XLOOKUP(RecurringTable[[#This Row],[Date]], MainIncomeTable[Date], MainIncomeTable[Period], -1, -1,1 ), "")</f>
        <v/>
      </c>
      <c r="E1308" s="68" t="str">
        <f ca="1">IF(RecurringTable[[#This Row],[Date]], IF(RecurringTable[[#This Row],[Date]]=_xlfn.XLOOKUP(TODAY(), RecurringTable[Date], RecurringTable[Date], -1,1,1), "Next up", ""), "")</f>
        <v/>
      </c>
    </row>
    <row r="1309" spans="4:5" x14ac:dyDescent="0.25">
      <c r="D1309" s="67" t="str">
        <f>IF(RecurringTable[[#This Row],[Date]], _xlfn.XLOOKUP(RecurringTable[[#This Row],[Date]], MainIncomeTable[Date], MainIncomeTable[Period], -1, -1,1 ), "")</f>
        <v/>
      </c>
      <c r="E1309" s="68" t="str">
        <f ca="1">IF(RecurringTable[[#This Row],[Date]], IF(RecurringTable[[#This Row],[Date]]=_xlfn.XLOOKUP(TODAY(), RecurringTable[Date], RecurringTable[Date], -1,1,1), "Next up", ""), "")</f>
        <v/>
      </c>
    </row>
    <row r="1310" spans="4:5" x14ac:dyDescent="0.25">
      <c r="D1310" s="67" t="str">
        <f>IF(RecurringTable[[#This Row],[Date]], _xlfn.XLOOKUP(RecurringTable[[#This Row],[Date]], MainIncomeTable[Date], MainIncomeTable[Period], -1, -1,1 ), "")</f>
        <v/>
      </c>
      <c r="E1310" s="68" t="str">
        <f ca="1">IF(RecurringTable[[#This Row],[Date]], IF(RecurringTable[[#This Row],[Date]]=_xlfn.XLOOKUP(TODAY(), RecurringTable[Date], RecurringTable[Date], -1,1,1), "Next up", ""), "")</f>
        <v/>
      </c>
    </row>
    <row r="1311" spans="4:5" x14ac:dyDescent="0.25">
      <c r="D1311" s="67" t="str">
        <f>IF(RecurringTable[[#This Row],[Date]], _xlfn.XLOOKUP(RecurringTable[[#This Row],[Date]], MainIncomeTable[Date], MainIncomeTable[Period], -1, -1,1 ), "")</f>
        <v/>
      </c>
      <c r="E1311" s="68" t="str">
        <f ca="1">IF(RecurringTable[[#This Row],[Date]], IF(RecurringTable[[#This Row],[Date]]=_xlfn.XLOOKUP(TODAY(), RecurringTable[Date], RecurringTable[Date], -1,1,1), "Next up", ""), "")</f>
        <v/>
      </c>
    </row>
    <row r="1312" spans="4:5" x14ac:dyDescent="0.25">
      <c r="D1312" s="67" t="str">
        <f>IF(RecurringTable[[#This Row],[Date]], _xlfn.XLOOKUP(RecurringTable[[#This Row],[Date]], MainIncomeTable[Date], MainIncomeTable[Period], -1, -1,1 ), "")</f>
        <v/>
      </c>
      <c r="E1312" s="68" t="str">
        <f ca="1">IF(RecurringTable[[#This Row],[Date]], IF(RecurringTable[[#This Row],[Date]]=_xlfn.XLOOKUP(TODAY(), RecurringTable[Date], RecurringTable[Date], -1,1,1), "Next up", ""), "")</f>
        <v/>
      </c>
    </row>
    <row r="1313" spans="4:5" x14ac:dyDescent="0.25">
      <c r="D1313" s="67" t="str">
        <f>IF(RecurringTable[[#This Row],[Date]], _xlfn.XLOOKUP(RecurringTable[[#This Row],[Date]], MainIncomeTable[Date], MainIncomeTable[Period], -1, -1,1 ), "")</f>
        <v/>
      </c>
      <c r="E1313" s="68" t="str">
        <f ca="1">IF(RecurringTable[[#This Row],[Date]], IF(RecurringTable[[#This Row],[Date]]=_xlfn.XLOOKUP(TODAY(), RecurringTable[Date], RecurringTable[Date], -1,1,1), "Next up", ""), "")</f>
        <v/>
      </c>
    </row>
    <row r="1314" spans="4:5" x14ac:dyDescent="0.25">
      <c r="D1314" s="67" t="str">
        <f>IF(RecurringTable[[#This Row],[Date]], _xlfn.XLOOKUP(RecurringTable[[#This Row],[Date]], MainIncomeTable[Date], MainIncomeTable[Period], -1, -1,1 ), "")</f>
        <v/>
      </c>
      <c r="E1314" s="68" t="str">
        <f ca="1">IF(RecurringTable[[#This Row],[Date]], IF(RecurringTable[[#This Row],[Date]]=_xlfn.XLOOKUP(TODAY(), RecurringTable[Date], RecurringTable[Date], -1,1,1), "Next up", ""), "")</f>
        <v/>
      </c>
    </row>
    <row r="1315" spans="4:5" x14ac:dyDescent="0.25">
      <c r="D1315" s="67" t="str">
        <f>IF(RecurringTable[[#This Row],[Date]], _xlfn.XLOOKUP(RecurringTable[[#This Row],[Date]], MainIncomeTable[Date], MainIncomeTable[Period], -1, -1,1 ), "")</f>
        <v/>
      </c>
      <c r="E1315" s="68" t="str">
        <f ca="1">IF(RecurringTable[[#This Row],[Date]], IF(RecurringTable[[#This Row],[Date]]=_xlfn.XLOOKUP(TODAY(), RecurringTable[Date], RecurringTable[Date], -1,1,1), "Next up", ""), "")</f>
        <v/>
      </c>
    </row>
    <row r="1316" spans="4:5" x14ac:dyDescent="0.25">
      <c r="D1316" s="67" t="str">
        <f>IF(RecurringTable[[#This Row],[Date]], _xlfn.XLOOKUP(RecurringTable[[#This Row],[Date]], MainIncomeTable[Date], MainIncomeTable[Period], -1, -1,1 ), "")</f>
        <v/>
      </c>
      <c r="E1316" s="68" t="str">
        <f ca="1">IF(RecurringTable[[#This Row],[Date]], IF(RecurringTable[[#This Row],[Date]]=_xlfn.XLOOKUP(TODAY(), RecurringTable[Date], RecurringTable[Date], -1,1,1), "Next up", ""), "")</f>
        <v/>
      </c>
    </row>
    <row r="1317" spans="4:5" x14ac:dyDescent="0.25">
      <c r="D1317" s="67" t="str">
        <f>IF(RecurringTable[[#This Row],[Date]], _xlfn.XLOOKUP(RecurringTable[[#This Row],[Date]], MainIncomeTable[Date], MainIncomeTable[Period], -1, -1,1 ), "")</f>
        <v/>
      </c>
      <c r="E1317" s="68" t="str">
        <f ca="1">IF(RecurringTable[[#This Row],[Date]], IF(RecurringTable[[#This Row],[Date]]=_xlfn.XLOOKUP(TODAY(), RecurringTable[Date], RecurringTable[Date], -1,1,1), "Next up", ""), "")</f>
        <v/>
      </c>
    </row>
    <row r="1318" spans="4:5" x14ac:dyDescent="0.25">
      <c r="D1318" s="67" t="str">
        <f>IF(RecurringTable[[#This Row],[Date]], _xlfn.XLOOKUP(RecurringTable[[#This Row],[Date]], MainIncomeTable[Date], MainIncomeTable[Period], -1, -1,1 ), "")</f>
        <v/>
      </c>
      <c r="E1318" s="68" t="str">
        <f ca="1">IF(RecurringTable[[#This Row],[Date]], IF(RecurringTable[[#This Row],[Date]]=_xlfn.XLOOKUP(TODAY(), RecurringTable[Date], RecurringTable[Date], -1,1,1), "Next up", ""), "")</f>
        <v/>
      </c>
    </row>
    <row r="1319" spans="4:5" x14ac:dyDescent="0.25">
      <c r="D1319" s="67" t="str">
        <f>IF(RecurringTable[[#This Row],[Date]], _xlfn.XLOOKUP(RecurringTable[[#This Row],[Date]], MainIncomeTable[Date], MainIncomeTable[Period], -1, -1,1 ), "")</f>
        <v/>
      </c>
      <c r="E1319" s="68" t="str">
        <f ca="1">IF(RecurringTable[[#This Row],[Date]], IF(RecurringTable[[#This Row],[Date]]=_xlfn.XLOOKUP(TODAY(), RecurringTable[Date], RecurringTable[Date], -1,1,1), "Next up", ""), "")</f>
        <v/>
      </c>
    </row>
    <row r="1320" spans="4:5" x14ac:dyDescent="0.25">
      <c r="D1320" s="67" t="str">
        <f>IF(RecurringTable[[#This Row],[Date]], _xlfn.XLOOKUP(RecurringTable[[#This Row],[Date]], MainIncomeTable[Date], MainIncomeTable[Period], -1, -1,1 ), "")</f>
        <v/>
      </c>
      <c r="E1320" s="68" t="str">
        <f ca="1">IF(RecurringTable[[#This Row],[Date]], IF(RecurringTable[[#This Row],[Date]]=_xlfn.XLOOKUP(TODAY(), RecurringTable[Date], RecurringTable[Date], -1,1,1), "Next up", ""), "")</f>
        <v/>
      </c>
    </row>
    <row r="1321" spans="4:5" x14ac:dyDescent="0.25">
      <c r="D1321" s="67" t="str">
        <f>IF(RecurringTable[[#This Row],[Date]], _xlfn.XLOOKUP(RecurringTable[[#This Row],[Date]], MainIncomeTable[Date], MainIncomeTable[Period], -1, -1,1 ), "")</f>
        <v/>
      </c>
      <c r="E1321" s="68" t="str">
        <f ca="1">IF(RecurringTable[[#This Row],[Date]], IF(RecurringTable[[#This Row],[Date]]=_xlfn.XLOOKUP(TODAY(), RecurringTable[Date], RecurringTable[Date], -1,1,1), "Next up", ""), "")</f>
        <v/>
      </c>
    </row>
    <row r="1322" spans="4:5" x14ac:dyDescent="0.25">
      <c r="D1322" s="67" t="str">
        <f>IF(RecurringTable[[#This Row],[Date]], _xlfn.XLOOKUP(RecurringTable[[#This Row],[Date]], MainIncomeTable[Date], MainIncomeTable[Period], -1, -1,1 ), "")</f>
        <v/>
      </c>
      <c r="E1322" s="68" t="str">
        <f ca="1">IF(RecurringTable[[#This Row],[Date]], IF(RecurringTable[[#This Row],[Date]]=_xlfn.XLOOKUP(TODAY(), RecurringTable[Date], RecurringTable[Date], -1,1,1), "Next up", ""), "")</f>
        <v/>
      </c>
    </row>
    <row r="1323" spans="4:5" x14ac:dyDescent="0.25">
      <c r="D1323" s="67" t="str">
        <f>IF(RecurringTable[[#This Row],[Date]], _xlfn.XLOOKUP(RecurringTable[[#This Row],[Date]], MainIncomeTable[Date], MainIncomeTable[Period], -1, -1,1 ), "")</f>
        <v/>
      </c>
      <c r="E1323" s="68" t="str">
        <f ca="1">IF(RecurringTable[[#This Row],[Date]], IF(RecurringTable[[#This Row],[Date]]=_xlfn.XLOOKUP(TODAY(), RecurringTable[Date], RecurringTable[Date], -1,1,1), "Next up", ""), "")</f>
        <v/>
      </c>
    </row>
    <row r="1324" spans="4:5" x14ac:dyDescent="0.25">
      <c r="D1324" s="67" t="str">
        <f>IF(RecurringTable[[#This Row],[Date]], _xlfn.XLOOKUP(RecurringTable[[#This Row],[Date]], MainIncomeTable[Date], MainIncomeTable[Period], -1, -1,1 ), "")</f>
        <v/>
      </c>
      <c r="E1324" s="68" t="str">
        <f ca="1">IF(RecurringTable[[#This Row],[Date]], IF(RecurringTable[[#This Row],[Date]]=_xlfn.XLOOKUP(TODAY(), RecurringTable[Date], RecurringTable[Date], -1,1,1), "Next up", ""), "")</f>
        <v/>
      </c>
    </row>
    <row r="1325" spans="4:5" x14ac:dyDescent="0.25">
      <c r="D1325" s="67" t="str">
        <f>IF(RecurringTable[[#This Row],[Date]], _xlfn.XLOOKUP(RecurringTable[[#This Row],[Date]], MainIncomeTable[Date], MainIncomeTable[Period], -1, -1,1 ), "")</f>
        <v/>
      </c>
      <c r="E1325" s="68" t="str">
        <f ca="1">IF(RecurringTable[[#This Row],[Date]], IF(RecurringTable[[#This Row],[Date]]=_xlfn.XLOOKUP(TODAY(), RecurringTable[Date], RecurringTable[Date], -1,1,1), "Next up", ""), "")</f>
        <v/>
      </c>
    </row>
    <row r="1326" spans="4:5" x14ac:dyDescent="0.25">
      <c r="D1326" s="67" t="str">
        <f>IF(RecurringTable[[#This Row],[Date]], _xlfn.XLOOKUP(RecurringTable[[#This Row],[Date]], MainIncomeTable[Date], MainIncomeTable[Period], -1, -1,1 ), "")</f>
        <v/>
      </c>
      <c r="E1326" s="68" t="str">
        <f ca="1">IF(RecurringTable[[#This Row],[Date]], IF(RecurringTable[[#This Row],[Date]]=_xlfn.XLOOKUP(TODAY(), RecurringTable[Date], RecurringTable[Date], -1,1,1), "Next up", ""), "")</f>
        <v/>
      </c>
    </row>
    <row r="1327" spans="4:5" x14ac:dyDescent="0.25">
      <c r="D1327" s="67" t="str">
        <f>IF(RecurringTable[[#This Row],[Date]], _xlfn.XLOOKUP(RecurringTable[[#This Row],[Date]], MainIncomeTable[Date], MainIncomeTable[Period], -1, -1,1 ), "")</f>
        <v/>
      </c>
      <c r="E1327" s="68" t="str">
        <f ca="1">IF(RecurringTable[[#This Row],[Date]], IF(RecurringTable[[#This Row],[Date]]=_xlfn.XLOOKUP(TODAY(), RecurringTable[Date], RecurringTable[Date], -1,1,1), "Next up", ""), "")</f>
        <v/>
      </c>
    </row>
    <row r="1328" spans="4:5" x14ac:dyDescent="0.25">
      <c r="D1328" s="67" t="str">
        <f>IF(RecurringTable[[#This Row],[Date]], _xlfn.XLOOKUP(RecurringTable[[#This Row],[Date]], MainIncomeTable[Date], MainIncomeTable[Period], -1, -1,1 ), "")</f>
        <v/>
      </c>
      <c r="E1328" s="68" t="str">
        <f ca="1">IF(RecurringTable[[#This Row],[Date]], IF(RecurringTable[[#This Row],[Date]]=_xlfn.XLOOKUP(TODAY(), RecurringTable[Date], RecurringTable[Date], -1,1,1), "Next up", ""), "")</f>
        <v/>
      </c>
    </row>
    <row r="1329" spans="4:5" x14ac:dyDescent="0.25">
      <c r="D1329" s="67" t="str">
        <f>IF(RecurringTable[[#This Row],[Date]], _xlfn.XLOOKUP(RecurringTable[[#This Row],[Date]], MainIncomeTable[Date], MainIncomeTable[Period], -1, -1,1 ), "")</f>
        <v/>
      </c>
      <c r="E1329" s="68" t="str">
        <f ca="1">IF(RecurringTable[[#This Row],[Date]], IF(RecurringTable[[#This Row],[Date]]=_xlfn.XLOOKUP(TODAY(), RecurringTable[Date], RecurringTable[Date], -1,1,1), "Next up", ""), "")</f>
        <v/>
      </c>
    </row>
    <row r="1330" spans="4:5" x14ac:dyDescent="0.25">
      <c r="D1330" s="67" t="str">
        <f>IF(RecurringTable[[#This Row],[Date]], _xlfn.XLOOKUP(RecurringTable[[#This Row],[Date]], MainIncomeTable[Date], MainIncomeTable[Period], -1, -1,1 ), "")</f>
        <v/>
      </c>
      <c r="E1330" s="68" t="str">
        <f ca="1">IF(RecurringTable[[#This Row],[Date]], IF(RecurringTable[[#This Row],[Date]]=_xlfn.XLOOKUP(TODAY(), RecurringTable[Date], RecurringTable[Date], -1,1,1), "Next up", ""), "")</f>
        <v/>
      </c>
    </row>
    <row r="1331" spans="4:5" x14ac:dyDescent="0.25">
      <c r="D1331" s="67" t="str">
        <f>IF(RecurringTable[[#This Row],[Date]], _xlfn.XLOOKUP(RecurringTable[[#This Row],[Date]], MainIncomeTable[Date], MainIncomeTable[Period], -1, -1,1 ), "")</f>
        <v/>
      </c>
      <c r="E1331" s="68" t="str">
        <f ca="1">IF(RecurringTable[[#This Row],[Date]], IF(RecurringTable[[#This Row],[Date]]=_xlfn.XLOOKUP(TODAY(), RecurringTable[Date], RecurringTable[Date], -1,1,1), "Next up", ""), "")</f>
        <v/>
      </c>
    </row>
    <row r="1332" spans="4:5" x14ac:dyDescent="0.25">
      <c r="D1332" s="67" t="str">
        <f>IF(RecurringTable[[#This Row],[Date]], _xlfn.XLOOKUP(RecurringTable[[#This Row],[Date]], MainIncomeTable[Date], MainIncomeTable[Period], -1, -1,1 ), "")</f>
        <v/>
      </c>
      <c r="E1332" s="68" t="str">
        <f ca="1">IF(RecurringTable[[#This Row],[Date]], IF(RecurringTable[[#This Row],[Date]]=_xlfn.XLOOKUP(TODAY(), RecurringTable[Date], RecurringTable[Date], -1,1,1), "Next up", ""), "")</f>
        <v/>
      </c>
    </row>
    <row r="1333" spans="4:5" x14ac:dyDescent="0.25">
      <c r="D1333" s="67" t="str">
        <f>IF(RecurringTable[[#This Row],[Date]], _xlfn.XLOOKUP(RecurringTable[[#This Row],[Date]], MainIncomeTable[Date], MainIncomeTable[Period], -1, -1,1 ), "")</f>
        <v/>
      </c>
      <c r="E1333" s="68" t="str">
        <f ca="1">IF(RecurringTable[[#This Row],[Date]], IF(RecurringTable[[#This Row],[Date]]=_xlfn.XLOOKUP(TODAY(), RecurringTable[Date], RecurringTable[Date], -1,1,1), "Next up", ""), "")</f>
        <v/>
      </c>
    </row>
    <row r="1334" spans="4:5" x14ac:dyDescent="0.25">
      <c r="D1334" s="67" t="str">
        <f>IF(RecurringTable[[#This Row],[Date]], _xlfn.XLOOKUP(RecurringTable[[#This Row],[Date]], MainIncomeTable[Date], MainIncomeTable[Period], -1, -1,1 ), "")</f>
        <v/>
      </c>
      <c r="E1334" s="68" t="str">
        <f ca="1">IF(RecurringTable[[#This Row],[Date]], IF(RecurringTable[[#This Row],[Date]]=_xlfn.XLOOKUP(TODAY(), RecurringTable[Date], RecurringTable[Date], -1,1,1), "Next up", ""), "")</f>
        <v/>
      </c>
    </row>
    <row r="1335" spans="4:5" x14ac:dyDescent="0.25">
      <c r="D1335" s="67" t="str">
        <f>IF(RecurringTable[[#This Row],[Date]], _xlfn.XLOOKUP(RecurringTable[[#This Row],[Date]], MainIncomeTable[Date], MainIncomeTable[Period], -1, -1,1 ), "")</f>
        <v/>
      </c>
      <c r="E1335" s="68" t="str">
        <f ca="1">IF(RecurringTable[[#This Row],[Date]], IF(RecurringTable[[#This Row],[Date]]=_xlfn.XLOOKUP(TODAY(), RecurringTable[Date], RecurringTable[Date], -1,1,1), "Next up", ""), "")</f>
        <v/>
      </c>
    </row>
    <row r="1336" spans="4:5" x14ac:dyDescent="0.25">
      <c r="D1336" s="67" t="str">
        <f>IF(RecurringTable[[#This Row],[Date]], _xlfn.XLOOKUP(RecurringTable[[#This Row],[Date]], MainIncomeTable[Date], MainIncomeTable[Period], -1, -1,1 ), "")</f>
        <v/>
      </c>
      <c r="E1336" s="68" t="str">
        <f ca="1">IF(RecurringTable[[#This Row],[Date]], IF(RecurringTable[[#This Row],[Date]]=_xlfn.XLOOKUP(TODAY(), RecurringTable[Date], RecurringTable[Date], -1,1,1), "Next up", ""), "")</f>
        <v/>
      </c>
    </row>
    <row r="1337" spans="4:5" x14ac:dyDescent="0.25">
      <c r="D1337" s="67" t="str">
        <f>IF(RecurringTable[[#This Row],[Date]], _xlfn.XLOOKUP(RecurringTable[[#This Row],[Date]], MainIncomeTable[Date], MainIncomeTable[Period], -1, -1,1 ), "")</f>
        <v/>
      </c>
      <c r="E1337" s="68" t="str">
        <f ca="1">IF(RecurringTable[[#This Row],[Date]], IF(RecurringTable[[#This Row],[Date]]=_xlfn.XLOOKUP(TODAY(), RecurringTable[Date], RecurringTable[Date], -1,1,1), "Next up", ""), "")</f>
        <v/>
      </c>
    </row>
    <row r="1338" spans="4:5" x14ac:dyDescent="0.25">
      <c r="D1338" s="67" t="str">
        <f>IF(RecurringTable[[#This Row],[Date]], _xlfn.XLOOKUP(RecurringTable[[#This Row],[Date]], MainIncomeTable[Date], MainIncomeTable[Period], -1, -1,1 ), "")</f>
        <v/>
      </c>
      <c r="E1338" s="68" t="str">
        <f ca="1">IF(RecurringTable[[#This Row],[Date]], IF(RecurringTable[[#This Row],[Date]]=_xlfn.XLOOKUP(TODAY(), RecurringTable[Date], RecurringTable[Date], -1,1,1), "Next up", ""), "")</f>
        <v/>
      </c>
    </row>
    <row r="1339" spans="4:5" x14ac:dyDescent="0.25">
      <c r="D1339" s="67" t="str">
        <f>IF(RecurringTable[[#This Row],[Date]], _xlfn.XLOOKUP(RecurringTable[[#This Row],[Date]], MainIncomeTable[Date], MainIncomeTable[Period], -1, -1,1 ), "")</f>
        <v/>
      </c>
      <c r="E1339" s="68" t="str">
        <f ca="1">IF(RecurringTable[[#This Row],[Date]], IF(RecurringTable[[#This Row],[Date]]=_xlfn.XLOOKUP(TODAY(), RecurringTable[Date], RecurringTable[Date], -1,1,1), "Next up", ""), "")</f>
        <v/>
      </c>
    </row>
    <row r="1340" spans="4:5" x14ac:dyDescent="0.25">
      <c r="D1340" s="67" t="str">
        <f>IF(RecurringTable[[#This Row],[Date]], _xlfn.XLOOKUP(RecurringTable[[#This Row],[Date]], MainIncomeTable[Date], MainIncomeTable[Period], -1, -1,1 ), "")</f>
        <v/>
      </c>
      <c r="E1340" s="68" t="str">
        <f ca="1">IF(RecurringTable[[#This Row],[Date]], IF(RecurringTable[[#This Row],[Date]]=_xlfn.XLOOKUP(TODAY(), RecurringTable[Date], RecurringTable[Date], -1,1,1), "Next up", ""), "")</f>
        <v/>
      </c>
    </row>
    <row r="1341" spans="4:5" x14ac:dyDescent="0.25">
      <c r="D1341" s="67" t="str">
        <f>IF(RecurringTable[[#This Row],[Date]], _xlfn.XLOOKUP(RecurringTable[[#This Row],[Date]], MainIncomeTable[Date], MainIncomeTable[Period], -1, -1,1 ), "")</f>
        <v/>
      </c>
      <c r="E1341" s="68" t="str">
        <f ca="1">IF(RecurringTable[[#This Row],[Date]], IF(RecurringTable[[#This Row],[Date]]=_xlfn.XLOOKUP(TODAY(), RecurringTable[Date], RecurringTable[Date], -1,1,1), "Next up", ""), "")</f>
        <v/>
      </c>
    </row>
    <row r="1342" spans="4:5" x14ac:dyDescent="0.25">
      <c r="D1342" s="67" t="str">
        <f>IF(RecurringTable[[#This Row],[Date]], _xlfn.XLOOKUP(RecurringTable[[#This Row],[Date]], MainIncomeTable[Date], MainIncomeTable[Period], -1, -1,1 ), "")</f>
        <v/>
      </c>
      <c r="E1342" s="68" t="str">
        <f ca="1">IF(RecurringTable[[#This Row],[Date]], IF(RecurringTable[[#This Row],[Date]]=_xlfn.XLOOKUP(TODAY(), RecurringTable[Date], RecurringTable[Date], -1,1,1), "Next up", ""), "")</f>
        <v/>
      </c>
    </row>
    <row r="1343" spans="4:5" x14ac:dyDescent="0.25">
      <c r="D1343" s="67" t="str">
        <f>IF(RecurringTable[[#This Row],[Date]], _xlfn.XLOOKUP(RecurringTable[[#This Row],[Date]], MainIncomeTable[Date], MainIncomeTable[Period], -1, -1,1 ), "")</f>
        <v/>
      </c>
      <c r="E1343" s="68" t="str">
        <f ca="1">IF(RecurringTable[[#This Row],[Date]], IF(RecurringTable[[#This Row],[Date]]=_xlfn.XLOOKUP(TODAY(), RecurringTable[Date], RecurringTable[Date], -1,1,1), "Next up", ""), "")</f>
        <v/>
      </c>
    </row>
    <row r="1344" spans="4:5" x14ac:dyDescent="0.25">
      <c r="D1344" s="67" t="str">
        <f>IF(RecurringTable[[#This Row],[Date]], _xlfn.XLOOKUP(RecurringTable[[#This Row],[Date]], MainIncomeTable[Date], MainIncomeTable[Period], -1, -1,1 ), "")</f>
        <v/>
      </c>
      <c r="E1344" s="68" t="str">
        <f ca="1">IF(RecurringTable[[#This Row],[Date]], IF(RecurringTable[[#This Row],[Date]]=_xlfn.XLOOKUP(TODAY(), RecurringTable[Date], RecurringTable[Date], -1,1,1), "Next up", ""), "")</f>
        <v/>
      </c>
    </row>
    <row r="1345" spans="4:5" x14ac:dyDescent="0.25">
      <c r="D1345" s="67" t="str">
        <f>IF(RecurringTable[[#This Row],[Date]], _xlfn.XLOOKUP(RecurringTable[[#This Row],[Date]], MainIncomeTable[Date], MainIncomeTable[Period], -1, -1,1 ), "")</f>
        <v/>
      </c>
      <c r="E1345" s="68" t="str">
        <f ca="1">IF(RecurringTable[[#This Row],[Date]], IF(RecurringTable[[#This Row],[Date]]=_xlfn.XLOOKUP(TODAY(), RecurringTable[Date], RecurringTable[Date], -1,1,1), "Next up", ""), "")</f>
        <v/>
      </c>
    </row>
    <row r="1346" spans="4:5" x14ac:dyDescent="0.25">
      <c r="D1346" s="67" t="str">
        <f>IF(RecurringTable[[#This Row],[Date]], _xlfn.XLOOKUP(RecurringTable[[#This Row],[Date]], MainIncomeTable[Date], MainIncomeTable[Period], -1, -1,1 ), "")</f>
        <v/>
      </c>
      <c r="E1346" s="68" t="str">
        <f ca="1">IF(RecurringTable[[#This Row],[Date]], IF(RecurringTable[[#This Row],[Date]]=_xlfn.XLOOKUP(TODAY(), RecurringTable[Date], RecurringTable[Date], -1,1,1), "Next up", ""), "")</f>
        <v/>
      </c>
    </row>
    <row r="1347" spans="4:5" x14ac:dyDescent="0.25">
      <c r="D1347" s="67" t="str">
        <f>IF(RecurringTable[[#This Row],[Date]], _xlfn.XLOOKUP(RecurringTable[[#This Row],[Date]], MainIncomeTable[Date], MainIncomeTable[Period], -1, -1,1 ), "")</f>
        <v/>
      </c>
      <c r="E1347" s="68" t="str">
        <f ca="1">IF(RecurringTable[[#This Row],[Date]], IF(RecurringTable[[#This Row],[Date]]=_xlfn.XLOOKUP(TODAY(), RecurringTable[Date], RecurringTable[Date], -1,1,1), "Next up", ""), "")</f>
        <v/>
      </c>
    </row>
    <row r="1348" spans="4:5" x14ac:dyDescent="0.25">
      <c r="D1348" s="67" t="str">
        <f>IF(RecurringTable[[#This Row],[Date]], _xlfn.XLOOKUP(RecurringTable[[#This Row],[Date]], MainIncomeTable[Date], MainIncomeTable[Period], -1, -1,1 ), "")</f>
        <v/>
      </c>
      <c r="E1348" s="68" t="str">
        <f ca="1">IF(RecurringTable[[#This Row],[Date]], IF(RecurringTable[[#This Row],[Date]]=_xlfn.XLOOKUP(TODAY(), RecurringTable[Date], RecurringTable[Date], -1,1,1), "Next up", ""), "")</f>
        <v/>
      </c>
    </row>
    <row r="1349" spans="4:5" x14ac:dyDescent="0.25">
      <c r="D1349" s="67" t="str">
        <f>IF(RecurringTable[[#This Row],[Date]], _xlfn.XLOOKUP(RecurringTable[[#This Row],[Date]], MainIncomeTable[Date], MainIncomeTable[Period], -1, -1,1 ), "")</f>
        <v/>
      </c>
      <c r="E1349" s="68" t="str">
        <f ca="1">IF(RecurringTable[[#This Row],[Date]], IF(RecurringTable[[#This Row],[Date]]=_xlfn.XLOOKUP(TODAY(), RecurringTable[Date], RecurringTable[Date], -1,1,1), "Next up", ""), "")</f>
        <v/>
      </c>
    </row>
    <row r="1350" spans="4:5" x14ac:dyDescent="0.25">
      <c r="D1350" s="67" t="str">
        <f>IF(RecurringTable[[#This Row],[Date]], _xlfn.XLOOKUP(RecurringTable[[#This Row],[Date]], MainIncomeTable[Date], MainIncomeTable[Period], -1, -1,1 ), "")</f>
        <v/>
      </c>
      <c r="E1350" s="68" t="str">
        <f ca="1">IF(RecurringTable[[#This Row],[Date]], IF(RecurringTable[[#This Row],[Date]]=_xlfn.XLOOKUP(TODAY(), RecurringTable[Date], RecurringTable[Date], -1,1,1), "Next up", ""), "")</f>
        <v/>
      </c>
    </row>
    <row r="1351" spans="4:5" x14ac:dyDescent="0.25">
      <c r="D1351" s="67" t="str">
        <f>IF(RecurringTable[[#This Row],[Date]], _xlfn.XLOOKUP(RecurringTable[[#This Row],[Date]], MainIncomeTable[Date], MainIncomeTable[Period], -1, -1,1 ), "")</f>
        <v/>
      </c>
      <c r="E1351" s="68" t="str">
        <f ca="1">IF(RecurringTable[[#This Row],[Date]], IF(RecurringTable[[#This Row],[Date]]=_xlfn.XLOOKUP(TODAY(), RecurringTable[Date], RecurringTable[Date], -1,1,1), "Next up", ""), "")</f>
        <v/>
      </c>
    </row>
    <row r="1352" spans="4:5" x14ac:dyDescent="0.25">
      <c r="D1352" s="67" t="str">
        <f>IF(RecurringTable[[#This Row],[Date]], _xlfn.XLOOKUP(RecurringTable[[#This Row],[Date]], MainIncomeTable[Date], MainIncomeTable[Period], -1, -1,1 ), "")</f>
        <v/>
      </c>
      <c r="E1352" s="68" t="str">
        <f ca="1">IF(RecurringTable[[#This Row],[Date]], IF(RecurringTable[[#This Row],[Date]]=_xlfn.XLOOKUP(TODAY(), RecurringTable[Date], RecurringTable[Date], -1,1,1), "Next up", ""), "")</f>
        <v/>
      </c>
    </row>
    <row r="1353" spans="4:5" x14ac:dyDescent="0.25">
      <c r="D1353" s="67" t="str">
        <f>IF(RecurringTable[[#This Row],[Date]], _xlfn.XLOOKUP(RecurringTable[[#This Row],[Date]], MainIncomeTable[Date], MainIncomeTable[Period], -1, -1,1 ), "")</f>
        <v/>
      </c>
      <c r="E1353" s="68" t="str">
        <f ca="1">IF(RecurringTable[[#This Row],[Date]], IF(RecurringTable[[#This Row],[Date]]=_xlfn.XLOOKUP(TODAY(), RecurringTable[Date], RecurringTable[Date], -1,1,1), "Next up", ""), "")</f>
        <v/>
      </c>
    </row>
    <row r="1354" spans="4:5" x14ac:dyDescent="0.25">
      <c r="D1354" s="67" t="str">
        <f>IF(RecurringTable[[#This Row],[Date]], _xlfn.XLOOKUP(RecurringTable[[#This Row],[Date]], MainIncomeTable[Date], MainIncomeTable[Period], -1, -1,1 ), "")</f>
        <v/>
      </c>
      <c r="E1354" s="68" t="str">
        <f ca="1">IF(RecurringTable[[#This Row],[Date]], IF(RecurringTable[[#This Row],[Date]]=_xlfn.XLOOKUP(TODAY(), RecurringTable[Date], RecurringTable[Date], -1,1,1), "Next up", ""), "")</f>
        <v/>
      </c>
    </row>
    <row r="1355" spans="4:5" x14ac:dyDescent="0.25">
      <c r="D1355" s="67" t="str">
        <f>IF(RecurringTable[[#This Row],[Date]], _xlfn.XLOOKUP(RecurringTable[[#This Row],[Date]], MainIncomeTable[Date], MainIncomeTable[Period], -1, -1,1 ), "")</f>
        <v/>
      </c>
      <c r="E1355" s="68" t="str">
        <f ca="1">IF(RecurringTable[[#This Row],[Date]], IF(RecurringTable[[#This Row],[Date]]=_xlfn.XLOOKUP(TODAY(), RecurringTable[Date], RecurringTable[Date], -1,1,1), "Next up", ""), "")</f>
        <v/>
      </c>
    </row>
    <row r="1356" spans="4:5" x14ac:dyDescent="0.25">
      <c r="D1356" s="67" t="str">
        <f>IF(RecurringTable[[#This Row],[Date]], _xlfn.XLOOKUP(RecurringTable[[#This Row],[Date]], MainIncomeTable[Date], MainIncomeTable[Period], -1, -1,1 ), "")</f>
        <v/>
      </c>
      <c r="E1356" s="68" t="str">
        <f ca="1">IF(RecurringTable[[#This Row],[Date]], IF(RecurringTable[[#This Row],[Date]]=_xlfn.XLOOKUP(TODAY(), RecurringTable[Date], RecurringTable[Date], -1,1,1), "Next up", ""), "")</f>
        <v/>
      </c>
    </row>
    <row r="1357" spans="4:5" x14ac:dyDescent="0.25">
      <c r="D1357" s="67" t="str">
        <f>IF(RecurringTable[[#This Row],[Date]], _xlfn.XLOOKUP(RecurringTable[[#This Row],[Date]], MainIncomeTable[Date], MainIncomeTable[Period], -1, -1,1 ), "")</f>
        <v/>
      </c>
      <c r="E1357" s="68" t="str">
        <f ca="1">IF(RecurringTable[[#This Row],[Date]], IF(RecurringTable[[#This Row],[Date]]=_xlfn.XLOOKUP(TODAY(), RecurringTable[Date], RecurringTable[Date], -1,1,1), "Next up", ""), "")</f>
        <v/>
      </c>
    </row>
    <row r="1358" spans="4:5" x14ac:dyDescent="0.25">
      <c r="D1358" s="67" t="str">
        <f>IF(RecurringTable[[#This Row],[Date]], _xlfn.XLOOKUP(RecurringTable[[#This Row],[Date]], MainIncomeTable[Date], MainIncomeTable[Period], -1, -1,1 ), "")</f>
        <v/>
      </c>
      <c r="E1358" s="68" t="str">
        <f ca="1">IF(RecurringTable[[#This Row],[Date]], IF(RecurringTable[[#This Row],[Date]]=_xlfn.XLOOKUP(TODAY(), RecurringTable[Date], RecurringTable[Date], -1,1,1), "Next up", ""), "")</f>
        <v/>
      </c>
    </row>
    <row r="1359" spans="4:5" x14ac:dyDescent="0.25">
      <c r="D1359" s="67" t="str">
        <f>IF(RecurringTable[[#This Row],[Date]], _xlfn.XLOOKUP(RecurringTable[[#This Row],[Date]], MainIncomeTable[Date], MainIncomeTable[Period], -1, -1,1 ), "")</f>
        <v/>
      </c>
      <c r="E1359" s="68" t="str">
        <f ca="1">IF(RecurringTable[[#This Row],[Date]], IF(RecurringTable[[#This Row],[Date]]=_xlfn.XLOOKUP(TODAY(), RecurringTable[Date], RecurringTable[Date], -1,1,1), "Next up", ""), "")</f>
        <v/>
      </c>
    </row>
    <row r="1360" spans="4:5" x14ac:dyDescent="0.25">
      <c r="D1360" s="67" t="str">
        <f>IF(RecurringTable[[#This Row],[Date]], _xlfn.XLOOKUP(RecurringTable[[#This Row],[Date]], MainIncomeTable[Date], MainIncomeTable[Period], -1, -1,1 ), "")</f>
        <v/>
      </c>
      <c r="E1360" s="68" t="str">
        <f ca="1">IF(RecurringTable[[#This Row],[Date]], IF(RecurringTable[[#This Row],[Date]]=_xlfn.XLOOKUP(TODAY(), RecurringTable[Date], RecurringTable[Date], -1,1,1), "Next up", ""), "")</f>
        <v/>
      </c>
    </row>
    <row r="1361" spans="4:5" x14ac:dyDescent="0.25">
      <c r="D1361" s="67" t="str">
        <f>IF(RecurringTable[[#This Row],[Date]], _xlfn.XLOOKUP(RecurringTable[[#This Row],[Date]], MainIncomeTable[Date], MainIncomeTable[Period], -1, -1,1 ), "")</f>
        <v/>
      </c>
      <c r="E1361" s="68" t="str">
        <f ca="1">IF(RecurringTable[[#This Row],[Date]], IF(RecurringTable[[#This Row],[Date]]=_xlfn.XLOOKUP(TODAY(), RecurringTable[Date], RecurringTable[Date], -1,1,1), "Next up", ""), "")</f>
        <v/>
      </c>
    </row>
    <row r="1362" spans="4:5" x14ac:dyDescent="0.25">
      <c r="D1362" s="67" t="str">
        <f>IF(RecurringTable[[#This Row],[Date]], _xlfn.XLOOKUP(RecurringTable[[#This Row],[Date]], MainIncomeTable[Date], MainIncomeTable[Period], -1, -1,1 ), "")</f>
        <v/>
      </c>
      <c r="E1362" s="68" t="str">
        <f ca="1">IF(RecurringTable[[#This Row],[Date]], IF(RecurringTable[[#This Row],[Date]]=_xlfn.XLOOKUP(TODAY(), RecurringTable[Date], RecurringTable[Date], -1,1,1), "Next up", ""), "")</f>
        <v/>
      </c>
    </row>
    <row r="1363" spans="4:5" x14ac:dyDescent="0.25">
      <c r="D1363" s="67" t="str">
        <f>IF(RecurringTable[[#This Row],[Date]], _xlfn.XLOOKUP(RecurringTable[[#This Row],[Date]], MainIncomeTable[Date], MainIncomeTable[Period], -1, -1,1 ), "")</f>
        <v/>
      </c>
      <c r="E1363" s="68" t="str">
        <f ca="1">IF(RecurringTable[[#This Row],[Date]], IF(RecurringTable[[#This Row],[Date]]=_xlfn.XLOOKUP(TODAY(), RecurringTable[Date], RecurringTable[Date], -1,1,1), "Next up", ""), "")</f>
        <v/>
      </c>
    </row>
    <row r="1364" spans="4:5" x14ac:dyDescent="0.25">
      <c r="D1364" s="67" t="str">
        <f>IF(RecurringTable[[#This Row],[Date]], _xlfn.XLOOKUP(RecurringTable[[#This Row],[Date]], MainIncomeTable[Date], MainIncomeTable[Period], -1, -1,1 ), "")</f>
        <v/>
      </c>
      <c r="E1364" s="68" t="str">
        <f ca="1">IF(RecurringTable[[#This Row],[Date]], IF(RecurringTable[[#This Row],[Date]]=_xlfn.XLOOKUP(TODAY(), RecurringTable[Date], RecurringTable[Date], -1,1,1), "Next up", ""), "")</f>
        <v/>
      </c>
    </row>
    <row r="1365" spans="4:5" x14ac:dyDescent="0.25">
      <c r="D1365" s="67" t="str">
        <f>IF(RecurringTable[[#This Row],[Date]], _xlfn.XLOOKUP(RecurringTable[[#This Row],[Date]], MainIncomeTable[Date], MainIncomeTable[Period], -1, -1,1 ), "")</f>
        <v/>
      </c>
      <c r="E1365" s="68" t="str">
        <f ca="1">IF(RecurringTable[[#This Row],[Date]], IF(RecurringTable[[#This Row],[Date]]=_xlfn.XLOOKUP(TODAY(), RecurringTable[Date], RecurringTable[Date], -1,1,1), "Next up", ""), "")</f>
        <v/>
      </c>
    </row>
    <row r="1366" spans="4:5" x14ac:dyDescent="0.25">
      <c r="D1366" s="67" t="str">
        <f>IF(RecurringTable[[#This Row],[Date]], _xlfn.XLOOKUP(RecurringTable[[#This Row],[Date]], MainIncomeTable[Date], MainIncomeTable[Period], -1, -1,1 ), "")</f>
        <v/>
      </c>
      <c r="E1366" s="68" t="str">
        <f ca="1">IF(RecurringTable[[#This Row],[Date]], IF(RecurringTable[[#This Row],[Date]]=_xlfn.XLOOKUP(TODAY(), RecurringTable[Date], RecurringTable[Date], -1,1,1), "Next up", ""), "")</f>
        <v/>
      </c>
    </row>
    <row r="1367" spans="4:5" x14ac:dyDescent="0.25">
      <c r="D1367" s="67" t="str">
        <f>IF(RecurringTable[[#This Row],[Date]], _xlfn.XLOOKUP(RecurringTable[[#This Row],[Date]], MainIncomeTable[Date], MainIncomeTable[Period], -1, -1,1 ), "")</f>
        <v/>
      </c>
      <c r="E1367" s="68" t="str">
        <f ca="1">IF(RecurringTable[[#This Row],[Date]], IF(RecurringTable[[#This Row],[Date]]=_xlfn.XLOOKUP(TODAY(), RecurringTable[Date], RecurringTable[Date], -1,1,1), "Next up", ""), "")</f>
        <v/>
      </c>
    </row>
    <row r="1368" spans="4:5" x14ac:dyDescent="0.25">
      <c r="D1368" s="67" t="str">
        <f>IF(RecurringTable[[#This Row],[Date]], _xlfn.XLOOKUP(RecurringTable[[#This Row],[Date]], MainIncomeTable[Date], MainIncomeTable[Period], -1, -1,1 ), "")</f>
        <v/>
      </c>
      <c r="E1368" s="68" t="str">
        <f ca="1">IF(RecurringTable[[#This Row],[Date]], IF(RecurringTable[[#This Row],[Date]]=_xlfn.XLOOKUP(TODAY(), RecurringTable[Date], RecurringTable[Date], -1,1,1), "Next up", ""), "")</f>
        <v/>
      </c>
    </row>
    <row r="1369" spans="4:5" x14ac:dyDescent="0.25">
      <c r="D1369" s="67" t="str">
        <f>IF(RecurringTable[[#This Row],[Date]], _xlfn.XLOOKUP(RecurringTable[[#This Row],[Date]], MainIncomeTable[Date], MainIncomeTable[Period], -1, -1,1 ), "")</f>
        <v/>
      </c>
      <c r="E1369" s="68" t="str">
        <f ca="1">IF(RecurringTable[[#This Row],[Date]], IF(RecurringTable[[#This Row],[Date]]=_xlfn.XLOOKUP(TODAY(), RecurringTable[Date], RecurringTable[Date], -1,1,1), "Next up", ""), "")</f>
        <v/>
      </c>
    </row>
    <row r="1370" spans="4:5" x14ac:dyDescent="0.25">
      <c r="D1370" s="67" t="str">
        <f>IF(RecurringTable[[#This Row],[Date]], _xlfn.XLOOKUP(RecurringTable[[#This Row],[Date]], MainIncomeTable[Date], MainIncomeTable[Period], -1, -1,1 ), "")</f>
        <v/>
      </c>
      <c r="E1370" s="68" t="str">
        <f ca="1">IF(RecurringTable[[#This Row],[Date]], IF(RecurringTable[[#This Row],[Date]]=_xlfn.XLOOKUP(TODAY(), RecurringTable[Date], RecurringTable[Date], -1,1,1), "Next up", ""), "")</f>
        <v/>
      </c>
    </row>
    <row r="1371" spans="4:5" x14ac:dyDescent="0.25">
      <c r="D1371" s="67" t="str">
        <f>IF(RecurringTable[[#This Row],[Date]], _xlfn.XLOOKUP(RecurringTable[[#This Row],[Date]], MainIncomeTable[Date], MainIncomeTable[Period], -1, -1,1 ), "")</f>
        <v/>
      </c>
      <c r="E1371" s="68" t="str">
        <f ca="1">IF(RecurringTable[[#This Row],[Date]], IF(RecurringTable[[#This Row],[Date]]=_xlfn.XLOOKUP(TODAY(), RecurringTable[Date], RecurringTable[Date], -1,1,1), "Next up", ""), "")</f>
        <v/>
      </c>
    </row>
    <row r="1372" spans="4:5" x14ac:dyDescent="0.25">
      <c r="D1372" s="67" t="str">
        <f>IF(RecurringTable[[#This Row],[Date]], _xlfn.XLOOKUP(RecurringTable[[#This Row],[Date]], MainIncomeTable[Date], MainIncomeTable[Period], -1, -1,1 ), "")</f>
        <v/>
      </c>
      <c r="E1372" s="68" t="str">
        <f ca="1">IF(RecurringTable[[#This Row],[Date]], IF(RecurringTable[[#This Row],[Date]]=_xlfn.XLOOKUP(TODAY(), RecurringTable[Date], RecurringTable[Date], -1,1,1), "Next up", ""), "")</f>
        <v/>
      </c>
    </row>
    <row r="1373" spans="4:5" x14ac:dyDescent="0.25">
      <c r="D1373" s="67" t="str">
        <f>IF(RecurringTable[[#This Row],[Date]], _xlfn.XLOOKUP(RecurringTable[[#This Row],[Date]], MainIncomeTable[Date], MainIncomeTable[Period], -1, -1,1 ), "")</f>
        <v/>
      </c>
      <c r="E1373" s="68" t="str">
        <f ca="1">IF(RecurringTable[[#This Row],[Date]], IF(RecurringTable[[#This Row],[Date]]=_xlfn.XLOOKUP(TODAY(), RecurringTable[Date], RecurringTable[Date], -1,1,1), "Next up", ""), "")</f>
        <v/>
      </c>
    </row>
    <row r="1374" spans="4:5" x14ac:dyDescent="0.25">
      <c r="D1374" s="67" t="str">
        <f>IF(RecurringTable[[#This Row],[Date]], _xlfn.XLOOKUP(RecurringTable[[#This Row],[Date]], MainIncomeTable[Date], MainIncomeTable[Period], -1, -1,1 ), "")</f>
        <v/>
      </c>
      <c r="E1374" s="68" t="str">
        <f ca="1">IF(RecurringTable[[#This Row],[Date]], IF(RecurringTable[[#This Row],[Date]]=_xlfn.XLOOKUP(TODAY(), RecurringTable[Date], RecurringTable[Date], -1,1,1), "Next up", ""), "")</f>
        <v/>
      </c>
    </row>
    <row r="1375" spans="4:5" x14ac:dyDescent="0.25">
      <c r="D1375" s="67" t="str">
        <f>IF(RecurringTable[[#This Row],[Date]], _xlfn.XLOOKUP(RecurringTable[[#This Row],[Date]], MainIncomeTable[Date], MainIncomeTable[Period], -1, -1,1 ), "")</f>
        <v/>
      </c>
      <c r="E1375" s="68" t="str">
        <f ca="1">IF(RecurringTable[[#This Row],[Date]], IF(RecurringTable[[#This Row],[Date]]=_xlfn.XLOOKUP(TODAY(), RecurringTable[Date], RecurringTable[Date], -1,1,1), "Next up", ""), "")</f>
        <v/>
      </c>
    </row>
    <row r="1376" spans="4:5" x14ac:dyDescent="0.25">
      <c r="D1376" s="67" t="str">
        <f>IF(RecurringTable[[#This Row],[Date]], _xlfn.XLOOKUP(RecurringTable[[#This Row],[Date]], MainIncomeTable[Date], MainIncomeTable[Period], -1, -1,1 ), "")</f>
        <v/>
      </c>
      <c r="E1376" s="68" t="str">
        <f ca="1">IF(RecurringTable[[#This Row],[Date]], IF(RecurringTable[[#This Row],[Date]]=_xlfn.XLOOKUP(TODAY(), RecurringTable[Date], RecurringTable[Date], -1,1,1), "Next up", ""), "")</f>
        <v/>
      </c>
    </row>
    <row r="1377" spans="4:5" x14ac:dyDescent="0.25">
      <c r="D1377" s="67" t="str">
        <f>IF(RecurringTable[[#This Row],[Date]], _xlfn.XLOOKUP(RecurringTable[[#This Row],[Date]], MainIncomeTable[Date], MainIncomeTable[Period], -1, -1,1 ), "")</f>
        <v/>
      </c>
      <c r="E1377" s="68" t="str">
        <f ca="1">IF(RecurringTable[[#This Row],[Date]], IF(RecurringTable[[#This Row],[Date]]=_xlfn.XLOOKUP(TODAY(), RecurringTable[Date], RecurringTable[Date], -1,1,1), "Next up", ""), "")</f>
        <v/>
      </c>
    </row>
    <row r="1378" spans="4:5" x14ac:dyDescent="0.25">
      <c r="D1378" s="67" t="str">
        <f>IF(RecurringTable[[#This Row],[Date]], _xlfn.XLOOKUP(RecurringTable[[#This Row],[Date]], MainIncomeTable[Date], MainIncomeTable[Period], -1, -1,1 ), "")</f>
        <v/>
      </c>
      <c r="E1378" s="68" t="str">
        <f ca="1">IF(RecurringTable[[#This Row],[Date]], IF(RecurringTable[[#This Row],[Date]]=_xlfn.XLOOKUP(TODAY(), RecurringTable[Date], RecurringTable[Date], -1,1,1), "Next up", ""), "")</f>
        <v/>
      </c>
    </row>
    <row r="1379" spans="4:5" x14ac:dyDescent="0.25">
      <c r="D1379" s="67" t="str">
        <f>IF(RecurringTable[[#This Row],[Date]], _xlfn.XLOOKUP(RecurringTable[[#This Row],[Date]], MainIncomeTable[Date], MainIncomeTable[Period], -1, -1,1 ), "")</f>
        <v/>
      </c>
      <c r="E1379" s="68" t="str">
        <f ca="1">IF(RecurringTable[[#This Row],[Date]], IF(RecurringTable[[#This Row],[Date]]=_xlfn.XLOOKUP(TODAY(), RecurringTable[Date], RecurringTable[Date], -1,1,1), "Next up", ""), "")</f>
        <v/>
      </c>
    </row>
    <row r="1380" spans="4:5" x14ac:dyDescent="0.25">
      <c r="D1380" s="67" t="str">
        <f>IF(RecurringTable[[#This Row],[Date]], _xlfn.XLOOKUP(RecurringTable[[#This Row],[Date]], MainIncomeTable[Date], MainIncomeTable[Period], -1, -1,1 ), "")</f>
        <v/>
      </c>
      <c r="E1380" s="68" t="str">
        <f ca="1">IF(RecurringTable[[#This Row],[Date]], IF(RecurringTable[[#This Row],[Date]]=_xlfn.XLOOKUP(TODAY(), RecurringTable[Date], RecurringTable[Date], -1,1,1), "Next up", ""), "")</f>
        <v/>
      </c>
    </row>
    <row r="1381" spans="4:5" x14ac:dyDescent="0.25">
      <c r="D1381" s="67" t="str">
        <f>IF(RecurringTable[[#This Row],[Date]], _xlfn.XLOOKUP(RecurringTable[[#This Row],[Date]], MainIncomeTable[Date], MainIncomeTable[Period], -1, -1,1 ), "")</f>
        <v/>
      </c>
      <c r="E1381" s="68" t="str">
        <f ca="1">IF(RecurringTable[[#This Row],[Date]], IF(RecurringTable[[#This Row],[Date]]=_xlfn.XLOOKUP(TODAY(), RecurringTable[Date], RecurringTable[Date], -1,1,1), "Next up", ""), "")</f>
        <v/>
      </c>
    </row>
    <row r="1382" spans="4:5" x14ac:dyDescent="0.25">
      <c r="D1382" s="67" t="str">
        <f>IF(RecurringTable[[#This Row],[Date]], _xlfn.XLOOKUP(RecurringTable[[#This Row],[Date]], MainIncomeTable[Date], MainIncomeTable[Period], -1, -1,1 ), "")</f>
        <v/>
      </c>
      <c r="E1382" s="68" t="str">
        <f ca="1">IF(RecurringTable[[#This Row],[Date]], IF(RecurringTable[[#This Row],[Date]]=_xlfn.XLOOKUP(TODAY(), RecurringTable[Date], RecurringTable[Date], -1,1,1), "Next up", ""), "")</f>
        <v/>
      </c>
    </row>
    <row r="1383" spans="4:5" x14ac:dyDescent="0.25">
      <c r="D1383" s="67" t="str">
        <f>IF(RecurringTable[[#This Row],[Date]], _xlfn.XLOOKUP(RecurringTable[[#This Row],[Date]], MainIncomeTable[Date], MainIncomeTable[Period], -1, -1,1 ), "")</f>
        <v/>
      </c>
      <c r="E1383" s="68" t="str">
        <f ca="1">IF(RecurringTable[[#This Row],[Date]], IF(RecurringTable[[#This Row],[Date]]=_xlfn.XLOOKUP(TODAY(), RecurringTable[Date], RecurringTable[Date], -1,1,1), "Next up", ""), "")</f>
        <v/>
      </c>
    </row>
    <row r="1384" spans="4:5" x14ac:dyDescent="0.25">
      <c r="D1384" s="67" t="str">
        <f>IF(RecurringTable[[#This Row],[Date]], _xlfn.XLOOKUP(RecurringTable[[#This Row],[Date]], MainIncomeTable[Date], MainIncomeTable[Period], -1, -1,1 ), "")</f>
        <v/>
      </c>
      <c r="E1384" s="68" t="str">
        <f ca="1">IF(RecurringTable[[#This Row],[Date]], IF(RecurringTable[[#This Row],[Date]]=_xlfn.XLOOKUP(TODAY(), RecurringTable[Date], RecurringTable[Date], -1,1,1), "Next up", ""), "")</f>
        <v/>
      </c>
    </row>
    <row r="1385" spans="4:5" x14ac:dyDescent="0.25">
      <c r="D1385" s="67" t="str">
        <f>IF(RecurringTable[[#This Row],[Date]], _xlfn.XLOOKUP(RecurringTable[[#This Row],[Date]], MainIncomeTable[Date], MainIncomeTable[Period], -1, -1,1 ), "")</f>
        <v/>
      </c>
      <c r="E1385" s="68" t="str">
        <f ca="1">IF(RecurringTable[[#This Row],[Date]], IF(RecurringTable[[#This Row],[Date]]=_xlfn.XLOOKUP(TODAY(), RecurringTable[Date], RecurringTable[Date], -1,1,1), "Next up", ""), "")</f>
        <v/>
      </c>
    </row>
    <row r="1386" spans="4:5" x14ac:dyDescent="0.25">
      <c r="D1386" s="67" t="str">
        <f>IF(RecurringTable[[#This Row],[Date]], _xlfn.XLOOKUP(RecurringTable[[#This Row],[Date]], MainIncomeTable[Date], MainIncomeTable[Period], -1, -1,1 ), "")</f>
        <v/>
      </c>
      <c r="E1386" s="68" t="str">
        <f ca="1">IF(RecurringTable[[#This Row],[Date]], IF(RecurringTable[[#This Row],[Date]]=_xlfn.XLOOKUP(TODAY(), RecurringTable[Date], RecurringTable[Date], -1,1,1), "Next up", ""), "")</f>
        <v/>
      </c>
    </row>
    <row r="1387" spans="4:5" x14ac:dyDescent="0.25">
      <c r="D1387" s="67" t="str">
        <f>IF(RecurringTable[[#This Row],[Date]], _xlfn.XLOOKUP(RecurringTable[[#This Row],[Date]], MainIncomeTable[Date], MainIncomeTable[Period], -1, -1,1 ), "")</f>
        <v/>
      </c>
      <c r="E1387" s="68" t="str">
        <f ca="1">IF(RecurringTable[[#This Row],[Date]], IF(RecurringTable[[#This Row],[Date]]=_xlfn.XLOOKUP(TODAY(), RecurringTable[Date], RecurringTable[Date], -1,1,1), "Next up", ""), "")</f>
        <v/>
      </c>
    </row>
    <row r="1388" spans="4:5" x14ac:dyDescent="0.25">
      <c r="D1388" s="67" t="str">
        <f>IF(RecurringTable[[#This Row],[Date]], _xlfn.XLOOKUP(RecurringTable[[#This Row],[Date]], MainIncomeTable[Date], MainIncomeTable[Period], -1, -1,1 ), "")</f>
        <v/>
      </c>
      <c r="E1388" s="68" t="str">
        <f ca="1">IF(RecurringTable[[#This Row],[Date]], IF(RecurringTable[[#This Row],[Date]]=_xlfn.XLOOKUP(TODAY(), RecurringTable[Date], RecurringTable[Date], -1,1,1), "Next up", ""), "")</f>
        <v/>
      </c>
    </row>
    <row r="1389" spans="4:5" x14ac:dyDescent="0.25">
      <c r="D1389" s="67" t="str">
        <f>IF(RecurringTable[[#This Row],[Date]], _xlfn.XLOOKUP(RecurringTable[[#This Row],[Date]], MainIncomeTable[Date], MainIncomeTable[Period], -1, -1,1 ), "")</f>
        <v/>
      </c>
      <c r="E1389" s="68" t="str">
        <f ca="1">IF(RecurringTable[[#This Row],[Date]], IF(RecurringTable[[#This Row],[Date]]=_xlfn.XLOOKUP(TODAY(), RecurringTable[Date], RecurringTable[Date], -1,1,1), "Next up", ""), "")</f>
        <v/>
      </c>
    </row>
    <row r="1390" spans="4:5" x14ac:dyDescent="0.25">
      <c r="D1390" s="67" t="str">
        <f>IF(RecurringTable[[#This Row],[Date]], _xlfn.XLOOKUP(RecurringTable[[#This Row],[Date]], MainIncomeTable[Date], MainIncomeTable[Period], -1, -1,1 ), "")</f>
        <v/>
      </c>
      <c r="E1390" s="68" t="str">
        <f ca="1">IF(RecurringTable[[#This Row],[Date]], IF(RecurringTable[[#This Row],[Date]]=_xlfn.XLOOKUP(TODAY(), RecurringTable[Date], RecurringTable[Date], -1,1,1), "Next up", ""), "")</f>
        <v/>
      </c>
    </row>
    <row r="1391" spans="4:5" x14ac:dyDescent="0.25">
      <c r="D1391" s="67" t="str">
        <f>IF(RecurringTable[[#This Row],[Date]], _xlfn.XLOOKUP(RecurringTable[[#This Row],[Date]], MainIncomeTable[Date], MainIncomeTable[Period], -1, -1,1 ), "")</f>
        <v/>
      </c>
      <c r="E1391" s="68" t="str">
        <f ca="1">IF(RecurringTable[[#This Row],[Date]], IF(RecurringTable[[#This Row],[Date]]=_xlfn.XLOOKUP(TODAY(), RecurringTable[Date], RecurringTable[Date], -1,1,1), "Next up", ""), "")</f>
        <v/>
      </c>
    </row>
    <row r="1392" spans="4:5" x14ac:dyDescent="0.25">
      <c r="D1392" s="67" t="str">
        <f>IF(RecurringTable[[#This Row],[Date]], _xlfn.XLOOKUP(RecurringTable[[#This Row],[Date]], MainIncomeTable[Date], MainIncomeTable[Period], -1, -1,1 ), "")</f>
        <v/>
      </c>
      <c r="E1392" s="68" t="str">
        <f ca="1">IF(RecurringTable[[#This Row],[Date]], IF(RecurringTable[[#This Row],[Date]]=_xlfn.XLOOKUP(TODAY(), RecurringTable[Date], RecurringTable[Date], -1,1,1), "Next up", ""), "")</f>
        <v/>
      </c>
    </row>
    <row r="1393" spans="4:5" x14ac:dyDescent="0.25">
      <c r="D1393" s="67" t="str">
        <f>IF(RecurringTable[[#This Row],[Date]], _xlfn.XLOOKUP(RecurringTable[[#This Row],[Date]], MainIncomeTable[Date], MainIncomeTable[Period], -1, -1,1 ), "")</f>
        <v/>
      </c>
      <c r="E1393" s="68" t="str">
        <f ca="1">IF(RecurringTable[[#This Row],[Date]], IF(RecurringTable[[#This Row],[Date]]=_xlfn.XLOOKUP(TODAY(), RecurringTable[Date], RecurringTable[Date], -1,1,1), "Next up", ""), "")</f>
        <v/>
      </c>
    </row>
    <row r="1394" spans="4:5" x14ac:dyDescent="0.25">
      <c r="D1394" s="67" t="str">
        <f>IF(RecurringTable[[#This Row],[Date]], _xlfn.XLOOKUP(RecurringTable[[#This Row],[Date]], MainIncomeTable[Date], MainIncomeTable[Period], -1, -1,1 ), "")</f>
        <v/>
      </c>
      <c r="E1394" s="68" t="str">
        <f ca="1">IF(RecurringTable[[#This Row],[Date]], IF(RecurringTable[[#This Row],[Date]]=_xlfn.XLOOKUP(TODAY(), RecurringTable[Date], RecurringTable[Date], -1,1,1), "Next up", ""), "")</f>
        <v/>
      </c>
    </row>
    <row r="1395" spans="4:5" x14ac:dyDescent="0.25">
      <c r="D1395" s="67" t="str">
        <f>IF(RecurringTable[[#This Row],[Date]], _xlfn.XLOOKUP(RecurringTable[[#This Row],[Date]], MainIncomeTable[Date], MainIncomeTable[Period], -1, -1,1 ), "")</f>
        <v/>
      </c>
      <c r="E1395" s="68" t="str">
        <f ca="1">IF(RecurringTable[[#This Row],[Date]], IF(RecurringTable[[#This Row],[Date]]=_xlfn.XLOOKUP(TODAY(), RecurringTable[Date], RecurringTable[Date], -1,1,1), "Next up", ""), "")</f>
        <v/>
      </c>
    </row>
    <row r="1396" spans="4:5" x14ac:dyDescent="0.25">
      <c r="D1396" s="67" t="str">
        <f>IF(RecurringTable[[#This Row],[Date]], _xlfn.XLOOKUP(RecurringTable[[#This Row],[Date]], MainIncomeTable[Date], MainIncomeTable[Period], -1, -1,1 ), "")</f>
        <v/>
      </c>
      <c r="E1396" s="68" t="str">
        <f ca="1">IF(RecurringTable[[#This Row],[Date]], IF(RecurringTable[[#This Row],[Date]]=_xlfn.XLOOKUP(TODAY(), RecurringTable[Date], RecurringTable[Date], -1,1,1), "Next up", ""), "")</f>
        <v/>
      </c>
    </row>
    <row r="1397" spans="4:5" x14ac:dyDescent="0.25">
      <c r="D1397" s="67" t="str">
        <f>IF(RecurringTable[[#This Row],[Date]], _xlfn.XLOOKUP(RecurringTable[[#This Row],[Date]], MainIncomeTable[Date], MainIncomeTable[Period], -1, -1,1 ), "")</f>
        <v/>
      </c>
      <c r="E1397" s="68" t="str">
        <f ca="1">IF(RecurringTable[[#This Row],[Date]], IF(RecurringTable[[#This Row],[Date]]=_xlfn.XLOOKUP(TODAY(), RecurringTable[Date], RecurringTable[Date], -1,1,1), "Next up", ""), "")</f>
        <v/>
      </c>
    </row>
    <row r="1398" spans="4:5" x14ac:dyDescent="0.25">
      <c r="D1398" s="67" t="str">
        <f>IF(RecurringTable[[#This Row],[Date]], _xlfn.XLOOKUP(RecurringTable[[#This Row],[Date]], MainIncomeTable[Date], MainIncomeTable[Period], -1, -1,1 ), "")</f>
        <v/>
      </c>
      <c r="E1398" s="68" t="str">
        <f ca="1">IF(RecurringTable[[#This Row],[Date]], IF(RecurringTable[[#This Row],[Date]]=_xlfn.XLOOKUP(TODAY(), RecurringTable[Date], RecurringTable[Date], -1,1,1), "Next up", ""), "")</f>
        <v/>
      </c>
    </row>
    <row r="1399" spans="4:5" x14ac:dyDescent="0.25">
      <c r="D1399" s="67" t="str">
        <f>IF(RecurringTable[[#This Row],[Date]], _xlfn.XLOOKUP(RecurringTable[[#This Row],[Date]], MainIncomeTable[Date], MainIncomeTable[Period], -1, -1,1 ), "")</f>
        <v/>
      </c>
      <c r="E1399" s="68" t="str">
        <f ca="1">IF(RecurringTable[[#This Row],[Date]], IF(RecurringTable[[#This Row],[Date]]=_xlfn.XLOOKUP(TODAY(), RecurringTable[Date], RecurringTable[Date], -1,1,1), "Next up", ""), "")</f>
        <v/>
      </c>
    </row>
    <row r="1400" spans="4:5" x14ac:dyDescent="0.25">
      <c r="D1400" s="67" t="str">
        <f>IF(RecurringTable[[#This Row],[Date]], _xlfn.XLOOKUP(RecurringTable[[#This Row],[Date]], MainIncomeTable[Date], MainIncomeTable[Period], -1, -1,1 ), "")</f>
        <v/>
      </c>
      <c r="E1400" s="68" t="str">
        <f ca="1">IF(RecurringTable[[#This Row],[Date]], IF(RecurringTable[[#This Row],[Date]]=_xlfn.XLOOKUP(TODAY(), RecurringTable[Date], RecurringTable[Date], -1,1,1), "Next up", ""), "")</f>
        <v/>
      </c>
    </row>
    <row r="1401" spans="4:5" x14ac:dyDescent="0.25">
      <c r="D1401" s="67" t="str">
        <f>IF(RecurringTable[[#This Row],[Date]], _xlfn.XLOOKUP(RecurringTable[[#This Row],[Date]], MainIncomeTable[Date], MainIncomeTable[Period], -1, -1,1 ), "")</f>
        <v/>
      </c>
      <c r="E1401" s="68" t="str">
        <f ca="1">IF(RecurringTable[[#This Row],[Date]], IF(RecurringTable[[#This Row],[Date]]=_xlfn.XLOOKUP(TODAY(), RecurringTable[Date], RecurringTable[Date], -1,1,1), "Next up", ""), "")</f>
        <v/>
      </c>
    </row>
    <row r="1402" spans="4:5" x14ac:dyDescent="0.25">
      <c r="D1402" s="67" t="str">
        <f>IF(RecurringTable[[#This Row],[Date]], _xlfn.XLOOKUP(RecurringTable[[#This Row],[Date]], MainIncomeTable[Date], MainIncomeTable[Period], -1, -1,1 ), "")</f>
        <v/>
      </c>
      <c r="E1402" s="68" t="str">
        <f ca="1">IF(RecurringTable[[#This Row],[Date]], IF(RecurringTable[[#This Row],[Date]]=_xlfn.XLOOKUP(TODAY(), RecurringTable[Date], RecurringTable[Date], -1,1,1), "Next up", ""), "")</f>
        <v/>
      </c>
    </row>
    <row r="1403" spans="4:5" x14ac:dyDescent="0.25">
      <c r="D1403" s="67" t="str">
        <f>IF(RecurringTable[[#This Row],[Date]], _xlfn.XLOOKUP(RecurringTable[[#This Row],[Date]], MainIncomeTable[Date], MainIncomeTable[Period], -1, -1,1 ), "")</f>
        <v/>
      </c>
      <c r="E1403" s="68" t="str">
        <f ca="1">IF(RecurringTable[[#This Row],[Date]], IF(RecurringTable[[#This Row],[Date]]=_xlfn.XLOOKUP(TODAY(), RecurringTable[Date], RecurringTable[Date], -1,1,1), "Next up", ""), "")</f>
        <v/>
      </c>
    </row>
    <row r="1404" spans="4:5" x14ac:dyDescent="0.25">
      <c r="D1404" s="67" t="str">
        <f>IF(RecurringTable[[#This Row],[Date]], _xlfn.XLOOKUP(RecurringTable[[#This Row],[Date]], MainIncomeTable[Date], MainIncomeTable[Period], -1, -1,1 ), "")</f>
        <v/>
      </c>
      <c r="E1404" s="68" t="str">
        <f ca="1">IF(RecurringTable[[#This Row],[Date]], IF(RecurringTable[[#This Row],[Date]]=_xlfn.XLOOKUP(TODAY(), RecurringTable[Date], RecurringTable[Date], -1,1,1), "Next up", ""), "")</f>
        <v/>
      </c>
    </row>
    <row r="1405" spans="4:5" x14ac:dyDescent="0.25">
      <c r="D1405" s="67" t="str">
        <f>IF(RecurringTable[[#This Row],[Date]], _xlfn.XLOOKUP(RecurringTable[[#This Row],[Date]], MainIncomeTable[Date], MainIncomeTable[Period], -1, -1,1 ), "")</f>
        <v/>
      </c>
      <c r="E1405" s="68" t="str">
        <f ca="1">IF(RecurringTable[[#This Row],[Date]], IF(RecurringTable[[#This Row],[Date]]=_xlfn.XLOOKUP(TODAY(), RecurringTable[Date], RecurringTable[Date], -1,1,1), "Next up", ""), "")</f>
        <v/>
      </c>
    </row>
    <row r="1406" spans="4:5" x14ac:dyDescent="0.25">
      <c r="D1406" s="67" t="str">
        <f>IF(RecurringTable[[#This Row],[Date]], _xlfn.XLOOKUP(RecurringTable[[#This Row],[Date]], MainIncomeTable[Date], MainIncomeTable[Period], -1, -1,1 ), "")</f>
        <v/>
      </c>
      <c r="E1406" s="68" t="str">
        <f ca="1">IF(RecurringTable[[#This Row],[Date]], IF(RecurringTable[[#This Row],[Date]]=_xlfn.XLOOKUP(TODAY(), RecurringTable[Date], RecurringTable[Date], -1,1,1), "Next up", ""), "")</f>
        <v/>
      </c>
    </row>
    <row r="1407" spans="4:5" x14ac:dyDescent="0.25">
      <c r="D1407" s="67" t="str">
        <f>IF(RecurringTable[[#This Row],[Date]], _xlfn.XLOOKUP(RecurringTable[[#This Row],[Date]], MainIncomeTable[Date], MainIncomeTable[Period], -1, -1,1 ), "")</f>
        <v/>
      </c>
      <c r="E1407" s="68" t="str">
        <f ca="1">IF(RecurringTable[[#This Row],[Date]], IF(RecurringTable[[#This Row],[Date]]=_xlfn.XLOOKUP(TODAY(), RecurringTable[Date], RecurringTable[Date], -1,1,1), "Next up", ""), "")</f>
        <v/>
      </c>
    </row>
    <row r="1408" spans="4:5" x14ac:dyDescent="0.25">
      <c r="D1408" s="67" t="str">
        <f>IF(RecurringTable[[#This Row],[Date]], _xlfn.XLOOKUP(RecurringTable[[#This Row],[Date]], MainIncomeTable[Date], MainIncomeTable[Period], -1, -1,1 ), "")</f>
        <v/>
      </c>
      <c r="E1408" s="68" t="str">
        <f ca="1">IF(RecurringTable[[#This Row],[Date]], IF(RecurringTable[[#This Row],[Date]]=_xlfn.XLOOKUP(TODAY(), RecurringTable[Date], RecurringTable[Date], -1,1,1), "Next up", ""), "")</f>
        <v/>
      </c>
    </row>
    <row r="1409" spans="4:5" x14ac:dyDescent="0.25">
      <c r="D1409" s="67" t="str">
        <f>IF(RecurringTable[[#This Row],[Date]], _xlfn.XLOOKUP(RecurringTable[[#This Row],[Date]], MainIncomeTable[Date], MainIncomeTable[Period], -1, -1,1 ), "")</f>
        <v/>
      </c>
      <c r="E1409" s="68" t="str">
        <f ca="1">IF(RecurringTable[[#This Row],[Date]], IF(RecurringTable[[#This Row],[Date]]=_xlfn.XLOOKUP(TODAY(), RecurringTable[Date], RecurringTable[Date], -1,1,1), "Next up", ""), "")</f>
        <v/>
      </c>
    </row>
    <row r="1410" spans="4:5" x14ac:dyDescent="0.25">
      <c r="D1410" s="67" t="str">
        <f>IF(RecurringTable[[#This Row],[Date]], _xlfn.XLOOKUP(RecurringTable[[#This Row],[Date]], MainIncomeTable[Date], MainIncomeTable[Period], -1, -1,1 ), "")</f>
        <v/>
      </c>
      <c r="E1410" s="68" t="str">
        <f ca="1">IF(RecurringTable[[#This Row],[Date]], IF(RecurringTable[[#This Row],[Date]]=_xlfn.XLOOKUP(TODAY(), RecurringTable[Date], RecurringTable[Date], -1,1,1), "Next up", ""), "")</f>
        <v/>
      </c>
    </row>
    <row r="1411" spans="4:5" x14ac:dyDescent="0.25">
      <c r="D1411" s="67" t="str">
        <f>IF(RecurringTable[[#This Row],[Date]], _xlfn.XLOOKUP(RecurringTable[[#This Row],[Date]], MainIncomeTable[Date], MainIncomeTable[Period], -1, -1,1 ), "")</f>
        <v/>
      </c>
      <c r="E1411" s="68" t="str">
        <f ca="1">IF(RecurringTable[[#This Row],[Date]], IF(RecurringTable[[#This Row],[Date]]=_xlfn.XLOOKUP(TODAY(), RecurringTable[Date], RecurringTable[Date], -1,1,1), "Next up", ""), "")</f>
        <v/>
      </c>
    </row>
    <row r="1412" spans="4:5" x14ac:dyDescent="0.25">
      <c r="D1412" s="67" t="str">
        <f>IF(RecurringTable[[#This Row],[Date]], _xlfn.XLOOKUP(RecurringTable[[#This Row],[Date]], MainIncomeTable[Date], MainIncomeTable[Period], -1, -1,1 ), "")</f>
        <v/>
      </c>
      <c r="E1412" s="68" t="str">
        <f ca="1">IF(RecurringTable[[#This Row],[Date]], IF(RecurringTable[[#This Row],[Date]]=_xlfn.XLOOKUP(TODAY(), RecurringTable[Date], RecurringTable[Date], -1,1,1), "Next up", ""), "")</f>
        <v/>
      </c>
    </row>
    <row r="1413" spans="4:5" x14ac:dyDescent="0.25">
      <c r="D1413" s="67" t="str">
        <f>IF(RecurringTable[[#This Row],[Date]], _xlfn.XLOOKUP(RecurringTable[[#This Row],[Date]], MainIncomeTable[Date], MainIncomeTable[Period], -1, -1,1 ), "")</f>
        <v/>
      </c>
      <c r="E1413" s="68" t="str">
        <f ca="1">IF(RecurringTable[[#This Row],[Date]], IF(RecurringTable[[#This Row],[Date]]=_xlfn.XLOOKUP(TODAY(), RecurringTable[Date], RecurringTable[Date], -1,1,1), "Next up", ""), "")</f>
        <v/>
      </c>
    </row>
    <row r="1414" spans="4:5" x14ac:dyDescent="0.25">
      <c r="D1414" s="67" t="str">
        <f>IF(RecurringTable[[#This Row],[Date]], _xlfn.XLOOKUP(RecurringTable[[#This Row],[Date]], MainIncomeTable[Date], MainIncomeTable[Period], -1, -1,1 ), "")</f>
        <v/>
      </c>
      <c r="E1414" s="68" t="str">
        <f ca="1">IF(RecurringTable[[#This Row],[Date]], IF(RecurringTable[[#This Row],[Date]]=_xlfn.XLOOKUP(TODAY(), RecurringTable[Date], RecurringTable[Date], -1,1,1), "Next up", ""), "")</f>
        <v/>
      </c>
    </row>
    <row r="1415" spans="4:5" x14ac:dyDescent="0.25">
      <c r="D1415" s="67" t="str">
        <f>IF(RecurringTable[[#This Row],[Date]], _xlfn.XLOOKUP(RecurringTable[[#This Row],[Date]], MainIncomeTable[Date], MainIncomeTable[Period], -1, -1,1 ), "")</f>
        <v/>
      </c>
      <c r="E1415" s="68" t="str">
        <f ca="1">IF(RecurringTable[[#This Row],[Date]], IF(RecurringTable[[#This Row],[Date]]=_xlfn.XLOOKUP(TODAY(), RecurringTable[Date], RecurringTable[Date], -1,1,1), "Next up", ""), "")</f>
        <v/>
      </c>
    </row>
    <row r="1416" spans="4:5" x14ac:dyDescent="0.25">
      <c r="D1416" s="67" t="str">
        <f>IF(RecurringTable[[#This Row],[Date]], _xlfn.XLOOKUP(RecurringTable[[#This Row],[Date]], MainIncomeTable[Date], MainIncomeTable[Period], -1, -1,1 ), "")</f>
        <v/>
      </c>
      <c r="E1416" s="68" t="str">
        <f ca="1">IF(RecurringTable[[#This Row],[Date]], IF(RecurringTable[[#This Row],[Date]]=_xlfn.XLOOKUP(TODAY(), RecurringTable[Date], RecurringTable[Date], -1,1,1), "Next up", ""), "")</f>
        <v/>
      </c>
    </row>
    <row r="1417" spans="4:5" x14ac:dyDescent="0.25">
      <c r="D1417" s="67" t="str">
        <f>IF(RecurringTable[[#This Row],[Date]], _xlfn.XLOOKUP(RecurringTable[[#This Row],[Date]], MainIncomeTable[Date], MainIncomeTable[Period], -1, -1,1 ), "")</f>
        <v/>
      </c>
      <c r="E1417" s="68" t="str">
        <f ca="1">IF(RecurringTable[[#This Row],[Date]], IF(RecurringTable[[#This Row],[Date]]=_xlfn.XLOOKUP(TODAY(), RecurringTable[Date], RecurringTable[Date], -1,1,1), "Next up", ""), "")</f>
        <v/>
      </c>
    </row>
    <row r="1418" spans="4:5" x14ac:dyDescent="0.25">
      <c r="D1418" s="67" t="str">
        <f>IF(RecurringTable[[#This Row],[Date]], _xlfn.XLOOKUP(RecurringTable[[#This Row],[Date]], MainIncomeTable[Date], MainIncomeTable[Period], -1, -1,1 ), "")</f>
        <v/>
      </c>
      <c r="E1418" s="68" t="str">
        <f ca="1">IF(RecurringTable[[#This Row],[Date]], IF(RecurringTable[[#This Row],[Date]]=_xlfn.XLOOKUP(TODAY(), RecurringTable[Date], RecurringTable[Date], -1,1,1), "Next up", ""), "")</f>
        <v/>
      </c>
    </row>
    <row r="1419" spans="4:5" x14ac:dyDescent="0.25">
      <c r="D1419" s="67" t="str">
        <f>IF(RecurringTable[[#This Row],[Date]], _xlfn.XLOOKUP(RecurringTable[[#This Row],[Date]], MainIncomeTable[Date], MainIncomeTable[Period], -1, -1,1 ), "")</f>
        <v/>
      </c>
      <c r="E1419" s="68" t="str">
        <f ca="1">IF(RecurringTable[[#This Row],[Date]], IF(RecurringTable[[#This Row],[Date]]=_xlfn.XLOOKUP(TODAY(), RecurringTable[Date], RecurringTable[Date], -1,1,1), "Next up", ""), "")</f>
        <v/>
      </c>
    </row>
    <row r="1420" spans="4:5" x14ac:dyDescent="0.25">
      <c r="D1420" s="67" t="str">
        <f>IF(RecurringTable[[#This Row],[Date]], _xlfn.XLOOKUP(RecurringTable[[#This Row],[Date]], MainIncomeTable[Date], MainIncomeTable[Period], -1, -1,1 ), "")</f>
        <v/>
      </c>
      <c r="E1420" s="68" t="str">
        <f ca="1">IF(RecurringTable[[#This Row],[Date]], IF(RecurringTable[[#This Row],[Date]]=_xlfn.XLOOKUP(TODAY(), RecurringTable[Date], RecurringTable[Date], -1,1,1), "Next up", ""), "")</f>
        <v/>
      </c>
    </row>
    <row r="1421" spans="4:5" x14ac:dyDescent="0.25">
      <c r="D1421" s="67" t="str">
        <f>IF(RecurringTable[[#This Row],[Date]], _xlfn.XLOOKUP(RecurringTable[[#This Row],[Date]], MainIncomeTable[Date], MainIncomeTable[Period], -1, -1,1 ), "")</f>
        <v/>
      </c>
      <c r="E1421" s="68" t="str">
        <f ca="1">IF(RecurringTable[[#This Row],[Date]], IF(RecurringTable[[#This Row],[Date]]=_xlfn.XLOOKUP(TODAY(), RecurringTable[Date], RecurringTable[Date], -1,1,1), "Next up", ""), "")</f>
        <v/>
      </c>
    </row>
    <row r="1422" spans="4:5" x14ac:dyDescent="0.25">
      <c r="D1422" s="67" t="str">
        <f>IF(RecurringTable[[#This Row],[Date]], _xlfn.XLOOKUP(RecurringTable[[#This Row],[Date]], MainIncomeTable[Date], MainIncomeTable[Period], -1, -1,1 ), "")</f>
        <v/>
      </c>
      <c r="E1422" s="68" t="str">
        <f ca="1">IF(RecurringTable[[#This Row],[Date]], IF(RecurringTable[[#This Row],[Date]]=_xlfn.XLOOKUP(TODAY(), RecurringTable[Date], RecurringTable[Date], -1,1,1), "Next up", ""), "")</f>
        <v/>
      </c>
    </row>
    <row r="1423" spans="4:5" x14ac:dyDescent="0.25">
      <c r="D1423" s="67" t="str">
        <f>IF(RecurringTable[[#This Row],[Date]], _xlfn.XLOOKUP(RecurringTable[[#This Row],[Date]], MainIncomeTable[Date], MainIncomeTable[Period], -1, -1,1 ), "")</f>
        <v/>
      </c>
      <c r="E1423" s="68" t="str">
        <f ca="1">IF(RecurringTable[[#This Row],[Date]], IF(RecurringTable[[#This Row],[Date]]=_xlfn.XLOOKUP(TODAY(), RecurringTable[Date], RecurringTable[Date], -1,1,1), "Next up", ""), "")</f>
        <v/>
      </c>
    </row>
    <row r="1424" spans="4:5" x14ac:dyDescent="0.25">
      <c r="D1424" s="67" t="str">
        <f>IF(RecurringTable[[#This Row],[Date]], _xlfn.XLOOKUP(RecurringTable[[#This Row],[Date]], MainIncomeTable[Date], MainIncomeTable[Period], -1, -1,1 ), "")</f>
        <v/>
      </c>
      <c r="E1424" s="68" t="str">
        <f ca="1">IF(RecurringTable[[#This Row],[Date]], IF(RecurringTable[[#This Row],[Date]]=_xlfn.XLOOKUP(TODAY(), RecurringTable[Date], RecurringTable[Date], -1,1,1), "Next up", ""), "")</f>
        <v/>
      </c>
    </row>
    <row r="1425" spans="4:5" x14ac:dyDescent="0.25">
      <c r="D1425" s="67" t="str">
        <f>IF(RecurringTable[[#This Row],[Date]], _xlfn.XLOOKUP(RecurringTable[[#This Row],[Date]], MainIncomeTable[Date], MainIncomeTable[Period], -1, -1,1 ), "")</f>
        <v/>
      </c>
      <c r="E1425" s="68" t="str">
        <f ca="1">IF(RecurringTable[[#This Row],[Date]], IF(RecurringTable[[#This Row],[Date]]=_xlfn.XLOOKUP(TODAY(), RecurringTable[Date], RecurringTable[Date], -1,1,1), "Next up", ""), "")</f>
        <v/>
      </c>
    </row>
    <row r="1426" spans="4:5" x14ac:dyDescent="0.25">
      <c r="D1426" s="67" t="str">
        <f>IF(RecurringTable[[#This Row],[Date]], _xlfn.XLOOKUP(RecurringTable[[#This Row],[Date]], MainIncomeTable[Date], MainIncomeTable[Period], -1, -1,1 ), "")</f>
        <v/>
      </c>
      <c r="E1426" s="68" t="str">
        <f ca="1">IF(RecurringTable[[#This Row],[Date]], IF(RecurringTable[[#This Row],[Date]]=_xlfn.XLOOKUP(TODAY(), RecurringTable[Date], RecurringTable[Date], -1,1,1), "Next up", ""), "")</f>
        <v/>
      </c>
    </row>
    <row r="1427" spans="4:5" x14ac:dyDescent="0.25">
      <c r="D1427" s="67" t="str">
        <f>IF(RecurringTable[[#This Row],[Date]], _xlfn.XLOOKUP(RecurringTable[[#This Row],[Date]], MainIncomeTable[Date], MainIncomeTable[Period], -1, -1,1 ), "")</f>
        <v/>
      </c>
      <c r="E1427" s="68" t="str">
        <f ca="1">IF(RecurringTable[[#This Row],[Date]], IF(RecurringTable[[#This Row],[Date]]=_xlfn.XLOOKUP(TODAY(), RecurringTable[Date], RecurringTable[Date], -1,1,1), "Next up", ""), "")</f>
        <v/>
      </c>
    </row>
    <row r="1428" spans="4:5" x14ac:dyDescent="0.25">
      <c r="D1428" s="67" t="str">
        <f>IF(RecurringTable[[#This Row],[Date]], _xlfn.XLOOKUP(RecurringTable[[#This Row],[Date]], MainIncomeTable[Date], MainIncomeTable[Period], -1, -1,1 ), "")</f>
        <v/>
      </c>
      <c r="E1428" s="68" t="str">
        <f ca="1">IF(RecurringTable[[#This Row],[Date]], IF(RecurringTable[[#This Row],[Date]]=_xlfn.XLOOKUP(TODAY(), RecurringTable[Date], RecurringTable[Date], -1,1,1), "Next up", ""), "")</f>
        <v/>
      </c>
    </row>
    <row r="1429" spans="4:5" x14ac:dyDescent="0.25">
      <c r="D1429" s="67" t="str">
        <f>IF(RecurringTable[[#This Row],[Date]], _xlfn.XLOOKUP(RecurringTable[[#This Row],[Date]], MainIncomeTable[Date], MainIncomeTable[Period], -1, -1,1 ), "")</f>
        <v/>
      </c>
      <c r="E1429" s="68" t="str">
        <f ca="1">IF(RecurringTable[[#This Row],[Date]], IF(RecurringTable[[#This Row],[Date]]=_xlfn.XLOOKUP(TODAY(), RecurringTable[Date], RecurringTable[Date], -1,1,1), "Next up", ""), "")</f>
        <v/>
      </c>
    </row>
    <row r="1430" spans="4:5" x14ac:dyDescent="0.25">
      <c r="D1430" s="67" t="str">
        <f>IF(RecurringTable[[#This Row],[Date]], _xlfn.XLOOKUP(RecurringTable[[#This Row],[Date]], MainIncomeTable[Date], MainIncomeTable[Period], -1, -1,1 ), "")</f>
        <v/>
      </c>
      <c r="E1430" s="68" t="str">
        <f ca="1">IF(RecurringTable[[#This Row],[Date]], IF(RecurringTable[[#This Row],[Date]]=_xlfn.XLOOKUP(TODAY(), RecurringTable[Date], RecurringTable[Date], -1,1,1), "Next up", ""), "")</f>
        <v/>
      </c>
    </row>
    <row r="1431" spans="4:5" x14ac:dyDescent="0.25">
      <c r="D1431" s="67" t="str">
        <f>IF(RecurringTable[[#This Row],[Date]], _xlfn.XLOOKUP(RecurringTable[[#This Row],[Date]], MainIncomeTable[Date], MainIncomeTable[Period], -1, -1,1 ), "")</f>
        <v/>
      </c>
      <c r="E1431" s="68" t="str">
        <f ca="1">IF(RecurringTable[[#This Row],[Date]], IF(RecurringTable[[#This Row],[Date]]=_xlfn.XLOOKUP(TODAY(), RecurringTable[Date], RecurringTable[Date], -1,1,1), "Next up", ""), "")</f>
        <v/>
      </c>
    </row>
    <row r="1432" spans="4:5" x14ac:dyDescent="0.25">
      <c r="D1432" s="67" t="str">
        <f>IF(RecurringTable[[#This Row],[Date]], _xlfn.XLOOKUP(RecurringTable[[#This Row],[Date]], MainIncomeTable[Date], MainIncomeTable[Period], -1, -1,1 ), "")</f>
        <v/>
      </c>
      <c r="E1432" s="68" t="str">
        <f ca="1">IF(RecurringTable[[#This Row],[Date]], IF(RecurringTable[[#This Row],[Date]]=_xlfn.XLOOKUP(TODAY(), RecurringTable[Date], RecurringTable[Date], -1,1,1), "Next up", ""), "")</f>
        <v/>
      </c>
    </row>
    <row r="1433" spans="4:5" x14ac:dyDescent="0.25">
      <c r="D1433" s="67" t="str">
        <f>IF(RecurringTable[[#This Row],[Date]], _xlfn.XLOOKUP(RecurringTable[[#This Row],[Date]], MainIncomeTable[Date], MainIncomeTable[Period], -1, -1,1 ), "")</f>
        <v/>
      </c>
      <c r="E1433" s="68" t="str">
        <f ca="1">IF(RecurringTable[[#This Row],[Date]], IF(RecurringTable[[#This Row],[Date]]=_xlfn.XLOOKUP(TODAY(), RecurringTable[Date], RecurringTable[Date], -1,1,1), "Next up", ""), "")</f>
        <v/>
      </c>
    </row>
    <row r="1434" spans="4:5" x14ac:dyDescent="0.25">
      <c r="D1434" s="67" t="str">
        <f>IF(RecurringTable[[#This Row],[Date]], _xlfn.XLOOKUP(RecurringTable[[#This Row],[Date]], MainIncomeTable[Date], MainIncomeTable[Period], -1, -1,1 ), "")</f>
        <v/>
      </c>
      <c r="E1434" s="68" t="str">
        <f ca="1">IF(RecurringTable[[#This Row],[Date]], IF(RecurringTable[[#This Row],[Date]]=_xlfn.XLOOKUP(TODAY(), RecurringTable[Date], RecurringTable[Date], -1,1,1), "Next up", ""), "")</f>
        <v/>
      </c>
    </row>
    <row r="1435" spans="4:5" x14ac:dyDescent="0.25">
      <c r="D1435" s="67" t="str">
        <f>IF(RecurringTable[[#This Row],[Date]], _xlfn.XLOOKUP(RecurringTable[[#This Row],[Date]], MainIncomeTable[Date], MainIncomeTable[Period], -1, -1,1 ), "")</f>
        <v/>
      </c>
      <c r="E1435" s="68" t="str">
        <f ca="1">IF(RecurringTable[[#This Row],[Date]], IF(RecurringTable[[#This Row],[Date]]=_xlfn.XLOOKUP(TODAY(), RecurringTable[Date], RecurringTable[Date], -1,1,1), "Next up", ""), "")</f>
        <v/>
      </c>
    </row>
    <row r="1436" spans="4:5" x14ac:dyDescent="0.25">
      <c r="D1436" s="67" t="str">
        <f>IF(RecurringTable[[#This Row],[Date]], _xlfn.XLOOKUP(RecurringTable[[#This Row],[Date]], MainIncomeTable[Date], MainIncomeTable[Period], -1, -1,1 ), "")</f>
        <v/>
      </c>
      <c r="E1436" s="68" t="str">
        <f ca="1">IF(RecurringTable[[#This Row],[Date]], IF(RecurringTable[[#This Row],[Date]]=_xlfn.XLOOKUP(TODAY(), RecurringTable[Date], RecurringTable[Date], -1,1,1), "Next up", ""), "")</f>
        <v/>
      </c>
    </row>
    <row r="1437" spans="4:5" x14ac:dyDescent="0.25">
      <c r="D1437" s="67" t="str">
        <f>IF(RecurringTable[[#This Row],[Date]], _xlfn.XLOOKUP(RecurringTable[[#This Row],[Date]], MainIncomeTable[Date], MainIncomeTable[Period], -1, -1,1 ), "")</f>
        <v/>
      </c>
      <c r="E1437" s="68" t="str">
        <f ca="1">IF(RecurringTable[[#This Row],[Date]], IF(RecurringTable[[#This Row],[Date]]=_xlfn.XLOOKUP(TODAY(), RecurringTable[Date], RecurringTable[Date], -1,1,1), "Next up", ""), "")</f>
        <v/>
      </c>
    </row>
    <row r="1438" spans="4:5" x14ac:dyDescent="0.25">
      <c r="D1438" s="67" t="str">
        <f>IF(RecurringTable[[#This Row],[Date]], _xlfn.XLOOKUP(RecurringTable[[#This Row],[Date]], MainIncomeTable[Date], MainIncomeTable[Period], -1, -1,1 ), "")</f>
        <v/>
      </c>
      <c r="E1438" s="68" t="str">
        <f ca="1">IF(RecurringTable[[#This Row],[Date]], IF(RecurringTable[[#This Row],[Date]]=_xlfn.XLOOKUP(TODAY(), RecurringTable[Date], RecurringTable[Date], -1,1,1), "Next up", ""), "")</f>
        <v/>
      </c>
    </row>
    <row r="1439" spans="4:5" x14ac:dyDescent="0.25">
      <c r="D1439" s="67" t="str">
        <f>IF(RecurringTable[[#This Row],[Date]], _xlfn.XLOOKUP(RecurringTable[[#This Row],[Date]], MainIncomeTable[Date], MainIncomeTable[Period], -1, -1,1 ), "")</f>
        <v/>
      </c>
      <c r="E1439" s="68" t="str">
        <f ca="1">IF(RecurringTable[[#This Row],[Date]], IF(RecurringTable[[#This Row],[Date]]=_xlfn.XLOOKUP(TODAY(), RecurringTable[Date], RecurringTable[Date], -1,1,1), "Next up", ""), "")</f>
        <v/>
      </c>
    </row>
    <row r="1440" spans="4:5" x14ac:dyDescent="0.25">
      <c r="D1440" s="67" t="str">
        <f>IF(RecurringTable[[#This Row],[Date]], _xlfn.XLOOKUP(RecurringTable[[#This Row],[Date]], MainIncomeTable[Date], MainIncomeTable[Period], -1, -1,1 ), "")</f>
        <v/>
      </c>
      <c r="E1440" s="68" t="str">
        <f ca="1">IF(RecurringTable[[#This Row],[Date]], IF(RecurringTable[[#This Row],[Date]]=_xlfn.XLOOKUP(TODAY(), RecurringTable[Date], RecurringTable[Date], -1,1,1), "Next up", ""), "")</f>
        <v/>
      </c>
    </row>
    <row r="1441" spans="4:5" x14ac:dyDescent="0.25">
      <c r="D1441" s="67" t="str">
        <f>IF(RecurringTable[[#This Row],[Date]], _xlfn.XLOOKUP(RecurringTable[[#This Row],[Date]], MainIncomeTable[Date], MainIncomeTable[Period], -1, -1,1 ), "")</f>
        <v/>
      </c>
      <c r="E1441" s="68" t="str">
        <f ca="1">IF(RecurringTable[[#This Row],[Date]], IF(RecurringTable[[#This Row],[Date]]=_xlfn.XLOOKUP(TODAY(), RecurringTable[Date], RecurringTable[Date], -1,1,1), "Next up", ""), "")</f>
        <v/>
      </c>
    </row>
    <row r="1442" spans="4:5" x14ac:dyDescent="0.25">
      <c r="D1442" s="67" t="str">
        <f>IF(RecurringTable[[#This Row],[Date]], _xlfn.XLOOKUP(RecurringTable[[#This Row],[Date]], MainIncomeTable[Date], MainIncomeTable[Period], -1, -1,1 ), "")</f>
        <v/>
      </c>
      <c r="E1442" s="68" t="str">
        <f ca="1">IF(RecurringTable[[#This Row],[Date]], IF(RecurringTable[[#This Row],[Date]]=_xlfn.XLOOKUP(TODAY(), RecurringTable[Date], RecurringTable[Date], -1,1,1), "Next up", ""), "")</f>
        <v/>
      </c>
    </row>
    <row r="1443" spans="4:5" x14ac:dyDescent="0.25">
      <c r="D1443" s="67" t="str">
        <f>IF(RecurringTable[[#This Row],[Date]], _xlfn.XLOOKUP(RecurringTable[[#This Row],[Date]], MainIncomeTable[Date], MainIncomeTable[Period], -1, -1,1 ), "")</f>
        <v/>
      </c>
      <c r="E1443" s="68" t="str">
        <f ca="1">IF(RecurringTable[[#This Row],[Date]], IF(RecurringTable[[#This Row],[Date]]=_xlfn.XLOOKUP(TODAY(), RecurringTable[Date], RecurringTable[Date], -1,1,1), "Next up", ""), "")</f>
        <v/>
      </c>
    </row>
    <row r="1444" spans="4:5" x14ac:dyDescent="0.25">
      <c r="D1444" s="67" t="str">
        <f>IF(RecurringTable[[#This Row],[Date]], _xlfn.XLOOKUP(RecurringTable[[#This Row],[Date]], MainIncomeTable[Date], MainIncomeTable[Period], -1, -1,1 ), "")</f>
        <v/>
      </c>
      <c r="E1444" s="68" t="str">
        <f ca="1">IF(RecurringTable[[#This Row],[Date]], IF(RecurringTable[[#This Row],[Date]]=_xlfn.XLOOKUP(TODAY(), RecurringTable[Date], RecurringTable[Date], -1,1,1), "Next up", ""), "")</f>
        <v/>
      </c>
    </row>
    <row r="1445" spans="4:5" x14ac:dyDescent="0.25">
      <c r="D1445" s="67" t="str">
        <f>IF(RecurringTable[[#This Row],[Date]], _xlfn.XLOOKUP(RecurringTable[[#This Row],[Date]], MainIncomeTable[Date], MainIncomeTable[Period], -1, -1,1 ), "")</f>
        <v/>
      </c>
      <c r="E1445" s="68" t="str">
        <f ca="1">IF(RecurringTable[[#This Row],[Date]], IF(RecurringTable[[#This Row],[Date]]=_xlfn.XLOOKUP(TODAY(), RecurringTable[Date], RecurringTable[Date], -1,1,1), "Next up", ""), "")</f>
        <v/>
      </c>
    </row>
    <row r="1446" spans="4:5" x14ac:dyDescent="0.25">
      <c r="D1446" s="67" t="str">
        <f>IF(RecurringTable[[#This Row],[Date]], _xlfn.XLOOKUP(RecurringTable[[#This Row],[Date]], MainIncomeTable[Date], MainIncomeTable[Period], -1, -1,1 ), "")</f>
        <v/>
      </c>
      <c r="E1446" s="68" t="str">
        <f ca="1">IF(RecurringTable[[#This Row],[Date]], IF(RecurringTable[[#This Row],[Date]]=_xlfn.XLOOKUP(TODAY(), RecurringTable[Date], RecurringTable[Date], -1,1,1), "Next up", ""), "")</f>
        <v/>
      </c>
    </row>
    <row r="1447" spans="4:5" x14ac:dyDescent="0.25">
      <c r="D1447" s="67" t="str">
        <f>IF(RecurringTable[[#This Row],[Date]], _xlfn.XLOOKUP(RecurringTable[[#This Row],[Date]], MainIncomeTable[Date], MainIncomeTable[Period], -1, -1,1 ), "")</f>
        <v/>
      </c>
      <c r="E1447" s="68" t="str">
        <f ca="1">IF(RecurringTable[[#This Row],[Date]], IF(RecurringTable[[#This Row],[Date]]=_xlfn.XLOOKUP(TODAY(), RecurringTable[Date], RecurringTable[Date], -1,1,1), "Next up", ""), "")</f>
        <v/>
      </c>
    </row>
    <row r="1448" spans="4:5" x14ac:dyDescent="0.25">
      <c r="D1448" s="67" t="str">
        <f>IF(RecurringTable[[#This Row],[Date]], _xlfn.XLOOKUP(RecurringTable[[#This Row],[Date]], MainIncomeTable[Date], MainIncomeTable[Period], -1, -1,1 ), "")</f>
        <v/>
      </c>
      <c r="E1448" s="68" t="str">
        <f ca="1">IF(RecurringTable[[#This Row],[Date]], IF(RecurringTable[[#This Row],[Date]]=_xlfn.XLOOKUP(TODAY(), RecurringTable[Date], RecurringTable[Date], -1,1,1), "Next up", ""), "")</f>
        <v/>
      </c>
    </row>
    <row r="1449" spans="4:5" x14ac:dyDescent="0.25">
      <c r="D1449" s="67" t="str">
        <f>IF(RecurringTable[[#This Row],[Date]], _xlfn.XLOOKUP(RecurringTable[[#This Row],[Date]], MainIncomeTable[Date], MainIncomeTable[Period], -1, -1,1 ), "")</f>
        <v/>
      </c>
      <c r="E1449" s="68" t="str">
        <f ca="1">IF(RecurringTable[[#This Row],[Date]], IF(RecurringTable[[#This Row],[Date]]=_xlfn.XLOOKUP(TODAY(), RecurringTable[Date], RecurringTable[Date], -1,1,1), "Next up", ""), "")</f>
        <v/>
      </c>
    </row>
    <row r="1450" spans="4:5" x14ac:dyDescent="0.25">
      <c r="D1450" s="67" t="str">
        <f>IF(RecurringTable[[#This Row],[Date]], _xlfn.XLOOKUP(RecurringTable[[#This Row],[Date]], MainIncomeTable[Date], MainIncomeTable[Period], -1, -1,1 ), "")</f>
        <v/>
      </c>
      <c r="E1450" s="68" t="str">
        <f ca="1">IF(RecurringTable[[#This Row],[Date]], IF(RecurringTable[[#This Row],[Date]]=_xlfn.XLOOKUP(TODAY(), RecurringTable[Date], RecurringTable[Date], -1,1,1), "Next up", ""), "")</f>
        <v/>
      </c>
    </row>
    <row r="1451" spans="4:5" x14ac:dyDescent="0.25">
      <c r="D1451" s="67" t="str">
        <f>IF(RecurringTable[[#This Row],[Date]], _xlfn.XLOOKUP(RecurringTable[[#This Row],[Date]], MainIncomeTable[Date], MainIncomeTable[Period], -1, -1,1 ), "")</f>
        <v/>
      </c>
      <c r="E1451" s="68" t="str">
        <f ca="1">IF(RecurringTable[[#This Row],[Date]], IF(RecurringTable[[#This Row],[Date]]=_xlfn.XLOOKUP(TODAY(), RecurringTable[Date], RecurringTable[Date], -1,1,1), "Next up", ""), "")</f>
        <v/>
      </c>
    </row>
    <row r="1452" spans="4:5" x14ac:dyDescent="0.25">
      <c r="D1452" s="67" t="str">
        <f>IF(RecurringTable[[#This Row],[Date]], _xlfn.XLOOKUP(RecurringTable[[#This Row],[Date]], MainIncomeTable[Date], MainIncomeTable[Period], -1, -1,1 ), "")</f>
        <v/>
      </c>
      <c r="E1452" s="68" t="str">
        <f ca="1">IF(RecurringTable[[#This Row],[Date]], IF(RecurringTable[[#This Row],[Date]]=_xlfn.XLOOKUP(TODAY(), RecurringTable[Date], RecurringTable[Date], -1,1,1), "Next up", ""), "")</f>
        <v/>
      </c>
    </row>
    <row r="1453" spans="4:5" x14ac:dyDescent="0.25">
      <c r="D1453" s="67" t="str">
        <f>IF(RecurringTable[[#This Row],[Date]], _xlfn.XLOOKUP(RecurringTable[[#This Row],[Date]], MainIncomeTable[Date], MainIncomeTable[Period], -1, -1,1 ), "")</f>
        <v/>
      </c>
      <c r="E1453" s="68" t="str">
        <f ca="1">IF(RecurringTable[[#This Row],[Date]], IF(RecurringTable[[#This Row],[Date]]=_xlfn.XLOOKUP(TODAY(), RecurringTable[Date], RecurringTable[Date], -1,1,1), "Next up", ""), "")</f>
        <v/>
      </c>
    </row>
    <row r="1454" spans="4:5" x14ac:dyDescent="0.25">
      <c r="D1454" s="67" t="str">
        <f>IF(RecurringTable[[#This Row],[Date]], _xlfn.XLOOKUP(RecurringTable[[#This Row],[Date]], MainIncomeTable[Date], MainIncomeTable[Period], -1, -1,1 ), "")</f>
        <v/>
      </c>
      <c r="E1454" s="68" t="str">
        <f ca="1">IF(RecurringTable[[#This Row],[Date]], IF(RecurringTable[[#This Row],[Date]]=_xlfn.XLOOKUP(TODAY(), RecurringTable[Date], RecurringTable[Date], -1,1,1), "Next up", ""), "")</f>
        <v/>
      </c>
    </row>
    <row r="1455" spans="4:5" x14ac:dyDescent="0.25">
      <c r="D1455" s="67" t="str">
        <f>IF(RecurringTable[[#This Row],[Date]], _xlfn.XLOOKUP(RecurringTable[[#This Row],[Date]], MainIncomeTable[Date], MainIncomeTable[Period], -1, -1,1 ), "")</f>
        <v/>
      </c>
      <c r="E1455" s="68" t="str">
        <f ca="1">IF(RecurringTable[[#This Row],[Date]], IF(RecurringTable[[#This Row],[Date]]=_xlfn.XLOOKUP(TODAY(), RecurringTable[Date], RecurringTable[Date], -1,1,1), "Next up", ""), "")</f>
        <v/>
      </c>
    </row>
    <row r="1456" spans="4:5" x14ac:dyDescent="0.25">
      <c r="D1456" s="67" t="str">
        <f>IF(RecurringTable[[#This Row],[Date]], _xlfn.XLOOKUP(RecurringTable[[#This Row],[Date]], MainIncomeTable[Date], MainIncomeTable[Period], -1, -1,1 ), "")</f>
        <v/>
      </c>
      <c r="E1456" s="68" t="str">
        <f ca="1">IF(RecurringTable[[#This Row],[Date]], IF(RecurringTable[[#This Row],[Date]]=_xlfn.XLOOKUP(TODAY(), RecurringTable[Date], RecurringTable[Date], -1,1,1), "Next up", ""), "")</f>
        <v/>
      </c>
    </row>
    <row r="1457" spans="4:5" x14ac:dyDescent="0.25">
      <c r="D1457" s="67" t="str">
        <f>IF(RecurringTable[[#This Row],[Date]], _xlfn.XLOOKUP(RecurringTable[[#This Row],[Date]], MainIncomeTable[Date], MainIncomeTable[Period], -1, -1,1 ), "")</f>
        <v/>
      </c>
      <c r="E1457" s="68" t="str">
        <f ca="1">IF(RecurringTable[[#This Row],[Date]], IF(RecurringTable[[#This Row],[Date]]=_xlfn.XLOOKUP(TODAY(), RecurringTable[Date], RecurringTable[Date], -1,1,1), "Next up", ""), "")</f>
        <v/>
      </c>
    </row>
    <row r="1458" spans="4:5" x14ac:dyDescent="0.25">
      <c r="D1458" s="67" t="str">
        <f>IF(RecurringTable[[#This Row],[Date]], _xlfn.XLOOKUP(RecurringTable[[#This Row],[Date]], MainIncomeTable[Date], MainIncomeTable[Period], -1, -1,1 ), "")</f>
        <v/>
      </c>
      <c r="E1458" s="68" t="str">
        <f ca="1">IF(RecurringTable[[#This Row],[Date]], IF(RecurringTable[[#This Row],[Date]]=_xlfn.XLOOKUP(TODAY(), RecurringTable[Date], RecurringTable[Date], -1,1,1), "Next up", ""), "")</f>
        <v/>
      </c>
    </row>
    <row r="1459" spans="4:5" x14ac:dyDescent="0.25">
      <c r="D1459" s="67" t="str">
        <f>IF(RecurringTable[[#This Row],[Date]], _xlfn.XLOOKUP(RecurringTable[[#This Row],[Date]], MainIncomeTable[Date], MainIncomeTable[Period], -1, -1,1 ), "")</f>
        <v/>
      </c>
      <c r="E1459" s="68" t="str">
        <f ca="1">IF(RecurringTable[[#This Row],[Date]], IF(RecurringTable[[#This Row],[Date]]=_xlfn.XLOOKUP(TODAY(), RecurringTable[Date], RecurringTable[Date], -1,1,1), "Next up", ""), "")</f>
        <v/>
      </c>
    </row>
    <row r="1460" spans="4:5" x14ac:dyDescent="0.25">
      <c r="D1460" s="67" t="str">
        <f>IF(RecurringTable[[#This Row],[Date]], _xlfn.XLOOKUP(RecurringTable[[#This Row],[Date]], MainIncomeTable[Date], MainIncomeTable[Period], -1, -1,1 ), "")</f>
        <v/>
      </c>
      <c r="E1460" s="68" t="str">
        <f ca="1">IF(RecurringTable[[#This Row],[Date]], IF(RecurringTable[[#This Row],[Date]]=_xlfn.XLOOKUP(TODAY(), RecurringTable[Date], RecurringTable[Date], -1,1,1), "Next up", ""), "")</f>
        <v/>
      </c>
    </row>
    <row r="1461" spans="4:5" x14ac:dyDescent="0.25">
      <c r="D1461" s="67" t="str">
        <f>IF(RecurringTable[[#This Row],[Date]], _xlfn.XLOOKUP(RecurringTable[[#This Row],[Date]], MainIncomeTable[Date], MainIncomeTable[Period], -1, -1,1 ), "")</f>
        <v/>
      </c>
      <c r="E1461" s="68" t="str">
        <f ca="1">IF(RecurringTable[[#This Row],[Date]], IF(RecurringTable[[#This Row],[Date]]=_xlfn.XLOOKUP(TODAY(), RecurringTable[Date], RecurringTable[Date], -1,1,1), "Next up", ""), "")</f>
        <v/>
      </c>
    </row>
    <row r="1462" spans="4:5" x14ac:dyDescent="0.25">
      <c r="D1462" s="67" t="str">
        <f>IF(RecurringTable[[#This Row],[Date]], _xlfn.XLOOKUP(RecurringTable[[#This Row],[Date]], MainIncomeTable[Date], MainIncomeTable[Period], -1, -1,1 ), "")</f>
        <v/>
      </c>
      <c r="E1462" s="68" t="str">
        <f ca="1">IF(RecurringTable[[#This Row],[Date]], IF(RecurringTable[[#This Row],[Date]]=_xlfn.XLOOKUP(TODAY(), RecurringTable[Date], RecurringTable[Date], -1,1,1), "Next up", ""), "")</f>
        <v/>
      </c>
    </row>
    <row r="1463" spans="4:5" x14ac:dyDescent="0.25">
      <c r="D1463" s="67" t="str">
        <f>IF(RecurringTable[[#This Row],[Date]], _xlfn.XLOOKUP(RecurringTable[[#This Row],[Date]], MainIncomeTable[Date], MainIncomeTable[Period], -1, -1,1 ), "")</f>
        <v/>
      </c>
      <c r="E1463" s="68" t="str">
        <f ca="1">IF(RecurringTable[[#This Row],[Date]], IF(RecurringTable[[#This Row],[Date]]=_xlfn.XLOOKUP(TODAY(), RecurringTable[Date], RecurringTable[Date], -1,1,1), "Next up", ""), "")</f>
        <v/>
      </c>
    </row>
    <row r="1464" spans="4:5" x14ac:dyDescent="0.25">
      <c r="D1464" s="67" t="str">
        <f>IF(RecurringTable[[#This Row],[Date]], _xlfn.XLOOKUP(RecurringTable[[#This Row],[Date]], MainIncomeTable[Date], MainIncomeTable[Period], -1, -1,1 ), "")</f>
        <v/>
      </c>
      <c r="E1464" s="68" t="str">
        <f ca="1">IF(RecurringTable[[#This Row],[Date]], IF(RecurringTable[[#This Row],[Date]]=_xlfn.XLOOKUP(TODAY(), RecurringTable[Date], RecurringTable[Date], -1,1,1), "Next up", ""), "")</f>
        <v/>
      </c>
    </row>
    <row r="1465" spans="4:5" x14ac:dyDescent="0.25">
      <c r="D1465" s="67" t="str">
        <f>IF(RecurringTable[[#This Row],[Date]], _xlfn.XLOOKUP(RecurringTable[[#This Row],[Date]], MainIncomeTable[Date], MainIncomeTable[Period], -1, -1,1 ), "")</f>
        <v/>
      </c>
      <c r="E1465" s="68" t="str">
        <f ca="1">IF(RecurringTable[[#This Row],[Date]], IF(RecurringTable[[#This Row],[Date]]=_xlfn.XLOOKUP(TODAY(), RecurringTable[Date], RecurringTable[Date], -1,1,1), "Next up", ""), "")</f>
        <v/>
      </c>
    </row>
    <row r="1466" spans="4:5" x14ac:dyDescent="0.25">
      <c r="D1466" s="67" t="str">
        <f>IF(RecurringTable[[#This Row],[Date]], _xlfn.XLOOKUP(RecurringTable[[#This Row],[Date]], MainIncomeTable[Date], MainIncomeTable[Period], -1, -1,1 ), "")</f>
        <v/>
      </c>
      <c r="E1466" s="68" t="str">
        <f ca="1">IF(RecurringTable[[#This Row],[Date]], IF(RecurringTable[[#This Row],[Date]]=_xlfn.XLOOKUP(TODAY(), RecurringTable[Date], RecurringTable[Date], -1,1,1), "Next up", ""), "")</f>
        <v/>
      </c>
    </row>
    <row r="1467" spans="4:5" x14ac:dyDescent="0.25">
      <c r="D1467" s="67" t="str">
        <f>IF(RecurringTable[[#This Row],[Date]], _xlfn.XLOOKUP(RecurringTable[[#This Row],[Date]], MainIncomeTable[Date], MainIncomeTable[Period], -1, -1,1 ), "")</f>
        <v/>
      </c>
      <c r="E1467" s="68" t="str">
        <f ca="1">IF(RecurringTable[[#This Row],[Date]], IF(RecurringTable[[#This Row],[Date]]=_xlfn.XLOOKUP(TODAY(), RecurringTable[Date], RecurringTable[Date], -1,1,1), "Next up", ""), "")</f>
        <v/>
      </c>
    </row>
    <row r="1468" spans="4:5" x14ac:dyDescent="0.25">
      <c r="D1468" s="67" t="str">
        <f>IF(RecurringTable[[#This Row],[Date]], _xlfn.XLOOKUP(RecurringTable[[#This Row],[Date]], MainIncomeTable[Date], MainIncomeTable[Period], -1, -1,1 ), "")</f>
        <v/>
      </c>
      <c r="E1468" s="68" t="str">
        <f ca="1">IF(RecurringTable[[#This Row],[Date]], IF(RecurringTable[[#This Row],[Date]]=_xlfn.XLOOKUP(TODAY(), RecurringTable[Date], RecurringTable[Date], -1,1,1), "Next up", ""), "")</f>
        <v/>
      </c>
    </row>
    <row r="1469" spans="4:5" x14ac:dyDescent="0.25">
      <c r="D1469" s="67" t="str">
        <f>IF(RecurringTable[[#This Row],[Date]], _xlfn.XLOOKUP(RecurringTable[[#This Row],[Date]], MainIncomeTable[Date], MainIncomeTable[Period], -1, -1,1 ), "")</f>
        <v/>
      </c>
      <c r="E1469" s="68" t="str">
        <f ca="1">IF(RecurringTable[[#This Row],[Date]], IF(RecurringTable[[#This Row],[Date]]=_xlfn.XLOOKUP(TODAY(), RecurringTable[Date], RecurringTable[Date], -1,1,1), "Next up", ""), "")</f>
        <v/>
      </c>
    </row>
    <row r="1470" spans="4:5" x14ac:dyDescent="0.25">
      <c r="D1470" s="67" t="str">
        <f>IF(RecurringTable[[#This Row],[Date]], _xlfn.XLOOKUP(RecurringTable[[#This Row],[Date]], MainIncomeTable[Date], MainIncomeTable[Period], -1, -1,1 ), "")</f>
        <v/>
      </c>
      <c r="E1470" s="68" t="str">
        <f ca="1">IF(RecurringTable[[#This Row],[Date]], IF(RecurringTable[[#This Row],[Date]]=_xlfn.XLOOKUP(TODAY(), RecurringTable[Date], RecurringTable[Date], -1,1,1), "Next up", ""), "")</f>
        <v/>
      </c>
    </row>
    <row r="1471" spans="4:5" x14ac:dyDescent="0.25">
      <c r="D1471" s="67" t="str">
        <f>IF(RecurringTable[[#This Row],[Date]], _xlfn.XLOOKUP(RecurringTable[[#This Row],[Date]], MainIncomeTable[Date], MainIncomeTable[Period], -1, -1,1 ), "")</f>
        <v/>
      </c>
      <c r="E1471" s="68" t="str">
        <f ca="1">IF(RecurringTable[[#This Row],[Date]], IF(RecurringTable[[#This Row],[Date]]=_xlfn.XLOOKUP(TODAY(), RecurringTable[Date], RecurringTable[Date], -1,1,1), "Next up", ""), "")</f>
        <v/>
      </c>
    </row>
    <row r="1472" spans="4:5" x14ac:dyDescent="0.25">
      <c r="D1472" s="67" t="str">
        <f>IF(RecurringTable[[#This Row],[Date]], _xlfn.XLOOKUP(RecurringTable[[#This Row],[Date]], MainIncomeTable[Date], MainIncomeTable[Period], -1, -1,1 ), "")</f>
        <v/>
      </c>
      <c r="E1472" s="68" t="str">
        <f ca="1">IF(RecurringTable[[#This Row],[Date]], IF(RecurringTable[[#This Row],[Date]]=_xlfn.XLOOKUP(TODAY(), RecurringTable[Date], RecurringTable[Date], -1,1,1), "Next up", ""), "")</f>
        <v/>
      </c>
    </row>
    <row r="1473" spans="4:5" x14ac:dyDescent="0.25">
      <c r="D1473" s="67" t="str">
        <f>IF(RecurringTable[[#This Row],[Date]], _xlfn.XLOOKUP(RecurringTable[[#This Row],[Date]], MainIncomeTable[Date], MainIncomeTable[Period], -1, -1,1 ), "")</f>
        <v/>
      </c>
      <c r="E1473" s="68" t="str">
        <f ca="1">IF(RecurringTable[[#This Row],[Date]], IF(RecurringTable[[#This Row],[Date]]=_xlfn.XLOOKUP(TODAY(), RecurringTable[Date], RecurringTable[Date], -1,1,1), "Next up", ""), "")</f>
        <v/>
      </c>
    </row>
    <row r="1474" spans="4:5" x14ac:dyDescent="0.25">
      <c r="D1474" s="67" t="str">
        <f>IF(RecurringTable[[#This Row],[Date]], _xlfn.XLOOKUP(RecurringTable[[#This Row],[Date]], MainIncomeTable[Date], MainIncomeTable[Period], -1, -1,1 ), "")</f>
        <v/>
      </c>
      <c r="E1474" s="68" t="str">
        <f ca="1">IF(RecurringTable[[#This Row],[Date]], IF(RecurringTable[[#This Row],[Date]]=_xlfn.XLOOKUP(TODAY(), RecurringTable[Date], RecurringTable[Date], -1,1,1), "Next up", ""), "")</f>
        <v/>
      </c>
    </row>
    <row r="1475" spans="4:5" x14ac:dyDescent="0.25">
      <c r="D1475" s="67" t="str">
        <f>IF(RecurringTable[[#This Row],[Date]], _xlfn.XLOOKUP(RecurringTable[[#This Row],[Date]], MainIncomeTable[Date], MainIncomeTable[Period], -1, -1,1 ), "")</f>
        <v/>
      </c>
      <c r="E1475" s="68" t="str">
        <f ca="1">IF(RecurringTable[[#This Row],[Date]], IF(RecurringTable[[#This Row],[Date]]=_xlfn.XLOOKUP(TODAY(), RecurringTable[Date], RecurringTable[Date], -1,1,1), "Next up", ""), "")</f>
        <v/>
      </c>
    </row>
    <row r="1476" spans="4:5" x14ac:dyDescent="0.25">
      <c r="D1476" s="67" t="str">
        <f>IF(RecurringTable[[#This Row],[Date]], _xlfn.XLOOKUP(RecurringTable[[#This Row],[Date]], MainIncomeTable[Date], MainIncomeTable[Period], -1, -1,1 ), "")</f>
        <v/>
      </c>
      <c r="E1476" s="68" t="str">
        <f ca="1">IF(RecurringTable[[#This Row],[Date]], IF(RecurringTable[[#This Row],[Date]]=_xlfn.XLOOKUP(TODAY(), RecurringTable[Date], RecurringTable[Date], -1,1,1), "Next up", ""), "")</f>
        <v/>
      </c>
    </row>
    <row r="1477" spans="4:5" x14ac:dyDescent="0.25">
      <c r="D1477" s="67" t="str">
        <f>IF(RecurringTable[[#This Row],[Date]], _xlfn.XLOOKUP(RecurringTable[[#This Row],[Date]], MainIncomeTable[Date], MainIncomeTable[Period], -1, -1,1 ), "")</f>
        <v/>
      </c>
      <c r="E1477" s="68" t="str">
        <f ca="1">IF(RecurringTable[[#This Row],[Date]], IF(RecurringTable[[#This Row],[Date]]=_xlfn.XLOOKUP(TODAY(), RecurringTable[Date], RecurringTable[Date], -1,1,1), "Next up", ""), "")</f>
        <v/>
      </c>
    </row>
    <row r="1478" spans="4:5" x14ac:dyDescent="0.25">
      <c r="D1478" s="67" t="str">
        <f>IF(RecurringTable[[#This Row],[Date]], _xlfn.XLOOKUP(RecurringTable[[#This Row],[Date]], MainIncomeTable[Date], MainIncomeTable[Period], -1, -1,1 ), "")</f>
        <v/>
      </c>
      <c r="E1478" s="68" t="str">
        <f ca="1">IF(RecurringTable[[#This Row],[Date]], IF(RecurringTable[[#This Row],[Date]]=_xlfn.XLOOKUP(TODAY(), RecurringTable[Date], RecurringTable[Date], -1,1,1), "Next up", ""), "")</f>
        <v/>
      </c>
    </row>
    <row r="1479" spans="4:5" x14ac:dyDescent="0.25">
      <c r="D1479" s="67" t="str">
        <f>IF(RecurringTable[[#This Row],[Date]], _xlfn.XLOOKUP(RecurringTable[[#This Row],[Date]], MainIncomeTable[Date], MainIncomeTable[Period], -1, -1,1 ), "")</f>
        <v/>
      </c>
      <c r="E1479" s="68" t="str">
        <f ca="1">IF(RecurringTable[[#This Row],[Date]], IF(RecurringTable[[#This Row],[Date]]=_xlfn.XLOOKUP(TODAY(), RecurringTable[Date], RecurringTable[Date], -1,1,1), "Next up", ""), "")</f>
        <v/>
      </c>
    </row>
    <row r="1480" spans="4:5" x14ac:dyDescent="0.25">
      <c r="D1480" s="67" t="str">
        <f>IF(RecurringTable[[#This Row],[Date]], _xlfn.XLOOKUP(RecurringTable[[#This Row],[Date]], MainIncomeTable[Date], MainIncomeTable[Period], -1, -1,1 ), "")</f>
        <v/>
      </c>
      <c r="E1480" s="68" t="str">
        <f ca="1">IF(RecurringTable[[#This Row],[Date]], IF(RecurringTable[[#This Row],[Date]]=_xlfn.XLOOKUP(TODAY(), RecurringTable[Date], RecurringTable[Date], -1,1,1), "Next up", ""), "")</f>
        <v/>
      </c>
    </row>
    <row r="1481" spans="4:5" x14ac:dyDescent="0.25">
      <c r="D1481" s="67" t="str">
        <f>IF(RecurringTable[[#This Row],[Date]], _xlfn.XLOOKUP(RecurringTable[[#This Row],[Date]], MainIncomeTable[Date], MainIncomeTable[Period], -1, -1,1 ), "")</f>
        <v/>
      </c>
      <c r="E1481" s="68" t="str">
        <f ca="1">IF(RecurringTable[[#This Row],[Date]], IF(RecurringTable[[#This Row],[Date]]=_xlfn.XLOOKUP(TODAY(), RecurringTable[Date], RecurringTable[Date], -1,1,1), "Next up", ""), "")</f>
        <v/>
      </c>
    </row>
    <row r="1482" spans="4:5" x14ac:dyDescent="0.25">
      <c r="D1482" s="67" t="str">
        <f>IF(RecurringTable[[#This Row],[Date]], _xlfn.XLOOKUP(RecurringTable[[#This Row],[Date]], MainIncomeTable[Date], MainIncomeTable[Period], -1, -1,1 ), "")</f>
        <v/>
      </c>
      <c r="E1482" s="68" t="str">
        <f ca="1">IF(RecurringTable[[#This Row],[Date]], IF(RecurringTable[[#This Row],[Date]]=_xlfn.XLOOKUP(TODAY(), RecurringTable[Date], RecurringTable[Date], -1,1,1), "Next up", ""), "")</f>
        <v/>
      </c>
    </row>
    <row r="1483" spans="4:5" x14ac:dyDescent="0.25">
      <c r="D1483" s="67" t="str">
        <f>IF(RecurringTable[[#This Row],[Date]], _xlfn.XLOOKUP(RecurringTable[[#This Row],[Date]], MainIncomeTable[Date], MainIncomeTable[Period], -1, -1,1 ), "")</f>
        <v/>
      </c>
      <c r="E1483" s="68" t="str">
        <f ca="1">IF(RecurringTable[[#This Row],[Date]], IF(RecurringTable[[#This Row],[Date]]=_xlfn.XLOOKUP(TODAY(), RecurringTable[Date], RecurringTable[Date], -1,1,1), "Next up", ""), "")</f>
        <v/>
      </c>
    </row>
    <row r="1484" spans="4:5" x14ac:dyDescent="0.25">
      <c r="D1484" s="67" t="str">
        <f>IF(RecurringTable[[#This Row],[Date]], _xlfn.XLOOKUP(RecurringTable[[#This Row],[Date]], MainIncomeTable[Date], MainIncomeTable[Period], -1, -1,1 ), "")</f>
        <v/>
      </c>
      <c r="E1484" s="68" t="str">
        <f ca="1">IF(RecurringTable[[#This Row],[Date]], IF(RecurringTable[[#This Row],[Date]]=_xlfn.XLOOKUP(TODAY(), RecurringTable[Date], RecurringTable[Date], -1,1,1), "Next up", ""), "")</f>
        <v/>
      </c>
    </row>
    <row r="1485" spans="4:5" x14ac:dyDescent="0.25">
      <c r="D1485" s="67" t="str">
        <f>IF(RecurringTable[[#This Row],[Date]], _xlfn.XLOOKUP(RecurringTable[[#This Row],[Date]], MainIncomeTable[Date], MainIncomeTable[Period], -1, -1,1 ), "")</f>
        <v/>
      </c>
      <c r="E1485" s="68" t="str">
        <f ca="1">IF(RecurringTable[[#This Row],[Date]], IF(RecurringTable[[#This Row],[Date]]=_xlfn.XLOOKUP(TODAY(), RecurringTable[Date], RecurringTable[Date], -1,1,1), "Next up", ""), "")</f>
        <v/>
      </c>
    </row>
    <row r="1486" spans="4:5" x14ac:dyDescent="0.25">
      <c r="D1486" s="67" t="str">
        <f>IF(RecurringTable[[#This Row],[Date]], _xlfn.XLOOKUP(RecurringTable[[#This Row],[Date]], MainIncomeTable[Date], MainIncomeTable[Period], -1, -1,1 ), "")</f>
        <v/>
      </c>
      <c r="E1486" s="68" t="str">
        <f ca="1">IF(RecurringTable[[#This Row],[Date]], IF(RecurringTable[[#This Row],[Date]]=_xlfn.XLOOKUP(TODAY(), RecurringTable[Date], RecurringTable[Date], -1,1,1), "Next up", ""), "")</f>
        <v/>
      </c>
    </row>
    <row r="1487" spans="4:5" x14ac:dyDescent="0.25">
      <c r="D1487" s="67" t="str">
        <f>IF(RecurringTable[[#This Row],[Date]], _xlfn.XLOOKUP(RecurringTable[[#This Row],[Date]], MainIncomeTable[Date], MainIncomeTable[Period], -1, -1,1 ), "")</f>
        <v/>
      </c>
      <c r="E1487" s="68" t="str">
        <f ca="1">IF(RecurringTable[[#This Row],[Date]], IF(RecurringTable[[#This Row],[Date]]=_xlfn.XLOOKUP(TODAY(), RecurringTable[Date], RecurringTable[Date], -1,1,1), "Next up", ""), "")</f>
        <v/>
      </c>
    </row>
    <row r="1488" spans="4:5" x14ac:dyDescent="0.25">
      <c r="D1488" s="67" t="str">
        <f>IF(RecurringTable[[#This Row],[Date]], _xlfn.XLOOKUP(RecurringTable[[#This Row],[Date]], MainIncomeTable[Date], MainIncomeTable[Period], -1, -1,1 ), "")</f>
        <v/>
      </c>
      <c r="E1488" s="68" t="str">
        <f ca="1">IF(RecurringTable[[#This Row],[Date]], IF(RecurringTable[[#This Row],[Date]]=_xlfn.XLOOKUP(TODAY(), RecurringTable[Date], RecurringTable[Date], -1,1,1), "Next up", ""), "")</f>
        <v/>
      </c>
    </row>
    <row r="1489" spans="4:5" x14ac:dyDescent="0.25">
      <c r="D1489" s="67" t="str">
        <f>IF(RecurringTable[[#This Row],[Date]], _xlfn.XLOOKUP(RecurringTable[[#This Row],[Date]], MainIncomeTable[Date], MainIncomeTable[Period], -1, -1,1 ), "")</f>
        <v/>
      </c>
      <c r="E1489" s="68" t="str">
        <f ca="1">IF(RecurringTable[[#This Row],[Date]], IF(RecurringTable[[#This Row],[Date]]=_xlfn.XLOOKUP(TODAY(), RecurringTable[Date], RecurringTable[Date], -1,1,1), "Next up", ""), "")</f>
        <v/>
      </c>
    </row>
    <row r="1490" spans="4:5" x14ac:dyDescent="0.25">
      <c r="D1490" s="67" t="str">
        <f>IF(RecurringTable[[#This Row],[Date]], _xlfn.XLOOKUP(RecurringTable[[#This Row],[Date]], MainIncomeTable[Date], MainIncomeTable[Period], -1, -1,1 ), "")</f>
        <v/>
      </c>
      <c r="E1490" s="68" t="str">
        <f ca="1">IF(RecurringTable[[#This Row],[Date]], IF(RecurringTable[[#This Row],[Date]]=_xlfn.XLOOKUP(TODAY(), RecurringTable[Date], RecurringTable[Date], -1,1,1), "Next up", ""), "")</f>
        <v/>
      </c>
    </row>
    <row r="1491" spans="4:5" x14ac:dyDescent="0.25">
      <c r="D1491" s="67" t="str">
        <f>IF(RecurringTable[[#This Row],[Date]], _xlfn.XLOOKUP(RecurringTable[[#This Row],[Date]], MainIncomeTable[Date], MainIncomeTable[Period], -1, -1,1 ), "")</f>
        <v/>
      </c>
      <c r="E1491" s="68" t="str">
        <f ca="1">IF(RecurringTable[[#This Row],[Date]], IF(RecurringTable[[#This Row],[Date]]=_xlfn.XLOOKUP(TODAY(), RecurringTable[Date], RecurringTable[Date], -1,1,1), "Next up", ""), "")</f>
        <v/>
      </c>
    </row>
    <row r="1492" spans="4:5" x14ac:dyDescent="0.25">
      <c r="D1492" s="67" t="str">
        <f>IF(RecurringTable[[#This Row],[Date]], _xlfn.XLOOKUP(RecurringTable[[#This Row],[Date]], MainIncomeTable[Date], MainIncomeTable[Period], -1, -1,1 ), "")</f>
        <v/>
      </c>
      <c r="E1492" s="68" t="str">
        <f ca="1">IF(RecurringTable[[#This Row],[Date]], IF(RecurringTable[[#This Row],[Date]]=_xlfn.XLOOKUP(TODAY(), RecurringTable[Date], RecurringTable[Date], -1,1,1), "Next up", ""), "")</f>
        <v/>
      </c>
    </row>
    <row r="1493" spans="4:5" x14ac:dyDescent="0.25">
      <c r="D1493" s="67" t="str">
        <f>IF(RecurringTable[[#This Row],[Date]], _xlfn.XLOOKUP(RecurringTable[[#This Row],[Date]], MainIncomeTable[Date], MainIncomeTable[Period], -1, -1,1 ), "")</f>
        <v/>
      </c>
      <c r="E1493" s="68" t="str">
        <f ca="1">IF(RecurringTable[[#This Row],[Date]], IF(RecurringTable[[#This Row],[Date]]=_xlfn.XLOOKUP(TODAY(), RecurringTable[Date], RecurringTable[Date], -1,1,1), "Next up", ""), "")</f>
        <v/>
      </c>
    </row>
    <row r="1494" spans="4:5" x14ac:dyDescent="0.25">
      <c r="D1494" s="67" t="str">
        <f>IF(RecurringTable[[#This Row],[Date]], _xlfn.XLOOKUP(RecurringTable[[#This Row],[Date]], MainIncomeTable[Date], MainIncomeTable[Period], -1, -1,1 ), "")</f>
        <v/>
      </c>
      <c r="E1494" s="68" t="str">
        <f ca="1">IF(RecurringTable[[#This Row],[Date]], IF(RecurringTable[[#This Row],[Date]]=_xlfn.XLOOKUP(TODAY(), RecurringTable[Date], RecurringTable[Date], -1,1,1), "Next up", ""), "")</f>
        <v/>
      </c>
    </row>
    <row r="1495" spans="4:5" x14ac:dyDescent="0.25">
      <c r="D1495" s="67" t="str">
        <f>IF(RecurringTable[[#This Row],[Date]], _xlfn.XLOOKUP(RecurringTable[[#This Row],[Date]], MainIncomeTable[Date], MainIncomeTable[Period], -1, -1,1 ), "")</f>
        <v/>
      </c>
      <c r="E1495" s="68" t="str">
        <f ca="1">IF(RecurringTable[[#This Row],[Date]], IF(RecurringTable[[#This Row],[Date]]=_xlfn.XLOOKUP(TODAY(), RecurringTable[Date], RecurringTable[Date], -1,1,1), "Next up", ""), "")</f>
        <v/>
      </c>
    </row>
    <row r="1496" spans="4:5" x14ac:dyDescent="0.25">
      <c r="D1496" s="67" t="str">
        <f>IF(RecurringTable[[#This Row],[Date]], _xlfn.XLOOKUP(RecurringTable[[#This Row],[Date]], MainIncomeTable[Date], MainIncomeTable[Period], -1, -1,1 ), "")</f>
        <v/>
      </c>
      <c r="E1496" s="68" t="str">
        <f ca="1">IF(RecurringTable[[#This Row],[Date]], IF(RecurringTable[[#This Row],[Date]]=_xlfn.XLOOKUP(TODAY(), RecurringTable[Date], RecurringTable[Date], -1,1,1), "Next up", ""), "")</f>
        <v/>
      </c>
    </row>
    <row r="1497" spans="4:5" x14ac:dyDescent="0.25">
      <c r="D1497" s="67" t="str">
        <f>IF(RecurringTable[[#This Row],[Date]], _xlfn.XLOOKUP(RecurringTable[[#This Row],[Date]], MainIncomeTable[Date], MainIncomeTable[Period], -1, -1,1 ), "")</f>
        <v/>
      </c>
      <c r="E1497" s="68" t="str">
        <f ca="1">IF(RecurringTable[[#This Row],[Date]], IF(RecurringTable[[#This Row],[Date]]=_xlfn.XLOOKUP(TODAY(), RecurringTable[Date], RecurringTable[Date], -1,1,1), "Next up", ""), "")</f>
        <v/>
      </c>
    </row>
    <row r="1498" spans="4:5" x14ac:dyDescent="0.25">
      <c r="D1498" s="67" t="str">
        <f>IF(RecurringTable[[#This Row],[Date]], _xlfn.XLOOKUP(RecurringTable[[#This Row],[Date]], MainIncomeTable[Date], MainIncomeTable[Period], -1, -1,1 ), "")</f>
        <v/>
      </c>
      <c r="E1498" s="68" t="str">
        <f ca="1">IF(RecurringTable[[#This Row],[Date]], IF(RecurringTable[[#This Row],[Date]]=_xlfn.XLOOKUP(TODAY(), RecurringTable[Date], RecurringTable[Date], -1,1,1), "Next up", ""), "")</f>
        <v/>
      </c>
    </row>
    <row r="1499" spans="4:5" x14ac:dyDescent="0.25">
      <c r="D1499" s="67" t="str">
        <f>IF(RecurringTable[[#This Row],[Date]], _xlfn.XLOOKUP(RecurringTable[[#This Row],[Date]], MainIncomeTable[Date], MainIncomeTable[Period], -1, -1,1 ), "")</f>
        <v/>
      </c>
      <c r="E1499" s="68" t="str">
        <f ca="1">IF(RecurringTable[[#This Row],[Date]], IF(RecurringTable[[#This Row],[Date]]=_xlfn.XLOOKUP(TODAY(), RecurringTable[Date], RecurringTable[Date], -1,1,1), "Next up", ""), "")</f>
        <v/>
      </c>
    </row>
    <row r="1500" spans="4:5" x14ac:dyDescent="0.25">
      <c r="D1500" s="67" t="str">
        <f>IF(RecurringTable[[#This Row],[Date]], _xlfn.XLOOKUP(RecurringTable[[#This Row],[Date]], MainIncomeTable[Date], MainIncomeTable[Period], -1, -1,1 ), "")</f>
        <v/>
      </c>
      <c r="E1500" s="68" t="str">
        <f ca="1">IF(RecurringTable[[#This Row],[Date]], IF(RecurringTable[[#This Row],[Date]]=_xlfn.XLOOKUP(TODAY(), RecurringTable[Date], RecurringTable[Date], -1,1,1), "Next up", ""), "")</f>
        <v/>
      </c>
    </row>
    <row r="1501" spans="4:5" x14ac:dyDescent="0.25">
      <c r="D1501" s="67" t="str">
        <f>IF(RecurringTable[[#This Row],[Date]], _xlfn.XLOOKUP(RecurringTable[[#This Row],[Date]], MainIncomeTable[Date], MainIncomeTable[Period], -1, -1,1 ), "")</f>
        <v/>
      </c>
      <c r="E1501" s="68" t="str">
        <f ca="1">IF(RecurringTable[[#This Row],[Date]], IF(RecurringTable[[#This Row],[Date]]=_xlfn.XLOOKUP(TODAY(), RecurringTable[Date], RecurringTable[Date], -1,1,1), "Next up", ""), "")</f>
        <v/>
      </c>
    </row>
    <row r="1502" spans="4:5" x14ac:dyDescent="0.25">
      <c r="D1502" s="67" t="str">
        <f>IF(RecurringTable[[#This Row],[Date]], _xlfn.XLOOKUP(RecurringTable[[#This Row],[Date]], MainIncomeTable[Date], MainIncomeTable[Period], -1, -1,1 ), "")</f>
        <v/>
      </c>
      <c r="E1502" s="68" t="str">
        <f ca="1">IF(RecurringTable[[#This Row],[Date]], IF(RecurringTable[[#This Row],[Date]]=_xlfn.XLOOKUP(TODAY(), RecurringTable[Date], RecurringTable[Date], -1,1,1), "Next up", ""), "")</f>
        <v/>
      </c>
    </row>
    <row r="1503" spans="4:5" x14ac:dyDescent="0.25">
      <c r="D1503" s="67" t="str">
        <f>IF(RecurringTable[[#This Row],[Date]], _xlfn.XLOOKUP(RecurringTable[[#This Row],[Date]], MainIncomeTable[Date], MainIncomeTable[Period], -1, -1,1 ), "")</f>
        <v/>
      </c>
      <c r="E1503" s="68" t="str">
        <f ca="1">IF(RecurringTable[[#This Row],[Date]], IF(RecurringTable[[#This Row],[Date]]=_xlfn.XLOOKUP(TODAY(), RecurringTable[Date], RecurringTable[Date], -1,1,1), "Next up", ""), "")</f>
        <v/>
      </c>
    </row>
    <row r="1504" spans="4:5" x14ac:dyDescent="0.25">
      <c r="D1504" s="67" t="str">
        <f>IF(RecurringTable[[#This Row],[Date]], _xlfn.XLOOKUP(RecurringTable[[#This Row],[Date]], MainIncomeTable[Date], MainIncomeTable[Period], -1, -1,1 ), "")</f>
        <v/>
      </c>
      <c r="E1504" s="68" t="str">
        <f ca="1">IF(RecurringTable[[#This Row],[Date]], IF(RecurringTable[[#This Row],[Date]]=_xlfn.XLOOKUP(TODAY(), RecurringTable[Date], RecurringTable[Date], -1,1,1), "Next up", ""), "")</f>
        <v/>
      </c>
    </row>
    <row r="1505" spans="4:5" x14ac:dyDescent="0.25">
      <c r="D1505" s="67" t="str">
        <f>IF(RecurringTable[[#This Row],[Date]], _xlfn.XLOOKUP(RecurringTable[[#This Row],[Date]], MainIncomeTable[Date], MainIncomeTable[Period], -1, -1,1 ), "")</f>
        <v/>
      </c>
      <c r="E1505" s="68" t="str">
        <f ca="1">IF(RecurringTable[[#This Row],[Date]], IF(RecurringTable[[#This Row],[Date]]=_xlfn.XLOOKUP(TODAY(), RecurringTable[Date], RecurringTable[Date], -1,1,1), "Next up", ""), "")</f>
        <v/>
      </c>
    </row>
    <row r="1506" spans="4:5" x14ac:dyDescent="0.25">
      <c r="D1506" s="67" t="str">
        <f>IF(RecurringTable[[#This Row],[Date]], _xlfn.XLOOKUP(RecurringTable[[#This Row],[Date]], MainIncomeTable[Date], MainIncomeTable[Period], -1, -1,1 ), "")</f>
        <v/>
      </c>
      <c r="E1506" s="68" t="str">
        <f ca="1">IF(RecurringTable[[#This Row],[Date]], IF(RecurringTable[[#This Row],[Date]]=_xlfn.XLOOKUP(TODAY(), RecurringTable[Date], RecurringTable[Date], -1,1,1), "Next up", ""), "")</f>
        <v/>
      </c>
    </row>
    <row r="1507" spans="4:5" x14ac:dyDescent="0.25">
      <c r="D1507" s="67" t="str">
        <f>IF(RecurringTable[[#This Row],[Date]], _xlfn.XLOOKUP(RecurringTable[[#This Row],[Date]], MainIncomeTable[Date], MainIncomeTable[Period], -1, -1,1 ), "")</f>
        <v/>
      </c>
      <c r="E1507" s="68" t="str">
        <f ca="1">IF(RecurringTable[[#This Row],[Date]], IF(RecurringTable[[#This Row],[Date]]=_xlfn.XLOOKUP(TODAY(), RecurringTable[Date], RecurringTable[Date], -1,1,1), "Next up", ""), "")</f>
        <v/>
      </c>
    </row>
    <row r="1508" spans="4:5" x14ac:dyDescent="0.25">
      <c r="D1508" s="67" t="str">
        <f>IF(RecurringTable[[#This Row],[Date]], _xlfn.XLOOKUP(RecurringTable[[#This Row],[Date]], MainIncomeTable[Date], MainIncomeTable[Period], -1, -1,1 ), "")</f>
        <v/>
      </c>
      <c r="E1508" s="68" t="str">
        <f ca="1">IF(RecurringTable[[#This Row],[Date]], IF(RecurringTable[[#This Row],[Date]]=_xlfn.XLOOKUP(TODAY(), RecurringTable[Date], RecurringTable[Date], -1,1,1), "Next up", ""), "")</f>
        <v/>
      </c>
    </row>
    <row r="1509" spans="4:5" x14ac:dyDescent="0.25">
      <c r="D1509" s="67" t="str">
        <f>IF(RecurringTable[[#This Row],[Date]], _xlfn.XLOOKUP(RecurringTable[[#This Row],[Date]], MainIncomeTable[Date], MainIncomeTable[Period], -1, -1,1 ), "")</f>
        <v/>
      </c>
      <c r="E1509" s="68" t="str">
        <f ca="1">IF(RecurringTable[[#This Row],[Date]], IF(RecurringTable[[#This Row],[Date]]=_xlfn.XLOOKUP(TODAY(), RecurringTable[Date], RecurringTable[Date], -1,1,1), "Next up", ""), "")</f>
        <v/>
      </c>
    </row>
    <row r="1510" spans="4:5" x14ac:dyDescent="0.25">
      <c r="D1510" s="67" t="str">
        <f>IF(RecurringTable[[#This Row],[Date]], _xlfn.XLOOKUP(RecurringTable[[#This Row],[Date]], MainIncomeTable[Date], MainIncomeTable[Period], -1, -1,1 ), "")</f>
        <v/>
      </c>
      <c r="E1510" s="68" t="str">
        <f ca="1">IF(RecurringTable[[#This Row],[Date]], IF(RecurringTable[[#This Row],[Date]]=_xlfn.XLOOKUP(TODAY(), RecurringTable[Date], RecurringTable[Date], -1,1,1), "Next up", ""), "")</f>
        <v/>
      </c>
    </row>
    <row r="1511" spans="4:5" x14ac:dyDescent="0.25">
      <c r="D1511" s="67" t="str">
        <f>IF(RecurringTable[[#This Row],[Date]], _xlfn.XLOOKUP(RecurringTable[[#This Row],[Date]], MainIncomeTable[Date], MainIncomeTable[Period], -1, -1,1 ), "")</f>
        <v/>
      </c>
      <c r="E1511" s="68" t="str">
        <f ca="1">IF(RecurringTable[[#This Row],[Date]], IF(RecurringTable[[#This Row],[Date]]=_xlfn.XLOOKUP(TODAY(), RecurringTable[Date], RecurringTable[Date], -1,1,1), "Next up", ""), "")</f>
        <v/>
      </c>
    </row>
    <row r="1512" spans="4:5" x14ac:dyDescent="0.25">
      <c r="D1512" s="67" t="str">
        <f>IF(RecurringTable[[#This Row],[Date]], _xlfn.XLOOKUP(RecurringTable[[#This Row],[Date]], MainIncomeTable[Date], MainIncomeTable[Period], -1, -1,1 ), "")</f>
        <v/>
      </c>
      <c r="E1512" s="68" t="str">
        <f ca="1">IF(RecurringTable[[#This Row],[Date]], IF(RecurringTable[[#This Row],[Date]]=_xlfn.XLOOKUP(TODAY(), RecurringTable[Date], RecurringTable[Date], -1,1,1), "Next up", ""), "")</f>
        <v/>
      </c>
    </row>
    <row r="1513" spans="4:5" x14ac:dyDescent="0.25">
      <c r="D1513" s="67" t="str">
        <f>IF(RecurringTable[[#This Row],[Date]], _xlfn.XLOOKUP(RecurringTable[[#This Row],[Date]], MainIncomeTable[Date], MainIncomeTable[Period], -1, -1,1 ), "")</f>
        <v/>
      </c>
      <c r="E1513" s="68" t="str">
        <f ca="1">IF(RecurringTable[[#This Row],[Date]], IF(RecurringTable[[#This Row],[Date]]=_xlfn.XLOOKUP(TODAY(), RecurringTable[Date], RecurringTable[Date], -1,1,1), "Next up", ""), "")</f>
        <v/>
      </c>
    </row>
    <row r="1514" spans="4:5" x14ac:dyDescent="0.25">
      <c r="D1514" s="67" t="str">
        <f>IF(RecurringTable[[#This Row],[Date]], _xlfn.XLOOKUP(RecurringTable[[#This Row],[Date]], MainIncomeTable[Date], MainIncomeTable[Period], -1, -1,1 ), "")</f>
        <v/>
      </c>
      <c r="E1514" s="68" t="str">
        <f ca="1">IF(RecurringTable[[#This Row],[Date]], IF(RecurringTable[[#This Row],[Date]]=_xlfn.XLOOKUP(TODAY(), RecurringTable[Date], RecurringTable[Date], -1,1,1), "Next up", ""), "")</f>
        <v/>
      </c>
    </row>
    <row r="1515" spans="4:5" x14ac:dyDescent="0.25">
      <c r="D1515" s="67" t="str">
        <f>IF(RecurringTable[[#This Row],[Date]], _xlfn.XLOOKUP(RecurringTable[[#This Row],[Date]], MainIncomeTable[Date], MainIncomeTable[Period], -1, -1,1 ), "")</f>
        <v/>
      </c>
      <c r="E1515" s="68" t="str">
        <f ca="1">IF(RecurringTable[[#This Row],[Date]], IF(RecurringTable[[#This Row],[Date]]=_xlfn.XLOOKUP(TODAY(), RecurringTable[Date], RecurringTable[Date], -1,1,1), "Next up", ""), "")</f>
        <v/>
      </c>
    </row>
    <row r="1516" spans="4:5" x14ac:dyDescent="0.25">
      <c r="D1516" s="67" t="str">
        <f>IF(RecurringTable[[#This Row],[Date]], _xlfn.XLOOKUP(RecurringTable[[#This Row],[Date]], MainIncomeTable[Date], MainIncomeTable[Period], -1, -1,1 ), "")</f>
        <v/>
      </c>
      <c r="E1516" s="68" t="str">
        <f ca="1">IF(RecurringTable[[#This Row],[Date]], IF(RecurringTable[[#This Row],[Date]]=_xlfn.XLOOKUP(TODAY(), RecurringTable[Date], RecurringTable[Date], -1,1,1), "Next up", ""), "")</f>
        <v/>
      </c>
    </row>
    <row r="1517" spans="4:5" x14ac:dyDescent="0.25">
      <c r="D1517" s="67" t="str">
        <f>IF(RecurringTable[[#This Row],[Date]], _xlfn.XLOOKUP(RecurringTable[[#This Row],[Date]], MainIncomeTable[Date], MainIncomeTable[Period], -1, -1,1 ), "")</f>
        <v/>
      </c>
      <c r="E1517" s="68" t="str">
        <f ca="1">IF(RecurringTable[[#This Row],[Date]], IF(RecurringTable[[#This Row],[Date]]=_xlfn.XLOOKUP(TODAY(), RecurringTable[Date], RecurringTable[Date], -1,1,1), "Next up", ""), "")</f>
        <v/>
      </c>
    </row>
    <row r="1518" spans="4:5" x14ac:dyDescent="0.25">
      <c r="D1518" s="67" t="str">
        <f>IF(RecurringTable[[#This Row],[Date]], _xlfn.XLOOKUP(RecurringTable[[#This Row],[Date]], MainIncomeTable[Date], MainIncomeTable[Period], -1, -1,1 ), "")</f>
        <v/>
      </c>
      <c r="E1518" s="68" t="str">
        <f ca="1">IF(RecurringTable[[#This Row],[Date]], IF(RecurringTable[[#This Row],[Date]]=_xlfn.XLOOKUP(TODAY(), RecurringTable[Date], RecurringTable[Date], -1,1,1), "Next up", ""), "")</f>
        <v/>
      </c>
    </row>
    <row r="1519" spans="4:5" x14ac:dyDescent="0.25">
      <c r="D1519" s="67" t="str">
        <f>IF(RecurringTable[[#This Row],[Date]], _xlfn.XLOOKUP(RecurringTable[[#This Row],[Date]], MainIncomeTable[Date], MainIncomeTable[Period], -1, -1,1 ), "")</f>
        <v/>
      </c>
      <c r="E1519" s="68" t="str">
        <f ca="1">IF(RecurringTable[[#This Row],[Date]], IF(RecurringTable[[#This Row],[Date]]=_xlfn.XLOOKUP(TODAY(), RecurringTable[Date], RecurringTable[Date], -1,1,1), "Next up", ""), "")</f>
        <v/>
      </c>
    </row>
    <row r="1520" spans="4:5" x14ac:dyDescent="0.25">
      <c r="D1520" s="67" t="str">
        <f>IF(RecurringTable[[#This Row],[Date]], _xlfn.XLOOKUP(RecurringTable[[#This Row],[Date]], MainIncomeTable[Date], MainIncomeTable[Period], -1, -1,1 ), "")</f>
        <v/>
      </c>
      <c r="E1520" s="68" t="str">
        <f ca="1">IF(RecurringTable[[#This Row],[Date]], IF(RecurringTable[[#This Row],[Date]]=_xlfn.XLOOKUP(TODAY(), RecurringTable[Date], RecurringTable[Date], -1,1,1), "Next up", ""), "")</f>
        <v/>
      </c>
    </row>
    <row r="1521" spans="4:5" x14ac:dyDescent="0.25">
      <c r="D1521" s="67" t="str">
        <f>IF(RecurringTable[[#This Row],[Date]], _xlfn.XLOOKUP(RecurringTable[[#This Row],[Date]], MainIncomeTable[Date], MainIncomeTable[Period], -1, -1,1 ), "")</f>
        <v/>
      </c>
      <c r="E1521" s="68" t="str">
        <f ca="1">IF(RecurringTable[[#This Row],[Date]], IF(RecurringTable[[#This Row],[Date]]=_xlfn.XLOOKUP(TODAY(), RecurringTable[Date], RecurringTable[Date], -1,1,1), "Next up", ""), "")</f>
        <v/>
      </c>
    </row>
    <row r="1522" spans="4:5" x14ac:dyDescent="0.25">
      <c r="D1522" s="67" t="str">
        <f>IF(RecurringTable[[#This Row],[Date]], _xlfn.XLOOKUP(RecurringTable[[#This Row],[Date]], MainIncomeTable[Date], MainIncomeTable[Period], -1, -1,1 ), "")</f>
        <v/>
      </c>
      <c r="E1522" s="68" t="str">
        <f ca="1">IF(RecurringTable[[#This Row],[Date]], IF(RecurringTable[[#This Row],[Date]]=_xlfn.XLOOKUP(TODAY(), RecurringTable[Date], RecurringTable[Date], -1,1,1), "Next up", ""), "")</f>
        <v/>
      </c>
    </row>
    <row r="1523" spans="4:5" x14ac:dyDescent="0.25">
      <c r="D1523" s="67" t="str">
        <f>IF(RecurringTable[[#This Row],[Date]], _xlfn.XLOOKUP(RecurringTable[[#This Row],[Date]], MainIncomeTable[Date], MainIncomeTable[Period], -1, -1,1 ), "")</f>
        <v/>
      </c>
      <c r="E1523" s="68" t="str">
        <f ca="1">IF(RecurringTable[[#This Row],[Date]], IF(RecurringTable[[#This Row],[Date]]=_xlfn.XLOOKUP(TODAY(), RecurringTable[Date], RecurringTable[Date], -1,1,1), "Next up", ""), "")</f>
        <v/>
      </c>
    </row>
    <row r="1524" spans="4:5" x14ac:dyDescent="0.25">
      <c r="D1524" s="67" t="str">
        <f>IF(RecurringTable[[#This Row],[Date]], _xlfn.XLOOKUP(RecurringTable[[#This Row],[Date]], MainIncomeTable[Date], MainIncomeTable[Period], -1, -1,1 ), "")</f>
        <v/>
      </c>
      <c r="E1524" s="68" t="str">
        <f ca="1">IF(RecurringTable[[#This Row],[Date]], IF(RecurringTable[[#This Row],[Date]]=_xlfn.XLOOKUP(TODAY(), RecurringTable[Date], RecurringTable[Date], -1,1,1), "Next up", ""), "")</f>
        <v/>
      </c>
    </row>
    <row r="1525" spans="4:5" x14ac:dyDescent="0.25">
      <c r="D1525" s="67" t="str">
        <f>IF(RecurringTable[[#This Row],[Date]], _xlfn.XLOOKUP(RecurringTable[[#This Row],[Date]], MainIncomeTable[Date], MainIncomeTable[Period], -1, -1,1 ), "")</f>
        <v/>
      </c>
      <c r="E1525" s="68" t="str">
        <f ca="1">IF(RecurringTable[[#This Row],[Date]], IF(RecurringTable[[#This Row],[Date]]=_xlfn.XLOOKUP(TODAY(), RecurringTable[Date], RecurringTable[Date], -1,1,1), "Next up", ""), "")</f>
        <v/>
      </c>
    </row>
    <row r="1526" spans="4:5" x14ac:dyDescent="0.25">
      <c r="D1526" s="67" t="str">
        <f>IF(RecurringTable[[#This Row],[Date]], _xlfn.XLOOKUP(RecurringTable[[#This Row],[Date]], MainIncomeTable[Date], MainIncomeTable[Period], -1, -1,1 ), "")</f>
        <v/>
      </c>
      <c r="E1526" s="68" t="str">
        <f ca="1">IF(RecurringTable[[#This Row],[Date]], IF(RecurringTable[[#This Row],[Date]]=_xlfn.XLOOKUP(TODAY(), RecurringTable[Date], RecurringTable[Date], -1,1,1), "Next up", ""), "")</f>
        <v/>
      </c>
    </row>
    <row r="1527" spans="4:5" x14ac:dyDescent="0.25">
      <c r="D1527" s="67" t="str">
        <f>IF(RecurringTable[[#This Row],[Date]], _xlfn.XLOOKUP(RecurringTable[[#This Row],[Date]], MainIncomeTable[Date], MainIncomeTable[Period], -1, -1,1 ), "")</f>
        <v/>
      </c>
      <c r="E1527" s="68" t="str">
        <f ca="1">IF(RecurringTable[[#This Row],[Date]], IF(RecurringTable[[#This Row],[Date]]=_xlfn.XLOOKUP(TODAY(), RecurringTable[Date], RecurringTable[Date], -1,1,1), "Next up", ""), "")</f>
        <v/>
      </c>
    </row>
    <row r="1528" spans="4:5" x14ac:dyDescent="0.25">
      <c r="D1528" s="67" t="str">
        <f>IF(RecurringTable[[#This Row],[Date]], _xlfn.XLOOKUP(RecurringTable[[#This Row],[Date]], MainIncomeTable[Date], MainIncomeTable[Period], -1, -1,1 ), "")</f>
        <v/>
      </c>
      <c r="E1528" s="68" t="str">
        <f ca="1">IF(RecurringTable[[#This Row],[Date]], IF(RecurringTable[[#This Row],[Date]]=_xlfn.XLOOKUP(TODAY(), RecurringTable[Date], RecurringTable[Date], -1,1,1), "Next up", ""), "")</f>
        <v/>
      </c>
    </row>
    <row r="1529" spans="4:5" x14ac:dyDescent="0.25">
      <c r="D1529" s="67" t="str">
        <f>IF(RecurringTable[[#This Row],[Date]], _xlfn.XLOOKUP(RecurringTable[[#This Row],[Date]], MainIncomeTable[Date], MainIncomeTable[Period], -1, -1,1 ), "")</f>
        <v/>
      </c>
      <c r="E1529" s="68" t="str">
        <f ca="1">IF(RecurringTable[[#This Row],[Date]], IF(RecurringTable[[#This Row],[Date]]=_xlfn.XLOOKUP(TODAY(), RecurringTable[Date], RecurringTable[Date], -1,1,1), "Next up", ""), "")</f>
        <v/>
      </c>
    </row>
    <row r="1530" spans="4:5" x14ac:dyDescent="0.25">
      <c r="D1530" s="67" t="str">
        <f>IF(RecurringTable[[#This Row],[Date]], _xlfn.XLOOKUP(RecurringTable[[#This Row],[Date]], MainIncomeTable[Date], MainIncomeTable[Period], -1, -1,1 ), "")</f>
        <v/>
      </c>
      <c r="E1530" s="68" t="str">
        <f ca="1">IF(RecurringTable[[#This Row],[Date]], IF(RecurringTable[[#This Row],[Date]]=_xlfn.XLOOKUP(TODAY(), RecurringTable[Date], RecurringTable[Date], -1,1,1), "Next up", ""), "")</f>
        <v/>
      </c>
    </row>
    <row r="1531" spans="4:5" x14ac:dyDescent="0.25">
      <c r="D1531" s="67" t="str">
        <f>IF(RecurringTable[[#This Row],[Date]], _xlfn.XLOOKUP(RecurringTable[[#This Row],[Date]], MainIncomeTable[Date], MainIncomeTable[Period], -1, -1,1 ), "")</f>
        <v/>
      </c>
      <c r="E1531" s="68" t="str">
        <f ca="1">IF(RecurringTable[[#This Row],[Date]], IF(RecurringTable[[#This Row],[Date]]=_xlfn.XLOOKUP(TODAY(), RecurringTable[Date], RecurringTable[Date], -1,1,1), "Next up", ""), "")</f>
        <v/>
      </c>
    </row>
    <row r="1532" spans="4:5" x14ac:dyDescent="0.25">
      <c r="D1532" s="67" t="str">
        <f>IF(RecurringTable[[#This Row],[Date]], _xlfn.XLOOKUP(RecurringTable[[#This Row],[Date]], MainIncomeTable[Date], MainIncomeTable[Period], -1, -1,1 ), "")</f>
        <v/>
      </c>
      <c r="E1532" s="68" t="str">
        <f ca="1">IF(RecurringTable[[#This Row],[Date]], IF(RecurringTable[[#This Row],[Date]]=_xlfn.XLOOKUP(TODAY(), RecurringTable[Date], RecurringTable[Date], -1,1,1), "Next up", ""), "")</f>
        <v/>
      </c>
    </row>
    <row r="1533" spans="4:5" x14ac:dyDescent="0.25">
      <c r="D1533" s="67" t="str">
        <f>IF(RecurringTable[[#This Row],[Date]], _xlfn.XLOOKUP(RecurringTable[[#This Row],[Date]], MainIncomeTable[Date], MainIncomeTable[Period], -1, -1,1 ), "")</f>
        <v/>
      </c>
      <c r="E1533" s="68" t="str">
        <f ca="1">IF(RecurringTable[[#This Row],[Date]], IF(RecurringTable[[#This Row],[Date]]=_xlfn.XLOOKUP(TODAY(), RecurringTable[Date], RecurringTable[Date], -1,1,1), "Next up", ""), "")</f>
        <v/>
      </c>
    </row>
    <row r="1534" spans="4:5" x14ac:dyDescent="0.25">
      <c r="D1534" s="67" t="str">
        <f>IF(RecurringTable[[#This Row],[Date]], _xlfn.XLOOKUP(RecurringTable[[#This Row],[Date]], MainIncomeTable[Date], MainIncomeTable[Period], -1, -1,1 ), "")</f>
        <v/>
      </c>
      <c r="E1534" s="68" t="str">
        <f ca="1">IF(RecurringTable[[#This Row],[Date]], IF(RecurringTable[[#This Row],[Date]]=_xlfn.XLOOKUP(TODAY(), RecurringTable[Date], RecurringTable[Date], -1,1,1), "Next up", ""), "")</f>
        <v/>
      </c>
    </row>
    <row r="1535" spans="4:5" x14ac:dyDescent="0.25">
      <c r="D1535" s="67" t="str">
        <f>IF(RecurringTable[[#This Row],[Date]], _xlfn.XLOOKUP(RecurringTable[[#This Row],[Date]], MainIncomeTable[Date], MainIncomeTable[Period], -1, -1,1 ), "")</f>
        <v/>
      </c>
      <c r="E1535" s="68" t="str">
        <f ca="1">IF(RecurringTable[[#This Row],[Date]], IF(RecurringTable[[#This Row],[Date]]=_xlfn.XLOOKUP(TODAY(), RecurringTable[Date], RecurringTable[Date], -1,1,1), "Next up", ""), "")</f>
        <v/>
      </c>
    </row>
    <row r="1536" spans="4:5" x14ac:dyDescent="0.25">
      <c r="D1536" s="67" t="str">
        <f>IF(RecurringTable[[#This Row],[Date]], _xlfn.XLOOKUP(RecurringTable[[#This Row],[Date]], MainIncomeTable[Date], MainIncomeTable[Period], -1, -1,1 ), "")</f>
        <v/>
      </c>
      <c r="E1536" s="68" t="str">
        <f ca="1">IF(RecurringTable[[#This Row],[Date]], IF(RecurringTable[[#This Row],[Date]]=_xlfn.XLOOKUP(TODAY(), RecurringTable[Date], RecurringTable[Date], -1,1,1), "Next up", ""), "")</f>
        <v/>
      </c>
    </row>
    <row r="1537" spans="4:5" x14ac:dyDescent="0.25">
      <c r="D1537" s="67" t="str">
        <f>IF(RecurringTable[[#This Row],[Date]], _xlfn.XLOOKUP(RecurringTable[[#This Row],[Date]], MainIncomeTable[Date], MainIncomeTable[Period], -1, -1,1 ), "")</f>
        <v/>
      </c>
      <c r="E1537" s="68" t="str">
        <f ca="1">IF(RecurringTable[[#This Row],[Date]], IF(RecurringTable[[#This Row],[Date]]=_xlfn.XLOOKUP(TODAY(), RecurringTable[Date], RecurringTable[Date], -1,1,1), "Next up", ""), "")</f>
        <v/>
      </c>
    </row>
    <row r="1538" spans="4:5" x14ac:dyDescent="0.25">
      <c r="D1538" s="67" t="str">
        <f>IF(RecurringTable[[#This Row],[Date]], _xlfn.XLOOKUP(RecurringTable[[#This Row],[Date]], MainIncomeTable[Date], MainIncomeTable[Period], -1, -1,1 ), "")</f>
        <v/>
      </c>
      <c r="E1538" s="68" t="str">
        <f ca="1">IF(RecurringTable[[#This Row],[Date]], IF(RecurringTable[[#This Row],[Date]]=_xlfn.XLOOKUP(TODAY(), RecurringTable[Date], RecurringTable[Date], -1,1,1), "Next up", ""), "")</f>
        <v/>
      </c>
    </row>
    <row r="1539" spans="4:5" x14ac:dyDescent="0.25">
      <c r="D1539" s="67" t="str">
        <f>IF(RecurringTable[[#This Row],[Date]], _xlfn.XLOOKUP(RecurringTable[[#This Row],[Date]], MainIncomeTable[Date], MainIncomeTable[Period], -1, -1,1 ), "")</f>
        <v/>
      </c>
      <c r="E1539" s="68" t="str">
        <f ca="1">IF(RecurringTable[[#This Row],[Date]], IF(RecurringTable[[#This Row],[Date]]=_xlfn.XLOOKUP(TODAY(), RecurringTable[Date], RecurringTable[Date], -1,1,1), "Next up", ""), "")</f>
        <v/>
      </c>
    </row>
    <row r="1540" spans="4:5" x14ac:dyDescent="0.25">
      <c r="D1540" s="67" t="str">
        <f>IF(RecurringTable[[#This Row],[Date]], _xlfn.XLOOKUP(RecurringTable[[#This Row],[Date]], MainIncomeTable[Date], MainIncomeTable[Period], -1, -1,1 ), "")</f>
        <v/>
      </c>
      <c r="E1540" s="68" t="str">
        <f ca="1">IF(RecurringTable[[#This Row],[Date]], IF(RecurringTable[[#This Row],[Date]]=_xlfn.XLOOKUP(TODAY(), RecurringTable[Date], RecurringTable[Date], -1,1,1), "Next up", ""), "")</f>
        <v/>
      </c>
    </row>
    <row r="1541" spans="4:5" x14ac:dyDescent="0.25">
      <c r="D1541" s="67" t="str">
        <f>IF(RecurringTable[[#This Row],[Date]], _xlfn.XLOOKUP(RecurringTable[[#This Row],[Date]], MainIncomeTable[Date], MainIncomeTable[Period], -1, -1,1 ), "")</f>
        <v/>
      </c>
      <c r="E1541" s="68" t="str">
        <f ca="1">IF(RecurringTable[[#This Row],[Date]], IF(RecurringTable[[#This Row],[Date]]=_xlfn.XLOOKUP(TODAY(), RecurringTable[Date], RecurringTable[Date], -1,1,1), "Next up", ""), "")</f>
        <v/>
      </c>
    </row>
    <row r="1542" spans="4:5" x14ac:dyDescent="0.25">
      <c r="D1542" s="67" t="str">
        <f>IF(RecurringTable[[#This Row],[Date]], _xlfn.XLOOKUP(RecurringTable[[#This Row],[Date]], MainIncomeTable[Date], MainIncomeTable[Period], -1, -1,1 ), "")</f>
        <v/>
      </c>
      <c r="E1542" s="68" t="str">
        <f ca="1">IF(RecurringTable[[#This Row],[Date]], IF(RecurringTable[[#This Row],[Date]]=_xlfn.XLOOKUP(TODAY(), RecurringTable[Date], RecurringTable[Date], -1,1,1), "Next up", ""), "")</f>
        <v/>
      </c>
    </row>
    <row r="1543" spans="4:5" x14ac:dyDescent="0.25">
      <c r="D1543" s="67" t="str">
        <f>IF(RecurringTable[[#This Row],[Date]], _xlfn.XLOOKUP(RecurringTable[[#This Row],[Date]], MainIncomeTable[Date], MainIncomeTable[Period], -1, -1,1 ), "")</f>
        <v/>
      </c>
      <c r="E1543" s="68" t="str">
        <f ca="1">IF(RecurringTable[[#This Row],[Date]], IF(RecurringTable[[#This Row],[Date]]=_xlfn.XLOOKUP(TODAY(), RecurringTable[Date], RecurringTable[Date], -1,1,1), "Next up", ""), "")</f>
        <v/>
      </c>
    </row>
    <row r="1544" spans="4:5" x14ac:dyDescent="0.25">
      <c r="D1544" s="67" t="str">
        <f>IF(RecurringTable[[#This Row],[Date]], _xlfn.XLOOKUP(RecurringTable[[#This Row],[Date]], MainIncomeTable[Date], MainIncomeTable[Period], -1, -1,1 ), "")</f>
        <v/>
      </c>
      <c r="E1544" s="68" t="str">
        <f ca="1">IF(RecurringTable[[#This Row],[Date]], IF(RecurringTable[[#This Row],[Date]]=_xlfn.XLOOKUP(TODAY(), RecurringTable[Date], RecurringTable[Date], -1,1,1), "Next up", ""), "")</f>
        <v/>
      </c>
    </row>
    <row r="1545" spans="4:5" x14ac:dyDescent="0.25">
      <c r="D1545" s="67" t="str">
        <f>IF(RecurringTable[[#This Row],[Date]], _xlfn.XLOOKUP(RecurringTable[[#This Row],[Date]], MainIncomeTable[Date], MainIncomeTable[Period], -1, -1,1 ), "")</f>
        <v/>
      </c>
      <c r="E1545" s="68" t="str">
        <f ca="1">IF(RecurringTable[[#This Row],[Date]], IF(RecurringTable[[#This Row],[Date]]=_xlfn.XLOOKUP(TODAY(), RecurringTable[Date], RecurringTable[Date], -1,1,1), "Next up", ""), "")</f>
        <v/>
      </c>
    </row>
    <row r="1546" spans="4:5" x14ac:dyDescent="0.25">
      <c r="D1546" s="67" t="str">
        <f>IF(RecurringTable[[#This Row],[Date]], _xlfn.XLOOKUP(RecurringTable[[#This Row],[Date]], MainIncomeTable[Date], MainIncomeTable[Period], -1, -1,1 ), "")</f>
        <v/>
      </c>
      <c r="E1546" s="68" t="str">
        <f ca="1">IF(RecurringTable[[#This Row],[Date]], IF(RecurringTable[[#This Row],[Date]]=_xlfn.XLOOKUP(TODAY(), RecurringTable[Date], RecurringTable[Date], -1,1,1), "Next up", ""), "")</f>
        <v/>
      </c>
    </row>
    <row r="1547" spans="4:5" x14ac:dyDescent="0.25">
      <c r="D1547" s="67" t="str">
        <f>IF(RecurringTable[[#This Row],[Date]], _xlfn.XLOOKUP(RecurringTable[[#This Row],[Date]], MainIncomeTable[Date], MainIncomeTable[Period], -1, -1,1 ), "")</f>
        <v/>
      </c>
      <c r="E1547" s="68" t="str">
        <f ca="1">IF(RecurringTable[[#This Row],[Date]], IF(RecurringTable[[#This Row],[Date]]=_xlfn.XLOOKUP(TODAY(), RecurringTable[Date], RecurringTable[Date], -1,1,1), "Next up", ""), "")</f>
        <v/>
      </c>
    </row>
    <row r="1548" spans="4:5" x14ac:dyDescent="0.25">
      <c r="D1548" s="67" t="str">
        <f>IF(RecurringTable[[#This Row],[Date]], _xlfn.XLOOKUP(RecurringTable[[#This Row],[Date]], MainIncomeTable[Date], MainIncomeTable[Period], -1, -1,1 ), "")</f>
        <v/>
      </c>
      <c r="E1548" s="68" t="str">
        <f ca="1">IF(RecurringTable[[#This Row],[Date]], IF(RecurringTable[[#This Row],[Date]]=_xlfn.XLOOKUP(TODAY(), RecurringTable[Date], RecurringTable[Date], -1,1,1), "Next up", ""), "")</f>
        <v/>
      </c>
    </row>
    <row r="1549" spans="4:5" x14ac:dyDescent="0.25">
      <c r="D1549" s="67" t="str">
        <f>IF(RecurringTable[[#This Row],[Date]], _xlfn.XLOOKUP(RecurringTable[[#This Row],[Date]], MainIncomeTable[Date], MainIncomeTable[Period], -1, -1,1 ), "")</f>
        <v/>
      </c>
      <c r="E1549" s="68" t="str">
        <f ca="1">IF(RecurringTable[[#This Row],[Date]], IF(RecurringTable[[#This Row],[Date]]=_xlfn.XLOOKUP(TODAY(), RecurringTable[Date], RecurringTable[Date], -1,1,1), "Next up", ""), "")</f>
        <v/>
      </c>
    </row>
    <row r="1550" spans="4:5" x14ac:dyDescent="0.25">
      <c r="D1550" s="67" t="str">
        <f>IF(RecurringTable[[#This Row],[Date]], _xlfn.XLOOKUP(RecurringTable[[#This Row],[Date]], MainIncomeTable[Date], MainIncomeTable[Period], -1, -1,1 ), "")</f>
        <v/>
      </c>
      <c r="E1550" s="68" t="str">
        <f ca="1">IF(RecurringTable[[#This Row],[Date]], IF(RecurringTable[[#This Row],[Date]]=_xlfn.XLOOKUP(TODAY(), RecurringTable[Date], RecurringTable[Date], -1,1,1), "Next up", ""), "")</f>
        <v/>
      </c>
    </row>
    <row r="1551" spans="4:5" x14ac:dyDescent="0.25">
      <c r="D1551" s="67" t="str">
        <f>IF(RecurringTable[[#This Row],[Date]], _xlfn.XLOOKUP(RecurringTable[[#This Row],[Date]], MainIncomeTable[Date], MainIncomeTable[Period], -1, -1,1 ), "")</f>
        <v/>
      </c>
      <c r="E1551" s="68" t="str">
        <f ca="1">IF(RecurringTable[[#This Row],[Date]], IF(RecurringTable[[#This Row],[Date]]=_xlfn.XLOOKUP(TODAY(), RecurringTable[Date], RecurringTable[Date], -1,1,1), "Next up", ""), "")</f>
        <v/>
      </c>
    </row>
    <row r="1552" spans="4:5" x14ac:dyDescent="0.25">
      <c r="D1552" s="67" t="str">
        <f>IF(RecurringTable[[#This Row],[Date]], _xlfn.XLOOKUP(RecurringTable[[#This Row],[Date]], MainIncomeTable[Date], MainIncomeTable[Period], -1, -1,1 ), "")</f>
        <v/>
      </c>
      <c r="E1552" s="68" t="str">
        <f ca="1">IF(RecurringTable[[#This Row],[Date]], IF(RecurringTable[[#This Row],[Date]]=_xlfn.XLOOKUP(TODAY(), RecurringTable[Date], RecurringTable[Date], -1,1,1), "Next up", ""), "")</f>
        <v/>
      </c>
    </row>
    <row r="1553" spans="4:5" x14ac:dyDescent="0.25">
      <c r="D1553" s="67" t="str">
        <f>IF(RecurringTable[[#This Row],[Date]], _xlfn.XLOOKUP(RecurringTable[[#This Row],[Date]], MainIncomeTable[Date], MainIncomeTable[Period], -1, -1,1 ), "")</f>
        <v/>
      </c>
      <c r="E1553" s="68" t="str">
        <f ca="1">IF(RecurringTable[[#This Row],[Date]], IF(RecurringTable[[#This Row],[Date]]=_xlfn.XLOOKUP(TODAY(), RecurringTable[Date], RecurringTable[Date], -1,1,1), "Next up", ""), "")</f>
        <v/>
      </c>
    </row>
    <row r="1554" spans="4:5" x14ac:dyDescent="0.25">
      <c r="D1554" s="67" t="str">
        <f>IF(RecurringTable[[#This Row],[Date]], _xlfn.XLOOKUP(RecurringTable[[#This Row],[Date]], MainIncomeTable[Date], MainIncomeTable[Period], -1, -1,1 ), "")</f>
        <v/>
      </c>
      <c r="E1554" s="68" t="str">
        <f ca="1">IF(RecurringTable[[#This Row],[Date]], IF(RecurringTable[[#This Row],[Date]]=_xlfn.XLOOKUP(TODAY(), RecurringTable[Date], RecurringTable[Date], -1,1,1), "Next up", ""), "")</f>
        <v/>
      </c>
    </row>
    <row r="1555" spans="4:5" x14ac:dyDescent="0.25">
      <c r="D1555" s="67" t="str">
        <f>IF(RecurringTable[[#This Row],[Date]], _xlfn.XLOOKUP(RecurringTable[[#This Row],[Date]], MainIncomeTable[Date], MainIncomeTable[Period], -1, -1,1 ), "")</f>
        <v/>
      </c>
      <c r="E1555" s="68" t="str">
        <f ca="1">IF(RecurringTable[[#This Row],[Date]], IF(RecurringTable[[#This Row],[Date]]=_xlfn.XLOOKUP(TODAY(), RecurringTable[Date], RecurringTable[Date], -1,1,1), "Next up", ""), "")</f>
        <v/>
      </c>
    </row>
    <row r="1556" spans="4:5" x14ac:dyDescent="0.25">
      <c r="D1556" s="67" t="str">
        <f>IF(RecurringTable[[#This Row],[Date]], _xlfn.XLOOKUP(RecurringTable[[#This Row],[Date]], MainIncomeTable[Date], MainIncomeTable[Period], -1, -1,1 ), "")</f>
        <v/>
      </c>
      <c r="E1556" s="68" t="str">
        <f ca="1">IF(RecurringTable[[#This Row],[Date]], IF(RecurringTable[[#This Row],[Date]]=_xlfn.XLOOKUP(TODAY(), RecurringTable[Date], RecurringTable[Date], -1,1,1), "Next up", ""), "")</f>
        <v/>
      </c>
    </row>
    <row r="1557" spans="4:5" x14ac:dyDescent="0.25">
      <c r="D1557" s="67" t="str">
        <f>IF(RecurringTable[[#This Row],[Date]], _xlfn.XLOOKUP(RecurringTable[[#This Row],[Date]], MainIncomeTable[Date], MainIncomeTable[Period], -1, -1,1 ), "")</f>
        <v/>
      </c>
      <c r="E1557" s="68" t="str">
        <f ca="1">IF(RecurringTable[[#This Row],[Date]], IF(RecurringTable[[#This Row],[Date]]=_xlfn.XLOOKUP(TODAY(), RecurringTable[Date], RecurringTable[Date], -1,1,1), "Next up", ""), "")</f>
        <v/>
      </c>
    </row>
    <row r="1558" spans="4:5" x14ac:dyDescent="0.25">
      <c r="D1558" s="67" t="str">
        <f>IF(RecurringTable[[#This Row],[Date]], _xlfn.XLOOKUP(RecurringTable[[#This Row],[Date]], MainIncomeTable[Date], MainIncomeTable[Period], -1, -1,1 ), "")</f>
        <v/>
      </c>
      <c r="E1558" s="68" t="str">
        <f ca="1">IF(RecurringTable[[#This Row],[Date]], IF(RecurringTable[[#This Row],[Date]]=_xlfn.XLOOKUP(TODAY(), RecurringTable[Date], RecurringTable[Date], -1,1,1), "Next up", ""), "")</f>
        <v/>
      </c>
    </row>
    <row r="1559" spans="4:5" x14ac:dyDescent="0.25">
      <c r="D1559" s="67" t="str">
        <f>IF(RecurringTable[[#This Row],[Date]], _xlfn.XLOOKUP(RecurringTable[[#This Row],[Date]], MainIncomeTable[Date], MainIncomeTable[Period], -1, -1,1 ), "")</f>
        <v/>
      </c>
      <c r="E1559" s="68" t="str">
        <f ca="1">IF(RecurringTable[[#This Row],[Date]], IF(RecurringTable[[#This Row],[Date]]=_xlfn.XLOOKUP(TODAY(), RecurringTable[Date], RecurringTable[Date], -1,1,1), "Next up", ""), "")</f>
        <v/>
      </c>
    </row>
    <row r="1560" spans="4:5" x14ac:dyDescent="0.25">
      <c r="D1560" s="67" t="str">
        <f>IF(RecurringTable[[#This Row],[Date]], _xlfn.XLOOKUP(RecurringTable[[#This Row],[Date]], MainIncomeTable[Date], MainIncomeTable[Period], -1, -1,1 ), "")</f>
        <v/>
      </c>
      <c r="E1560" s="68" t="str">
        <f ca="1">IF(RecurringTable[[#This Row],[Date]], IF(RecurringTable[[#This Row],[Date]]=_xlfn.XLOOKUP(TODAY(), RecurringTable[Date], RecurringTable[Date], -1,1,1), "Next up", ""), "")</f>
        <v/>
      </c>
    </row>
    <row r="1561" spans="4:5" x14ac:dyDescent="0.25">
      <c r="D1561" s="67" t="str">
        <f>IF(RecurringTable[[#This Row],[Date]], _xlfn.XLOOKUP(RecurringTable[[#This Row],[Date]], MainIncomeTable[Date], MainIncomeTable[Period], -1, -1,1 ), "")</f>
        <v/>
      </c>
      <c r="E1561" s="68" t="str">
        <f ca="1">IF(RecurringTable[[#This Row],[Date]], IF(RecurringTable[[#This Row],[Date]]=_xlfn.XLOOKUP(TODAY(), RecurringTable[Date], RecurringTable[Date], -1,1,1), "Next up", ""), "")</f>
        <v/>
      </c>
    </row>
    <row r="1562" spans="4:5" x14ac:dyDescent="0.25">
      <c r="D1562" s="67" t="str">
        <f>IF(RecurringTable[[#This Row],[Date]], _xlfn.XLOOKUP(RecurringTable[[#This Row],[Date]], MainIncomeTable[Date], MainIncomeTable[Period], -1, -1,1 ), "")</f>
        <v/>
      </c>
      <c r="E1562" s="68" t="str">
        <f ca="1">IF(RecurringTable[[#This Row],[Date]], IF(RecurringTable[[#This Row],[Date]]=_xlfn.XLOOKUP(TODAY(), RecurringTable[Date], RecurringTable[Date], -1,1,1), "Next up", ""), "")</f>
        <v/>
      </c>
    </row>
    <row r="1563" spans="4:5" x14ac:dyDescent="0.25">
      <c r="D1563" s="67" t="str">
        <f>IF(RecurringTable[[#This Row],[Date]], _xlfn.XLOOKUP(RecurringTable[[#This Row],[Date]], MainIncomeTable[Date], MainIncomeTable[Period], -1, -1,1 ), "")</f>
        <v/>
      </c>
      <c r="E1563" s="68" t="str">
        <f ca="1">IF(RecurringTable[[#This Row],[Date]], IF(RecurringTable[[#This Row],[Date]]=_xlfn.XLOOKUP(TODAY(), RecurringTable[Date], RecurringTable[Date], -1,1,1), "Next up", ""), "")</f>
        <v/>
      </c>
    </row>
    <row r="1564" spans="4:5" x14ac:dyDescent="0.25">
      <c r="D1564" s="67" t="str">
        <f>IF(RecurringTable[[#This Row],[Date]], _xlfn.XLOOKUP(RecurringTable[[#This Row],[Date]], MainIncomeTable[Date], MainIncomeTable[Period], -1, -1,1 ), "")</f>
        <v/>
      </c>
      <c r="E1564" s="68" t="str">
        <f ca="1">IF(RecurringTable[[#This Row],[Date]], IF(RecurringTable[[#This Row],[Date]]=_xlfn.XLOOKUP(TODAY(), RecurringTable[Date], RecurringTable[Date], -1,1,1), "Next up", ""), "")</f>
        <v/>
      </c>
    </row>
    <row r="1565" spans="4:5" x14ac:dyDescent="0.25">
      <c r="D1565" s="67" t="str">
        <f>IF(RecurringTable[[#This Row],[Date]], _xlfn.XLOOKUP(RecurringTable[[#This Row],[Date]], MainIncomeTable[Date], MainIncomeTable[Period], -1, -1,1 ), "")</f>
        <v/>
      </c>
      <c r="E1565" s="68" t="str">
        <f ca="1">IF(RecurringTable[[#This Row],[Date]], IF(RecurringTable[[#This Row],[Date]]=_xlfn.XLOOKUP(TODAY(), RecurringTable[Date], RecurringTable[Date], -1,1,1), "Next up", ""), "")</f>
        <v/>
      </c>
    </row>
    <row r="1566" spans="4:5" x14ac:dyDescent="0.25">
      <c r="D1566" s="67" t="str">
        <f>IF(RecurringTable[[#This Row],[Date]], _xlfn.XLOOKUP(RecurringTable[[#This Row],[Date]], MainIncomeTable[Date], MainIncomeTable[Period], -1, -1,1 ), "")</f>
        <v/>
      </c>
      <c r="E1566" s="68" t="str">
        <f ca="1">IF(RecurringTable[[#This Row],[Date]], IF(RecurringTable[[#This Row],[Date]]=_xlfn.XLOOKUP(TODAY(), RecurringTable[Date], RecurringTable[Date], -1,1,1), "Next up", ""), "")</f>
        <v/>
      </c>
    </row>
    <row r="1567" spans="4:5" x14ac:dyDescent="0.25">
      <c r="D1567" s="67" t="str">
        <f>IF(RecurringTable[[#This Row],[Date]], _xlfn.XLOOKUP(RecurringTable[[#This Row],[Date]], MainIncomeTable[Date], MainIncomeTable[Period], -1, -1,1 ), "")</f>
        <v/>
      </c>
      <c r="E1567" s="68" t="str">
        <f ca="1">IF(RecurringTable[[#This Row],[Date]], IF(RecurringTable[[#This Row],[Date]]=_xlfn.XLOOKUP(TODAY(), RecurringTable[Date], RecurringTable[Date], -1,1,1), "Next up", ""), "")</f>
        <v/>
      </c>
    </row>
    <row r="1568" spans="4:5" x14ac:dyDescent="0.25">
      <c r="D1568" s="67" t="str">
        <f>IF(RecurringTable[[#This Row],[Date]], _xlfn.XLOOKUP(RecurringTable[[#This Row],[Date]], MainIncomeTable[Date], MainIncomeTable[Period], -1, -1,1 ), "")</f>
        <v/>
      </c>
      <c r="E1568" s="68" t="str">
        <f ca="1">IF(RecurringTable[[#This Row],[Date]], IF(RecurringTable[[#This Row],[Date]]=_xlfn.XLOOKUP(TODAY(), RecurringTable[Date], RecurringTable[Date], -1,1,1), "Next up", ""), "")</f>
        <v/>
      </c>
    </row>
    <row r="1569" spans="4:5" x14ac:dyDescent="0.25">
      <c r="D1569" s="67" t="str">
        <f>IF(RecurringTable[[#This Row],[Date]], _xlfn.XLOOKUP(RecurringTable[[#This Row],[Date]], MainIncomeTable[Date], MainIncomeTable[Period], -1, -1,1 ), "")</f>
        <v/>
      </c>
      <c r="E1569" s="68" t="str">
        <f ca="1">IF(RecurringTable[[#This Row],[Date]], IF(RecurringTable[[#This Row],[Date]]=_xlfn.XLOOKUP(TODAY(), RecurringTable[Date], RecurringTable[Date], -1,1,1), "Next up", ""), "")</f>
        <v/>
      </c>
    </row>
    <row r="1570" spans="4:5" x14ac:dyDescent="0.25">
      <c r="D1570" s="67" t="str">
        <f>IF(RecurringTable[[#This Row],[Date]], _xlfn.XLOOKUP(RecurringTable[[#This Row],[Date]], MainIncomeTable[Date], MainIncomeTable[Period], -1, -1,1 ), "")</f>
        <v/>
      </c>
      <c r="E1570" s="68" t="str">
        <f ca="1">IF(RecurringTable[[#This Row],[Date]], IF(RecurringTable[[#This Row],[Date]]=_xlfn.XLOOKUP(TODAY(), RecurringTable[Date], RecurringTable[Date], -1,1,1), "Next up", ""), "")</f>
        <v/>
      </c>
    </row>
    <row r="1571" spans="4:5" x14ac:dyDescent="0.25">
      <c r="D1571" s="67" t="str">
        <f>IF(RecurringTable[[#This Row],[Date]], _xlfn.XLOOKUP(RecurringTable[[#This Row],[Date]], MainIncomeTable[Date], MainIncomeTable[Period], -1, -1,1 ), "")</f>
        <v/>
      </c>
      <c r="E1571" s="68" t="str">
        <f ca="1">IF(RecurringTable[[#This Row],[Date]], IF(RecurringTable[[#This Row],[Date]]=_xlfn.XLOOKUP(TODAY(), RecurringTable[Date], RecurringTable[Date], -1,1,1), "Next up", ""), "")</f>
        <v/>
      </c>
    </row>
    <row r="1572" spans="4:5" x14ac:dyDescent="0.25">
      <c r="D1572" s="67" t="str">
        <f>IF(RecurringTable[[#This Row],[Date]], _xlfn.XLOOKUP(RecurringTable[[#This Row],[Date]], MainIncomeTable[Date], MainIncomeTable[Period], -1, -1,1 ), "")</f>
        <v/>
      </c>
      <c r="E1572" s="68" t="str">
        <f ca="1">IF(RecurringTable[[#This Row],[Date]], IF(RecurringTable[[#This Row],[Date]]=_xlfn.XLOOKUP(TODAY(), RecurringTable[Date], RecurringTable[Date], -1,1,1), "Next up", ""), "")</f>
        <v/>
      </c>
    </row>
    <row r="1573" spans="4:5" x14ac:dyDescent="0.25">
      <c r="D1573" s="67" t="str">
        <f>IF(RecurringTable[[#This Row],[Date]], _xlfn.XLOOKUP(RecurringTable[[#This Row],[Date]], MainIncomeTable[Date], MainIncomeTable[Period], -1, -1,1 ), "")</f>
        <v/>
      </c>
      <c r="E1573" s="68" t="str">
        <f ca="1">IF(RecurringTable[[#This Row],[Date]], IF(RecurringTable[[#This Row],[Date]]=_xlfn.XLOOKUP(TODAY(), RecurringTable[Date], RecurringTable[Date], -1,1,1), "Next up", ""), "")</f>
        <v/>
      </c>
    </row>
    <row r="1574" spans="4:5" x14ac:dyDescent="0.25">
      <c r="D1574" s="67" t="str">
        <f>IF(RecurringTable[[#This Row],[Date]], _xlfn.XLOOKUP(RecurringTable[[#This Row],[Date]], MainIncomeTable[Date], MainIncomeTable[Period], -1, -1,1 ), "")</f>
        <v/>
      </c>
      <c r="E1574" s="68" t="str">
        <f ca="1">IF(RecurringTable[[#This Row],[Date]], IF(RecurringTable[[#This Row],[Date]]=_xlfn.XLOOKUP(TODAY(), RecurringTable[Date], RecurringTable[Date], -1,1,1), "Next up", ""), "")</f>
        <v/>
      </c>
    </row>
    <row r="1575" spans="4:5" x14ac:dyDescent="0.25">
      <c r="D1575" s="67" t="str">
        <f>IF(RecurringTable[[#This Row],[Date]], _xlfn.XLOOKUP(RecurringTable[[#This Row],[Date]], MainIncomeTable[Date], MainIncomeTable[Period], -1, -1,1 ), "")</f>
        <v/>
      </c>
      <c r="E1575" s="68" t="str">
        <f ca="1">IF(RecurringTable[[#This Row],[Date]], IF(RecurringTable[[#This Row],[Date]]=_xlfn.XLOOKUP(TODAY(), RecurringTable[Date], RecurringTable[Date], -1,1,1), "Next up", ""), "")</f>
        <v/>
      </c>
    </row>
    <row r="1576" spans="4:5" x14ac:dyDescent="0.25">
      <c r="D1576" s="67" t="str">
        <f>IF(RecurringTable[[#This Row],[Date]], _xlfn.XLOOKUP(RecurringTable[[#This Row],[Date]], MainIncomeTable[Date], MainIncomeTable[Period], -1, -1,1 ), "")</f>
        <v/>
      </c>
      <c r="E1576" s="68" t="str">
        <f ca="1">IF(RecurringTable[[#This Row],[Date]], IF(RecurringTable[[#This Row],[Date]]=_xlfn.XLOOKUP(TODAY(), RecurringTable[Date], RecurringTable[Date], -1,1,1), "Next up", ""), "")</f>
        <v/>
      </c>
    </row>
    <row r="1577" spans="4:5" x14ac:dyDescent="0.25">
      <c r="D1577" s="67" t="str">
        <f>IF(RecurringTable[[#This Row],[Date]], _xlfn.XLOOKUP(RecurringTable[[#This Row],[Date]], MainIncomeTable[Date], MainIncomeTable[Period], -1, -1,1 ), "")</f>
        <v/>
      </c>
      <c r="E1577" s="68" t="str">
        <f ca="1">IF(RecurringTable[[#This Row],[Date]], IF(RecurringTable[[#This Row],[Date]]=_xlfn.XLOOKUP(TODAY(), RecurringTable[Date], RecurringTable[Date], -1,1,1), "Next up", ""), "")</f>
        <v/>
      </c>
    </row>
    <row r="1578" spans="4:5" x14ac:dyDescent="0.25">
      <c r="D1578" s="67" t="str">
        <f>IF(RecurringTable[[#This Row],[Date]], _xlfn.XLOOKUP(RecurringTable[[#This Row],[Date]], MainIncomeTable[Date], MainIncomeTable[Period], -1, -1,1 ), "")</f>
        <v/>
      </c>
      <c r="E1578" s="68" t="str">
        <f ca="1">IF(RecurringTable[[#This Row],[Date]], IF(RecurringTable[[#This Row],[Date]]=_xlfn.XLOOKUP(TODAY(), RecurringTable[Date], RecurringTable[Date], -1,1,1), "Next up", ""), "")</f>
        <v/>
      </c>
    </row>
    <row r="1579" spans="4:5" x14ac:dyDescent="0.25">
      <c r="D1579" s="67" t="str">
        <f>IF(RecurringTable[[#This Row],[Date]], _xlfn.XLOOKUP(RecurringTable[[#This Row],[Date]], MainIncomeTable[Date], MainIncomeTable[Period], -1, -1,1 ), "")</f>
        <v/>
      </c>
      <c r="E1579" s="68" t="str">
        <f ca="1">IF(RecurringTable[[#This Row],[Date]], IF(RecurringTable[[#This Row],[Date]]=_xlfn.XLOOKUP(TODAY(), RecurringTable[Date], RecurringTable[Date], -1,1,1), "Next up", ""), "")</f>
        <v/>
      </c>
    </row>
    <row r="1580" spans="4:5" x14ac:dyDescent="0.25">
      <c r="D1580" s="67" t="str">
        <f>IF(RecurringTable[[#This Row],[Date]], _xlfn.XLOOKUP(RecurringTable[[#This Row],[Date]], MainIncomeTable[Date], MainIncomeTable[Period], -1, -1,1 ), "")</f>
        <v/>
      </c>
      <c r="E1580" s="68" t="str">
        <f ca="1">IF(RecurringTable[[#This Row],[Date]], IF(RecurringTable[[#This Row],[Date]]=_xlfn.XLOOKUP(TODAY(), RecurringTable[Date], RecurringTable[Date], -1,1,1), "Next up", ""), "")</f>
        <v/>
      </c>
    </row>
    <row r="1581" spans="4:5" x14ac:dyDescent="0.25">
      <c r="D1581" s="67" t="str">
        <f>IF(RecurringTable[[#This Row],[Date]], _xlfn.XLOOKUP(RecurringTable[[#This Row],[Date]], MainIncomeTable[Date], MainIncomeTable[Period], -1, -1,1 ), "")</f>
        <v/>
      </c>
      <c r="E1581" s="68" t="str">
        <f ca="1">IF(RecurringTable[[#This Row],[Date]], IF(RecurringTable[[#This Row],[Date]]=_xlfn.XLOOKUP(TODAY(), RecurringTable[Date], RecurringTable[Date], -1,1,1), "Next up", ""), "")</f>
        <v/>
      </c>
    </row>
    <row r="1582" spans="4:5" x14ac:dyDescent="0.25">
      <c r="D1582" s="67" t="str">
        <f>IF(RecurringTable[[#This Row],[Date]], _xlfn.XLOOKUP(RecurringTable[[#This Row],[Date]], MainIncomeTable[Date], MainIncomeTable[Period], -1, -1,1 ), "")</f>
        <v/>
      </c>
      <c r="E1582" s="68" t="str">
        <f ca="1">IF(RecurringTable[[#This Row],[Date]], IF(RecurringTable[[#This Row],[Date]]=_xlfn.XLOOKUP(TODAY(), RecurringTable[Date], RecurringTable[Date], -1,1,1), "Next up", ""), "")</f>
        <v/>
      </c>
    </row>
    <row r="1583" spans="4:5" x14ac:dyDescent="0.25">
      <c r="D1583" s="67" t="str">
        <f>IF(RecurringTable[[#This Row],[Date]], _xlfn.XLOOKUP(RecurringTable[[#This Row],[Date]], MainIncomeTable[Date], MainIncomeTable[Period], -1, -1,1 ), "")</f>
        <v/>
      </c>
      <c r="E1583" s="68" t="str">
        <f ca="1">IF(RecurringTable[[#This Row],[Date]], IF(RecurringTable[[#This Row],[Date]]=_xlfn.XLOOKUP(TODAY(), RecurringTable[Date], RecurringTable[Date], -1,1,1), "Next up", ""), "")</f>
        <v/>
      </c>
    </row>
    <row r="1584" spans="4:5" x14ac:dyDescent="0.25">
      <c r="D1584" s="67" t="str">
        <f>IF(RecurringTable[[#This Row],[Date]], _xlfn.XLOOKUP(RecurringTable[[#This Row],[Date]], MainIncomeTable[Date], MainIncomeTable[Period], -1, -1,1 ), "")</f>
        <v/>
      </c>
      <c r="E1584" s="68" t="str">
        <f ca="1">IF(RecurringTable[[#This Row],[Date]], IF(RecurringTable[[#This Row],[Date]]=_xlfn.XLOOKUP(TODAY(), RecurringTable[Date], RecurringTable[Date], -1,1,1), "Next up", ""), "")</f>
        <v/>
      </c>
    </row>
    <row r="1585" spans="4:5" x14ac:dyDescent="0.25">
      <c r="D1585" s="67" t="str">
        <f>IF(RecurringTable[[#This Row],[Date]], _xlfn.XLOOKUP(RecurringTable[[#This Row],[Date]], MainIncomeTable[Date], MainIncomeTable[Period], -1, -1,1 ), "")</f>
        <v/>
      </c>
      <c r="E1585" s="68" t="str">
        <f ca="1">IF(RecurringTable[[#This Row],[Date]], IF(RecurringTable[[#This Row],[Date]]=_xlfn.XLOOKUP(TODAY(), RecurringTable[Date], RecurringTable[Date], -1,1,1), "Next up", ""), "")</f>
        <v/>
      </c>
    </row>
    <row r="1586" spans="4:5" x14ac:dyDescent="0.25">
      <c r="D1586" s="67" t="str">
        <f>IF(RecurringTable[[#This Row],[Date]], _xlfn.XLOOKUP(RecurringTable[[#This Row],[Date]], MainIncomeTable[Date], MainIncomeTable[Period], -1, -1,1 ), "")</f>
        <v/>
      </c>
      <c r="E1586" s="68" t="str">
        <f ca="1">IF(RecurringTable[[#This Row],[Date]], IF(RecurringTable[[#This Row],[Date]]=_xlfn.XLOOKUP(TODAY(), RecurringTable[Date], RecurringTable[Date], -1,1,1), "Next up", ""), "")</f>
        <v/>
      </c>
    </row>
    <row r="1587" spans="4:5" x14ac:dyDescent="0.25">
      <c r="D1587" s="67" t="str">
        <f>IF(RecurringTable[[#This Row],[Date]], _xlfn.XLOOKUP(RecurringTable[[#This Row],[Date]], MainIncomeTable[Date], MainIncomeTable[Period], -1, -1,1 ), "")</f>
        <v/>
      </c>
      <c r="E1587" s="68" t="str">
        <f ca="1">IF(RecurringTable[[#This Row],[Date]], IF(RecurringTable[[#This Row],[Date]]=_xlfn.XLOOKUP(TODAY(), RecurringTable[Date], RecurringTable[Date], -1,1,1), "Next up", ""), "")</f>
        <v/>
      </c>
    </row>
    <row r="1588" spans="4:5" x14ac:dyDescent="0.25">
      <c r="D1588" s="67" t="str">
        <f>IF(RecurringTable[[#This Row],[Date]], _xlfn.XLOOKUP(RecurringTable[[#This Row],[Date]], MainIncomeTable[Date], MainIncomeTable[Period], -1, -1,1 ), "")</f>
        <v/>
      </c>
      <c r="E1588" s="68" t="str">
        <f ca="1">IF(RecurringTable[[#This Row],[Date]], IF(RecurringTable[[#This Row],[Date]]=_xlfn.XLOOKUP(TODAY(), RecurringTable[Date], RecurringTable[Date], -1,1,1), "Next up", ""), "")</f>
        <v/>
      </c>
    </row>
    <row r="1589" spans="4:5" x14ac:dyDescent="0.25">
      <c r="D1589" s="67" t="str">
        <f>IF(RecurringTable[[#This Row],[Date]], _xlfn.XLOOKUP(RecurringTable[[#This Row],[Date]], MainIncomeTable[Date], MainIncomeTable[Period], -1, -1,1 ), "")</f>
        <v/>
      </c>
      <c r="E1589" s="68" t="str">
        <f ca="1">IF(RecurringTable[[#This Row],[Date]], IF(RecurringTable[[#This Row],[Date]]=_xlfn.XLOOKUP(TODAY(), RecurringTable[Date], RecurringTable[Date], -1,1,1), "Next up", ""), "")</f>
        <v/>
      </c>
    </row>
    <row r="1590" spans="4:5" x14ac:dyDescent="0.25">
      <c r="D1590" s="67" t="str">
        <f>IF(RecurringTable[[#This Row],[Date]], _xlfn.XLOOKUP(RecurringTable[[#This Row],[Date]], MainIncomeTable[Date], MainIncomeTable[Period], -1, -1,1 ), "")</f>
        <v/>
      </c>
      <c r="E1590" s="68" t="str">
        <f ca="1">IF(RecurringTable[[#This Row],[Date]], IF(RecurringTable[[#This Row],[Date]]=_xlfn.XLOOKUP(TODAY(), RecurringTable[Date], RecurringTable[Date], -1,1,1), "Next up", ""), "")</f>
        <v/>
      </c>
    </row>
    <row r="1591" spans="4:5" x14ac:dyDescent="0.25">
      <c r="D1591" s="67" t="str">
        <f>IF(RecurringTable[[#This Row],[Date]], _xlfn.XLOOKUP(RecurringTable[[#This Row],[Date]], MainIncomeTable[Date], MainIncomeTable[Period], -1, -1,1 ), "")</f>
        <v/>
      </c>
      <c r="E1591" s="68" t="str">
        <f ca="1">IF(RecurringTable[[#This Row],[Date]], IF(RecurringTable[[#This Row],[Date]]=_xlfn.XLOOKUP(TODAY(), RecurringTable[Date], RecurringTable[Date], -1,1,1), "Next up", ""), "")</f>
        <v/>
      </c>
    </row>
    <row r="1592" spans="4:5" x14ac:dyDescent="0.25">
      <c r="D1592" s="67" t="str">
        <f>IF(RecurringTable[[#This Row],[Date]], _xlfn.XLOOKUP(RecurringTable[[#This Row],[Date]], MainIncomeTable[Date], MainIncomeTable[Period], -1, -1,1 ), "")</f>
        <v/>
      </c>
      <c r="E1592" s="68" t="str">
        <f ca="1">IF(RecurringTable[[#This Row],[Date]], IF(RecurringTable[[#This Row],[Date]]=_xlfn.XLOOKUP(TODAY(), RecurringTable[Date], RecurringTable[Date], -1,1,1), "Next up", ""), "")</f>
        <v/>
      </c>
    </row>
    <row r="1593" spans="4:5" x14ac:dyDescent="0.25">
      <c r="D1593" s="67" t="str">
        <f>IF(RecurringTable[[#This Row],[Date]], _xlfn.XLOOKUP(RecurringTable[[#This Row],[Date]], MainIncomeTable[Date], MainIncomeTable[Period], -1, -1,1 ), "")</f>
        <v/>
      </c>
      <c r="E1593" s="68" t="str">
        <f ca="1">IF(RecurringTable[[#This Row],[Date]], IF(RecurringTable[[#This Row],[Date]]=_xlfn.XLOOKUP(TODAY(), RecurringTable[Date], RecurringTable[Date], -1,1,1), "Next up", ""), "")</f>
        <v/>
      </c>
    </row>
    <row r="1594" spans="4:5" x14ac:dyDescent="0.25">
      <c r="D1594" s="67" t="str">
        <f>IF(RecurringTable[[#This Row],[Date]], _xlfn.XLOOKUP(RecurringTable[[#This Row],[Date]], MainIncomeTable[Date], MainIncomeTable[Period], -1, -1,1 ), "")</f>
        <v/>
      </c>
      <c r="E1594" s="68" t="str">
        <f ca="1">IF(RecurringTable[[#This Row],[Date]], IF(RecurringTable[[#This Row],[Date]]=_xlfn.XLOOKUP(TODAY(), RecurringTable[Date], RecurringTable[Date], -1,1,1), "Next up", ""), "")</f>
        <v/>
      </c>
    </row>
    <row r="1595" spans="4:5" x14ac:dyDescent="0.25">
      <c r="D1595" s="67" t="str">
        <f>IF(RecurringTable[[#This Row],[Date]], _xlfn.XLOOKUP(RecurringTable[[#This Row],[Date]], MainIncomeTable[Date], MainIncomeTable[Period], -1, -1,1 ), "")</f>
        <v/>
      </c>
      <c r="E1595" s="68" t="str">
        <f ca="1">IF(RecurringTable[[#This Row],[Date]], IF(RecurringTable[[#This Row],[Date]]=_xlfn.XLOOKUP(TODAY(), RecurringTable[Date], RecurringTable[Date], -1,1,1), "Next up", ""), "")</f>
        <v/>
      </c>
    </row>
    <row r="1596" spans="4:5" x14ac:dyDescent="0.25">
      <c r="D1596" s="67" t="str">
        <f>IF(RecurringTable[[#This Row],[Date]], _xlfn.XLOOKUP(RecurringTable[[#This Row],[Date]], MainIncomeTable[Date], MainIncomeTable[Period], -1, -1,1 ), "")</f>
        <v/>
      </c>
      <c r="E1596" s="68" t="str">
        <f ca="1">IF(RecurringTable[[#This Row],[Date]], IF(RecurringTable[[#This Row],[Date]]=_xlfn.XLOOKUP(TODAY(), RecurringTable[Date], RecurringTable[Date], -1,1,1), "Next up", ""), "")</f>
        <v/>
      </c>
    </row>
    <row r="1597" spans="4:5" x14ac:dyDescent="0.25">
      <c r="D1597" s="67" t="str">
        <f>IF(RecurringTable[[#This Row],[Date]], _xlfn.XLOOKUP(RecurringTable[[#This Row],[Date]], MainIncomeTable[Date], MainIncomeTable[Period], -1, -1,1 ), "")</f>
        <v/>
      </c>
      <c r="E1597" s="68" t="str">
        <f ca="1">IF(RecurringTable[[#This Row],[Date]], IF(RecurringTable[[#This Row],[Date]]=_xlfn.XLOOKUP(TODAY(), RecurringTable[Date], RecurringTable[Date], -1,1,1), "Next up", ""), "")</f>
        <v/>
      </c>
    </row>
    <row r="1598" spans="4:5" x14ac:dyDescent="0.25">
      <c r="D1598" s="67" t="str">
        <f>IF(RecurringTable[[#This Row],[Date]], _xlfn.XLOOKUP(RecurringTable[[#This Row],[Date]], MainIncomeTable[Date], MainIncomeTable[Period], -1, -1,1 ), "")</f>
        <v/>
      </c>
      <c r="E1598" s="68" t="str">
        <f ca="1">IF(RecurringTable[[#This Row],[Date]], IF(RecurringTable[[#This Row],[Date]]=_xlfn.XLOOKUP(TODAY(), RecurringTable[Date], RecurringTable[Date], -1,1,1), "Next up", ""), "")</f>
        <v/>
      </c>
    </row>
    <row r="1599" spans="4:5" x14ac:dyDescent="0.25">
      <c r="D1599" s="67" t="str">
        <f>IF(RecurringTable[[#This Row],[Date]], _xlfn.XLOOKUP(RecurringTable[[#This Row],[Date]], MainIncomeTable[Date], MainIncomeTable[Period], -1, -1,1 ), "")</f>
        <v/>
      </c>
      <c r="E1599" s="68" t="str">
        <f ca="1">IF(RecurringTable[[#This Row],[Date]], IF(RecurringTable[[#This Row],[Date]]=_xlfn.XLOOKUP(TODAY(), RecurringTable[Date], RecurringTable[Date], -1,1,1), "Next up", ""), "")</f>
        <v/>
      </c>
    </row>
    <row r="1600" spans="4:5" x14ac:dyDescent="0.25">
      <c r="D1600" s="67" t="str">
        <f>IF(RecurringTable[[#This Row],[Date]], _xlfn.XLOOKUP(RecurringTable[[#This Row],[Date]], MainIncomeTable[Date], MainIncomeTable[Period], -1, -1,1 ), "")</f>
        <v/>
      </c>
      <c r="E1600" s="68" t="str">
        <f ca="1">IF(RecurringTable[[#This Row],[Date]], IF(RecurringTable[[#This Row],[Date]]=_xlfn.XLOOKUP(TODAY(), RecurringTable[Date], RecurringTable[Date], -1,1,1), "Next up", ""), "")</f>
        <v/>
      </c>
    </row>
    <row r="1601" spans="4:5" x14ac:dyDescent="0.25">
      <c r="D1601" s="67" t="str">
        <f>IF(RecurringTable[[#This Row],[Date]], _xlfn.XLOOKUP(RecurringTable[[#This Row],[Date]], MainIncomeTable[Date], MainIncomeTable[Period], -1, -1,1 ), "")</f>
        <v/>
      </c>
      <c r="E1601" s="68" t="str">
        <f ca="1">IF(RecurringTable[[#This Row],[Date]], IF(RecurringTable[[#This Row],[Date]]=_xlfn.XLOOKUP(TODAY(), RecurringTable[Date], RecurringTable[Date], -1,1,1), "Next up", ""), "")</f>
        <v/>
      </c>
    </row>
    <row r="1602" spans="4:5" x14ac:dyDescent="0.25">
      <c r="D1602" s="67" t="str">
        <f>IF(RecurringTable[[#This Row],[Date]], _xlfn.XLOOKUP(RecurringTable[[#This Row],[Date]], MainIncomeTable[Date], MainIncomeTable[Period], -1, -1,1 ), "")</f>
        <v/>
      </c>
      <c r="E1602" s="68" t="str">
        <f ca="1">IF(RecurringTable[[#This Row],[Date]], IF(RecurringTable[[#This Row],[Date]]=_xlfn.XLOOKUP(TODAY(), RecurringTable[Date], RecurringTable[Date], -1,1,1), "Next up", ""), "")</f>
        <v/>
      </c>
    </row>
    <row r="1603" spans="4:5" x14ac:dyDescent="0.25">
      <c r="D1603" s="67" t="str">
        <f>IF(RecurringTable[[#This Row],[Date]], _xlfn.XLOOKUP(RecurringTable[[#This Row],[Date]], MainIncomeTable[Date], MainIncomeTable[Period], -1, -1,1 ), "")</f>
        <v/>
      </c>
      <c r="E1603" s="68" t="str">
        <f ca="1">IF(RecurringTable[[#This Row],[Date]], IF(RecurringTable[[#This Row],[Date]]=_xlfn.XLOOKUP(TODAY(), RecurringTable[Date], RecurringTable[Date], -1,1,1), "Next up", ""), "")</f>
        <v/>
      </c>
    </row>
    <row r="1604" spans="4:5" x14ac:dyDescent="0.25">
      <c r="D1604" s="67" t="str">
        <f>IF(RecurringTable[[#This Row],[Date]], _xlfn.XLOOKUP(RecurringTable[[#This Row],[Date]], MainIncomeTable[Date], MainIncomeTable[Period], -1, -1,1 ), "")</f>
        <v/>
      </c>
      <c r="E1604" s="68" t="str">
        <f ca="1">IF(RecurringTable[[#This Row],[Date]], IF(RecurringTable[[#This Row],[Date]]=_xlfn.XLOOKUP(TODAY(), RecurringTable[Date], RecurringTable[Date], -1,1,1), "Next up", ""), "")</f>
        <v/>
      </c>
    </row>
    <row r="1605" spans="4:5" x14ac:dyDescent="0.25">
      <c r="D1605" s="67" t="str">
        <f>IF(RecurringTable[[#This Row],[Date]], _xlfn.XLOOKUP(RecurringTable[[#This Row],[Date]], MainIncomeTable[Date], MainIncomeTable[Period], -1, -1,1 ), "")</f>
        <v/>
      </c>
      <c r="E1605" s="68" t="str">
        <f ca="1">IF(RecurringTable[[#This Row],[Date]], IF(RecurringTable[[#This Row],[Date]]=_xlfn.XLOOKUP(TODAY(), RecurringTable[Date], RecurringTable[Date], -1,1,1), "Next up", ""), "")</f>
        <v/>
      </c>
    </row>
    <row r="1606" spans="4:5" x14ac:dyDescent="0.25">
      <c r="D1606" s="67" t="str">
        <f>IF(RecurringTable[[#This Row],[Date]], _xlfn.XLOOKUP(RecurringTable[[#This Row],[Date]], MainIncomeTable[Date], MainIncomeTable[Period], -1, -1,1 ), "")</f>
        <v/>
      </c>
      <c r="E1606" s="68" t="str">
        <f ca="1">IF(RecurringTable[[#This Row],[Date]], IF(RecurringTable[[#This Row],[Date]]=_xlfn.XLOOKUP(TODAY(), RecurringTable[Date], RecurringTable[Date], -1,1,1), "Next up", ""), "")</f>
        <v/>
      </c>
    </row>
    <row r="1607" spans="4:5" x14ac:dyDescent="0.25">
      <c r="D1607" s="67" t="str">
        <f>IF(RecurringTable[[#This Row],[Date]], _xlfn.XLOOKUP(RecurringTable[[#This Row],[Date]], MainIncomeTable[Date], MainIncomeTable[Period], -1, -1,1 ), "")</f>
        <v/>
      </c>
      <c r="E1607" s="68" t="str">
        <f ca="1">IF(RecurringTable[[#This Row],[Date]], IF(RecurringTable[[#This Row],[Date]]=_xlfn.XLOOKUP(TODAY(), RecurringTable[Date], RecurringTable[Date], -1,1,1), "Next up", ""), "")</f>
        <v/>
      </c>
    </row>
    <row r="1608" spans="4:5" x14ac:dyDescent="0.25">
      <c r="D1608" s="67" t="str">
        <f>IF(RecurringTable[[#This Row],[Date]], _xlfn.XLOOKUP(RecurringTable[[#This Row],[Date]], MainIncomeTable[Date], MainIncomeTable[Period], -1, -1,1 ), "")</f>
        <v/>
      </c>
      <c r="E1608" s="68" t="str">
        <f ca="1">IF(RecurringTable[[#This Row],[Date]], IF(RecurringTable[[#This Row],[Date]]=_xlfn.XLOOKUP(TODAY(), RecurringTable[Date], RecurringTable[Date], -1,1,1), "Next up", ""), "")</f>
        <v/>
      </c>
    </row>
    <row r="1609" spans="4:5" x14ac:dyDescent="0.25">
      <c r="D1609" s="67" t="str">
        <f>IF(RecurringTable[[#This Row],[Date]], _xlfn.XLOOKUP(RecurringTable[[#This Row],[Date]], MainIncomeTable[Date], MainIncomeTable[Period], -1, -1,1 ), "")</f>
        <v/>
      </c>
      <c r="E1609" s="68" t="str">
        <f ca="1">IF(RecurringTable[[#This Row],[Date]], IF(RecurringTable[[#This Row],[Date]]=_xlfn.XLOOKUP(TODAY(), RecurringTable[Date], RecurringTable[Date], -1,1,1), "Next up", ""), "")</f>
        <v/>
      </c>
    </row>
    <row r="1610" spans="4:5" x14ac:dyDescent="0.25">
      <c r="D1610" s="67" t="str">
        <f>IF(RecurringTable[[#This Row],[Date]], _xlfn.XLOOKUP(RecurringTable[[#This Row],[Date]], MainIncomeTable[Date], MainIncomeTable[Period], -1, -1,1 ), "")</f>
        <v/>
      </c>
      <c r="E1610" s="68" t="str">
        <f ca="1">IF(RecurringTable[[#This Row],[Date]], IF(RecurringTable[[#This Row],[Date]]=_xlfn.XLOOKUP(TODAY(), RecurringTable[Date], RecurringTable[Date], -1,1,1), "Next up", ""), "")</f>
        <v/>
      </c>
    </row>
    <row r="1611" spans="4:5" x14ac:dyDescent="0.25">
      <c r="D1611" s="67" t="str">
        <f>IF(RecurringTable[[#This Row],[Date]], _xlfn.XLOOKUP(RecurringTable[[#This Row],[Date]], MainIncomeTable[Date], MainIncomeTable[Period], -1, -1,1 ), "")</f>
        <v/>
      </c>
      <c r="E1611" s="68" t="str">
        <f ca="1">IF(RecurringTable[[#This Row],[Date]], IF(RecurringTable[[#This Row],[Date]]=_xlfn.XLOOKUP(TODAY(), RecurringTable[Date], RecurringTable[Date], -1,1,1), "Next up", ""), "")</f>
        <v/>
      </c>
    </row>
    <row r="1612" spans="4:5" x14ac:dyDescent="0.25">
      <c r="D1612" s="67" t="str">
        <f>IF(RecurringTable[[#This Row],[Date]], _xlfn.XLOOKUP(RecurringTable[[#This Row],[Date]], MainIncomeTable[Date], MainIncomeTable[Period], -1, -1,1 ), "")</f>
        <v/>
      </c>
      <c r="E1612" s="68" t="str">
        <f ca="1">IF(RecurringTable[[#This Row],[Date]], IF(RecurringTable[[#This Row],[Date]]=_xlfn.XLOOKUP(TODAY(), RecurringTable[Date], RecurringTable[Date], -1,1,1), "Next up", ""), "")</f>
        <v/>
      </c>
    </row>
    <row r="1613" spans="4:5" x14ac:dyDescent="0.25">
      <c r="D1613" s="67" t="str">
        <f>IF(RecurringTable[[#This Row],[Date]], _xlfn.XLOOKUP(RecurringTable[[#This Row],[Date]], MainIncomeTable[Date], MainIncomeTable[Period], -1, -1,1 ), "")</f>
        <v/>
      </c>
      <c r="E1613" s="68" t="str">
        <f ca="1">IF(RecurringTable[[#This Row],[Date]], IF(RecurringTable[[#This Row],[Date]]=_xlfn.XLOOKUP(TODAY(), RecurringTable[Date], RecurringTable[Date], -1,1,1), "Next up", ""), "")</f>
        <v/>
      </c>
    </row>
    <row r="1614" spans="4:5" x14ac:dyDescent="0.25">
      <c r="D1614" s="67" t="str">
        <f>IF(RecurringTable[[#This Row],[Date]], _xlfn.XLOOKUP(RecurringTable[[#This Row],[Date]], MainIncomeTable[Date], MainIncomeTable[Period], -1, -1,1 ), "")</f>
        <v/>
      </c>
      <c r="E1614" s="68" t="str">
        <f ca="1">IF(RecurringTable[[#This Row],[Date]], IF(RecurringTable[[#This Row],[Date]]=_xlfn.XLOOKUP(TODAY(), RecurringTable[Date], RecurringTable[Date], -1,1,1), "Next up", ""), "")</f>
        <v/>
      </c>
    </row>
    <row r="1615" spans="4:5" x14ac:dyDescent="0.25">
      <c r="D1615" s="67" t="str">
        <f>IF(RecurringTable[[#This Row],[Date]], _xlfn.XLOOKUP(RecurringTable[[#This Row],[Date]], MainIncomeTable[Date], MainIncomeTable[Period], -1, -1,1 ), "")</f>
        <v/>
      </c>
      <c r="E1615" s="68" t="str">
        <f ca="1">IF(RecurringTable[[#This Row],[Date]], IF(RecurringTable[[#This Row],[Date]]=_xlfn.XLOOKUP(TODAY(), RecurringTable[Date], RecurringTable[Date], -1,1,1), "Next up", ""), "")</f>
        <v/>
      </c>
    </row>
    <row r="1616" spans="4:5" x14ac:dyDescent="0.25">
      <c r="D1616" s="67" t="str">
        <f>IF(RecurringTable[[#This Row],[Date]], _xlfn.XLOOKUP(RecurringTable[[#This Row],[Date]], MainIncomeTable[Date], MainIncomeTable[Period], -1, -1,1 ), "")</f>
        <v/>
      </c>
      <c r="E1616" s="68" t="str">
        <f ca="1">IF(RecurringTable[[#This Row],[Date]], IF(RecurringTable[[#This Row],[Date]]=_xlfn.XLOOKUP(TODAY(), RecurringTable[Date], RecurringTable[Date], -1,1,1), "Next up", ""), "")</f>
        <v/>
      </c>
    </row>
    <row r="1617" spans="4:5" x14ac:dyDescent="0.25">
      <c r="D1617" s="67" t="str">
        <f>IF(RecurringTable[[#This Row],[Date]], _xlfn.XLOOKUP(RecurringTable[[#This Row],[Date]], MainIncomeTable[Date], MainIncomeTable[Period], -1, -1,1 ), "")</f>
        <v/>
      </c>
      <c r="E1617" s="68" t="str">
        <f ca="1">IF(RecurringTable[[#This Row],[Date]], IF(RecurringTable[[#This Row],[Date]]=_xlfn.XLOOKUP(TODAY(), RecurringTable[Date], RecurringTable[Date], -1,1,1), "Next up", ""), "")</f>
        <v/>
      </c>
    </row>
    <row r="1618" spans="4:5" x14ac:dyDescent="0.25">
      <c r="D1618" s="67" t="str">
        <f>IF(RecurringTable[[#This Row],[Date]], _xlfn.XLOOKUP(RecurringTable[[#This Row],[Date]], MainIncomeTable[Date], MainIncomeTable[Period], -1, -1,1 ), "")</f>
        <v/>
      </c>
      <c r="E1618" s="68" t="str">
        <f ca="1">IF(RecurringTable[[#This Row],[Date]], IF(RecurringTable[[#This Row],[Date]]=_xlfn.XLOOKUP(TODAY(), RecurringTable[Date], RecurringTable[Date], -1,1,1), "Next up", ""), "")</f>
        <v/>
      </c>
    </row>
    <row r="1619" spans="4:5" x14ac:dyDescent="0.25">
      <c r="D1619" s="67" t="str">
        <f>IF(RecurringTable[[#This Row],[Date]], _xlfn.XLOOKUP(RecurringTable[[#This Row],[Date]], MainIncomeTable[Date], MainIncomeTable[Period], -1, -1,1 ), "")</f>
        <v/>
      </c>
      <c r="E1619" s="68" t="str">
        <f ca="1">IF(RecurringTable[[#This Row],[Date]], IF(RecurringTable[[#This Row],[Date]]=_xlfn.XLOOKUP(TODAY(), RecurringTable[Date], RecurringTable[Date], -1,1,1), "Next up", ""), "")</f>
        <v/>
      </c>
    </row>
    <row r="1620" spans="4:5" x14ac:dyDescent="0.25">
      <c r="D1620" s="67" t="str">
        <f>IF(RecurringTable[[#This Row],[Date]], _xlfn.XLOOKUP(RecurringTable[[#This Row],[Date]], MainIncomeTable[Date], MainIncomeTable[Period], -1, -1,1 ), "")</f>
        <v/>
      </c>
      <c r="E1620" s="68" t="str">
        <f ca="1">IF(RecurringTable[[#This Row],[Date]], IF(RecurringTable[[#This Row],[Date]]=_xlfn.XLOOKUP(TODAY(), RecurringTable[Date], RecurringTable[Date], -1,1,1), "Next up", ""), "")</f>
        <v/>
      </c>
    </row>
    <row r="1621" spans="4:5" x14ac:dyDescent="0.25">
      <c r="D1621" s="67" t="str">
        <f>IF(RecurringTable[[#This Row],[Date]], _xlfn.XLOOKUP(RecurringTable[[#This Row],[Date]], MainIncomeTable[Date], MainIncomeTable[Period], -1, -1,1 ), "")</f>
        <v/>
      </c>
      <c r="E1621" s="68" t="str">
        <f ca="1">IF(RecurringTable[[#This Row],[Date]], IF(RecurringTable[[#This Row],[Date]]=_xlfn.XLOOKUP(TODAY(), RecurringTable[Date], RecurringTable[Date], -1,1,1), "Next up", ""), "")</f>
        <v/>
      </c>
    </row>
    <row r="1622" spans="4:5" x14ac:dyDescent="0.25">
      <c r="D1622" s="67" t="str">
        <f>IF(RecurringTable[[#This Row],[Date]], _xlfn.XLOOKUP(RecurringTable[[#This Row],[Date]], MainIncomeTable[Date], MainIncomeTable[Period], -1, -1,1 ), "")</f>
        <v/>
      </c>
      <c r="E1622" s="68" t="str">
        <f ca="1">IF(RecurringTable[[#This Row],[Date]], IF(RecurringTable[[#This Row],[Date]]=_xlfn.XLOOKUP(TODAY(), RecurringTable[Date], RecurringTable[Date], -1,1,1), "Next up", ""), "")</f>
        <v/>
      </c>
    </row>
    <row r="1623" spans="4:5" x14ac:dyDescent="0.25">
      <c r="D1623" s="67" t="str">
        <f>IF(RecurringTable[[#This Row],[Date]], _xlfn.XLOOKUP(RecurringTable[[#This Row],[Date]], MainIncomeTable[Date], MainIncomeTable[Period], -1, -1,1 ), "")</f>
        <v/>
      </c>
      <c r="E1623" s="68" t="str">
        <f ca="1">IF(RecurringTable[[#This Row],[Date]], IF(RecurringTable[[#This Row],[Date]]=_xlfn.XLOOKUP(TODAY(), RecurringTable[Date], RecurringTable[Date], -1,1,1), "Next up", ""), "")</f>
        <v/>
      </c>
    </row>
    <row r="1624" spans="4:5" x14ac:dyDescent="0.25">
      <c r="D1624" s="67" t="str">
        <f>IF(RecurringTable[[#This Row],[Date]], _xlfn.XLOOKUP(RecurringTable[[#This Row],[Date]], MainIncomeTable[Date], MainIncomeTable[Period], -1, -1,1 ), "")</f>
        <v/>
      </c>
      <c r="E1624" s="68" t="str">
        <f ca="1">IF(RecurringTable[[#This Row],[Date]], IF(RecurringTable[[#This Row],[Date]]=_xlfn.XLOOKUP(TODAY(), RecurringTable[Date], RecurringTable[Date], -1,1,1), "Next up", ""), "")</f>
        <v/>
      </c>
    </row>
    <row r="1625" spans="4:5" x14ac:dyDescent="0.25">
      <c r="D1625" s="67" t="str">
        <f>IF(RecurringTable[[#This Row],[Date]], _xlfn.XLOOKUP(RecurringTable[[#This Row],[Date]], MainIncomeTable[Date], MainIncomeTable[Period], -1, -1,1 ), "")</f>
        <v/>
      </c>
      <c r="E1625" s="68" t="str">
        <f ca="1">IF(RecurringTable[[#This Row],[Date]], IF(RecurringTable[[#This Row],[Date]]=_xlfn.XLOOKUP(TODAY(), RecurringTable[Date], RecurringTable[Date], -1,1,1), "Next up", ""), "")</f>
        <v/>
      </c>
    </row>
    <row r="1626" spans="4:5" x14ac:dyDescent="0.25">
      <c r="D1626" s="67" t="str">
        <f>IF(RecurringTable[[#This Row],[Date]], _xlfn.XLOOKUP(RecurringTable[[#This Row],[Date]], MainIncomeTable[Date], MainIncomeTable[Period], -1, -1,1 ), "")</f>
        <v/>
      </c>
      <c r="E1626" s="68" t="str">
        <f ca="1">IF(RecurringTable[[#This Row],[Date]], IF(RecurringTable[[#This Row],[Date]]=_xlfn.XLOOKUP(TODAY(), RecurringTable[Date], RecurringTable[Date], -1,1,1), "Next up", ""), "")</f>
        <v/>
      </c>
    </row>
    <row r="1627" spans="4:5" x14ac:dyDescent="0.25">
      <c r="D1627" s="67" t="str">
        <f>IF(RecurringTable[[#This Row],[Date]], _xlfn.XLOOKUP(RecurringTable[[#This Row],[Date]], MainIncomeTable[Date], MainIncomeTable[Period], -1, -1,1 ), "")</f>
        <v/>
      </c>
      <c r="E1627" s="68" t="str">
        <f ca="1">IF(RecurringTable[[#This Row],[Date]], IF(RecurringTable[[#This Row],[Date]]=_xlfn.XLOOKUP(TODAY(), RecurringTable[Date], RecurringTable[Date], -1,1,1), "Next up", ""), "")</f>
        <v/>
      </c>
    </row>
    <row r="1628" spans="4:5" x14ac:dyDescent="0.25">
      <c r="D1628" s="67" t="str">
        <f>IF(RecurringTable[[#This Row],[Date]], _xlfn.XLOOKUP(RecurringTable[[#This Row],[Date]], MainIncomeTable[Date], MainIncomeTable[Period], -1, -1,1 ), "")</f>
        <v/>
      </c>
      <c r="E1628" s="68" t="str">
        <f ca="1">IF(RecurringTable[[#This Row],[Date]], IF(RecurringTable[[#This Row],[Date]]=_xlfn.XLOOKUP(TODAY(), RecurringTable[Date], RecurringTable[Date], -1,1,1), "Next up", ""), "")</f>
        <v/>
      </c>
    </row>
    <row r="1629" spans="4:5" x14ac:dyDescent="0.25">
      <c r="D1629" s="67" t="str">
        <f>IF(RecurringTable[[#This Row],[Date]], _xlfn.XLOOKUP(RecurringTable[[#This Row],[Date]], MainIncomeTable[Date], MainIncomeTable[Period], -1, -1,1 ), "")</f>
        <v/>
      </c>
      <c r="E1629" s="68" t="str">
        <f ca="1">IF(RecurringTable[[#This Row],[Date]], IF(RecurringTable[[#This Row],[Date]]=_xlfn.XLOOKUP(TODAY(), RecurringTable[Date], RecurringTable[Date], -1,1,1), "Next up", ""), "")</f>
        <v/>
      </c>
    </row>
    <row r="1630" spans="4:5" x14ac:dyDescent="0.25">
      <c r="D1630" s="67" t="str">
        <f>IF(RecurringTable[[#This Row],[Date]], _xlfn.XLOOKUP(RecurringTable[[#This Row],[Date]], MainIncomeTable[Date], MainIncomeTable[Period], -1, -1,1 ), "")</f>
        <v/>
      </c>
      <c r="E1630" s="68" t="str">
        <f ca="1">IF(RecurringTable[[#This Row],[Date]], IF(RecurringTable[[#This Row],[Date]]=_xlfn.XLOOKUP(TODAY(), RecurringTable[Date], RecurringTable[Date], -1,1,1), "Next up", ""), "")</f>
        <v/>
      </c>
    </row>
    <row r="1631" spans="4:5" x14ac:dyDescent="0.25">
      <c r="D1631" s="67" t="str">
        <f>IF(RecurringTable[[#This Row],[Date]], _xlfn.XLOOKUP(RecurringTable[[#This Row],[Date]], MainIncomeTable[Date], MainIncomeTable[Period], -1, -1,1 ), "")</f>
        <v/>
      </c>
      <c r="E1631" s="68" t="str">
        <f ca="1">IF(RecurringTable[[#This Row],[Date]], IF(RecurringTable[[#This Row],[Date]]=_xlfn.XLOOKUP(TODAY(), RecurringTable[Date], RecurringTable[Date], -1,1,1), "Next up", ""), "")</f>
        <v/>
      </c>
    </row>
    <row r="1632" spans="4:5" x14ac:dyDescent="0.25">
      <c r="D1632" s="67" t="str">
        <f>IF(RecurringTable[[#This Row],[Date]], _xlfn.XLOOKUP(RecurringTable[[#This Row],[Date]], MainIncomeTable[Date], MainIncomeTable[Period], -1, -1,1 ), "")</f>
        <v/>
      </c>
      <c r="E1632" s="68" t="str">
        <f ca="1">IF(RecurringTable[[#This Row],[Date]], IF(RecurringTable[[#This Row],[Date]]=_xlfn.XLOOKUP(TODAY(), RecurringTable[Date], RecurringTable[Date], -1,1,1), "Next up", ""), "")</f>
        <v/>
      </c>
    </row>
    <row r="1633" spans="4:5" x14ac:dyDescent="0.25">
      <c r="D1633" s="67" t="str">
        <f>IF(RecurringTable[[#This Row],[Date]], _xlfn.XLOOKUP(RecurringTable[[#This Row],[Date]], MainIncomeTable[Date], MainIncomeTable[Period], -1, -1,1 ), "")</f>
        <v/>
      </c>
      <c r="E1633" s="68" t="str">
        <f ca="1">IF(RecurringTable[[#This Row],[Date]], IF(RecurringTable[[#This Row],[Date]]=_xlfn.XLOOKUP(TODAY(), RecurringTable[Date], RecurringTable[Date], -1,1,1), "Next up", ""), "")</f>
        <v/>
      </c>
    </row>
    <row r="1634" spans="4:5" x14ac:dyDescent="0.25">
      <c r="D1634" s="67" t="str">
        <f>IF(RecurringTable[[#This Row],[Date]], _xlfn.XLOOKUP(RecurringTable[[#This Row],[Date]], MainIncomeTable[Date], MainIncomeTable[Period], -1, -1,1 ), "")</f>
        <v/>
      </c>
      <c r="E1634" s="68" t="str">
        <f ca="1">IF(RecurringTable[[#This Row],[Date]], IF(RecurringTable[[#This Row],[Date]]=_xlfn.XLOOKUP(TODAY(), RecurringTable[Date], RecurringTable[Date], -1,1,1), "Next up", ""), "")</f>
        <v/>
      </c>
    </row>
    <row r="1635" spans="4:5" x14ac:dyDescent="0.25">
      <c r="D1635" s="67" t="str">
        <f>IF(RecurringTable[[#This Row],[Date]], _xlfn.XLOOKUP(RecurringTable[[#This Row],[Date]], MainIncomeTable[Date], MainIncomeTable[Period], -1, -1,1 ), "")</f>
        <v/>
      </c>
      <c r="E1635" s="68" t="str">
        <f ca="1">IF(RecurringTable[[#This Row],[Date]], IF(RecurringTable[[#This Row],[Date]]=_xlfn.XLOOKUP(TODAY(), RecurringTable[Date], RecurringTable[Date], -1,1,1), "Next up", ""), "")</f>
        <v/>
      </c>
    </row>
    <row r="1636" spans="4:5" x14ac:dyDescent="0.25">
      <c r="D1636" s="67" t="str">
        <f>IF(RecurringTable[[#This Row],[Date]], _xlfn.XLOOKUP(RecurringTable[[#This Row],[Date]], MainIncomeTable[Date], MainIncomeTable[Period], -1, -1,1 ), "")</f>
        <v/>
      </c>
      <c r="E1636" s="68" t="str">
        <f ca="1">IF(RecurringTable[[#This Row],[Date]], IF(RecurringTable[[#This Row],[Date]]=_xlfn.XLOOKUP(TODAY(), RecurringTable[Date], RecurringTable[Date], -1,1,1), "Next up", ""), "")</f>
        <v/>
      </c>
    </row>
    <row r="1637" spans="4:5" x14ac:dyDescent="0.25">
      <c r="D1637" s="67" t="str">
        <f>IF(RecurringTable[[#This Row],[Date]], _xlfn.XLOOKUP(RecurringTable[[#This Row],[Date]], MainIncomeTable[Date], MainIncomeTable[Period], -1, -1,1 ), "")</f>
        <v/>
      </c>
      <c r="E1637" s="68" t="str">
        <f ca="1">IF(RecurringTable[[#This Row],[Date]], IF(RecurringTable[[#This Row],[Date]]=_xlfn.XLOOKUP(TODAY(), RecurringTable[Date], RecurringTable[Date], -1,1,1), "Next up", ""), "")</f>
        <v/>
      </c>
    </row>
    <row r="1638" spans="4:5" x14ac:dyDescent="0.25">
      <c r="D1638" s="67" t="str">
        <f>IF(RecurringTable[[#This Row],[Date]], _xlfn.XLOOKUP(RecurringTable[[#This Row],[Date]], MainIncomeTable[Date], MainIncomeTable[Period], -1, -1,1 ), "")</f>
        <v/>
      </c>
      <c r="E1638" s="68" t="str">
        <f ca="1">IF(RecurringTable[[#This Row],[Date]], IF(RecurringTable[[#This Row],[Date]]=_xlfn.XLOOKUP(TODAY(), RecurringTable[Date], RecurringTable[Date], -1,1,1), "Next up", ""), "")</f>
        <v/>
      </c>
    </row>
    <row r="1639" spans="4:5" x14ac:dyDescent="0.25">
      <c r="D1639" s="67" t="str">
        <f>IF(RecurringTable[[#This Row],[Date]], _xlfn.XLOOKUP(RecurringTable[[#This Row],[Date]], MainIncomeTable[Date], MainIncomeTable[Period], -1, -1,1 ), "")</f>
        <v/>
      </c>
      <c r="E1639" s="68" t="str">
        <f ca="1">IF(RecurringTable[[#This Row],[Date]], IF(RecurringTable[[#This Row],[Date]]=_xlfn.XLOOKUP(TODAY(), RecurringTable[Date], RecurringTable[Date], -1,1,1), "Next up", ""), "")</f>
        <v/>
      </c>
    </row>
    <row r="1640" spans="4:5" x14ac:dyDescent="0.25">
      <c r="D1640" s="67" t="str">
        <f>IF(RecurringTable[[#This Row],[Date]], _xlfn.XLOOKUP(RecurringTable[[#This Row],[Date]], MainIncomeTable[Date], MainIncomeTable[Period], -1, -1,1 ), "")</f>
        <v/>
      </c>
      <c r="E1640" s="68" t="str">
        <f ca="1">IF(RecurringTable[[#This Row],[Date]], IF(RecurringTable[[#This Row],[Date]]=_xlfn.XLOOKUP(TODAY(), RecurringTable[Date], RecurringTable[Date], -1,1,1), "Next up", ""), "")</f>
        <v/>
      </c>
    </row>
    <row r="1641" spans="4:5" x14ac:dyDescent="0.25">
      <c r="D1641" s="67" t="str">
        <f>IF(RecurringTable[[#This Row],[Date]], _xlfn.XLOOKUP(RecurringTable[[#This Row],[Date]], MainIncomeTable[Date], MainIncomeTable[Period], -1, -1,1 ), "")</f>
        <v/>
      </c>
      <c r="E1641" s="68" t="str">
        <f ca="1">IF(RecurringTable[[#This Row],[Date]], IF(RecurringTable[[#This Row],[Date]]=_xlfn.XLOOKUP(TODAY(), RecurringTable[Date], RecurringTable[Date], -1,1,1), "Next up", ""), "")</f>
        <v/>
      </c>
    </row>
    <row r="1642" spans="4:5" x14ac:dyDescent="0.25">
      <c r="D1642" s="67" t="str">
        <f>IF(RecurringTable[[#This Row],[Date]], _xlfn.XLOOKUP(RecurringTable[[#This Row],[Date]], MainIncomeTable[Date], MainIncomeTable[Period], -1, -1,1 ), "")</f>
        <v/>
      </c>
      <c r="E1642" s="68" t="str">
        <f ca="1">IF(RecurringTable[[#This Row],[Date]], IF(RecurringTable[[#This Row],[Date]]=_xlfn.XLOOKUP(TODAY(), RecurringTable[Date], RecurringTable[Date], -1,1,1), "Next up", ""), "")</f>
        <v/>
      </c>
    </row>
    <row r="1643" spans="4:5" x14ac:dyDescent="0.25">
      <c r="D1643" s="67" t="str">
        <f>IF(RecurringTable[[#This Row],[Date]], _xlfn.XLOOKUP(RecurringTable[[#This Row],[Date]], MainIncomeTable[Date], MainIncomeTable[Period], -1, -1,1 ), "")</f>
        <v/>
      </c>
      <c r="E1643" s="68" t="str">
        <f ca="1">IF(RecurringTable[[#This Row],[Date]], IF(RecurringTable[[#This Row],[Date]]=_xlfn.XLOOKUP(TODAY(), RecurringTable[Date], RecurringTable[Date], -1,1,1), "Next up", ""), "")</f>
        <v/>
      </c>
    </row>
    <row r="1644" spans="4:5" x14ac:dyDescent="0.25">
      <c r="D1644" s="67" t="str">
        <f>IF(RecurringTable[[#This Row],[Date]], _xlfn.XLOOKUP(RecurringTable[[#This Row],[Date]], MainIncomeTable[Date], MainIncomeTable[Period], -1, -1,1 ), "")</f>
        <v/>
      </c>
      <c r="E1644" s="68" t="str">
        <f ca="1">IF(RecurringTable[[#This Row],[Date]], IF(RecurringTable[[#This Row],[Date]]=_xlfn.XLOOKUP(TODAY(), RecurringTable[Date], RecurringTable[Date], -1,1,1), "Next up", ""), "")</f>
        <v/>
      </c>
    </row>
    <row r="1645" spans="4:5" x14ac:dyDescent="0.25">
      <c r="D1645" s="67" t="str">
        <f>IF(RecurringTable[[#This Row],[Date]], _xlfn.XLOOKUP(RecurringTable[[#This Row],[Date]], MainIncomeTable[Date], MainIncomeTable[Period], -1, -1,1 ), "")</f>
        <v/>
      </c>
      <c r="E1645" s="68" t="str">
        <f ca="1">IF(RecurringTable[[#This Row],[Date]], IF(RecurringTable[[#This Row],[Date]]=_xlfn.XLOOKUP(TODAY(), RecurringTable[Date], RecurringTable[Date], -1,1,1), "Next up", ""), "")</f>
        <v/>
      </c>
    </row>
    <row r="1646" spans="4:5" x14ac:dyDescent="0.25">
      <c r="D1646" s="67" t="str">
        <f>IF(RecurringTable[[#This Row],[Date]], _xlfn.XLOOKUP(RecurringTable[[#This Row],[Date]], MainIncomeTable[Date], MainIncomeTable[Period], -1, -1,1 ), "")</f>
        <v/>
      </c>
      <c r="E1646" s="68" t="str">
        <f ca="1">IF(RecurringTable[[#This Row],[Date]], IF(RecurringTable[[#This Row],[Date]]=_xlfn.XLOOKUP(TODAY(), RecurringTable[Date], RecurringTable[Date], -1,1,1), "Next up", ""), "")</f>
        <v/>
      </c>
    </row>
    <row r="1647" spans="4:5" x14ac:dyDescent="0.25">
      <c r="D1647" s="67" t="str">
        <f>IF(RecurringTable[[#This Row],[Date]], _xlfn.XLOOKUP(RecurringTable[[#This Row],[Date]], MainIncomeTable[Date], MainIncomeTable[Period], -1, -1,1 ), "")</f>
        <v/>
      </c>
      <c r="E1647" s="68" t="str">
        <f ca="1">IF(RecurringTable[[#This Row],[Date]], IF(RecurringTable[[#This Row],[Date]]=_xlfn.XLOOKUP(TODAY(), RecurringTable[Date], RecurringTable[Date], -1,1,1), "Next up", ""), "")</f>
        <v/>
      </c>
    </row>
    <row r="1648" spans="4:5" x14ac:dyDescent="0.25">
      <c r="D1648" s="67" t="str">
        <f>IF(RecurringTable[[#This Row],[Date]], _xlfn.XLOOKUP(RecurringTable[[#This Row],[Date]], MainIncomeTable[Date], MainIncomeTable[Period], -1, -1,1 ), "")</f>
        <v/>
      </c>
      <c r="E1648" s="68" t="str">
        <f ca="1">IF(RecurringTable[[#This Row],[Date]], IF(RecurringTable[[#This Row],[Date]]=_xlfn.XLOOKUP(TODAY(), RecurringTable[Date], RecurringTable[Date], -1,1,1), "Next up", ""), "")</f>
        <v/>
      </c>
    </row>
    <row r="1649" spans="4:5" x14ac:dyDescent="0.25">
      <c r="D1649" s="67" t="str">
        <f>IF(RecurringTable[[#This Row],[Date]], _xlfn.XLOOKUP(RecurringTable[[#This Row],[Date]], MainIncomeTable[Date], MainIncomeTable[Period], -1, -1,1 ), "")</f>
        <v/>
      </c>
      <c r="E1649" s="68" t="str">
        <f ca="1">IF(RecurringTable[[#This Row],[Date]], IF(RecurringTable[[#This Row],[Date]]=_xlfn.XLOOKUP(TODAY(), RecurringTable[Date], RecurringTable[Date], -1,1,1), "Next up", ""), "")</f>
        <v/>
      </c>
    </row>
    <row r="1650" spans="4:5" x14ac:dyDescent="0.25">
      <c r="D1650" s="67" t="str">
        <f>IF(RecurringTable[[#This Row],[Date]], _xlfn.XLOOKUP(RecurringTable[[#This Row],[Date]], MainIncomeTable[Date], MainIncomeTable[Period], -1, -1,1 ), "")</f>
        <v/>
      </c>
      <c r="E1650" s="68" t="str">
        <f ca="1">IF(RecurringTable[[#This Row],[Date]], IF(RecurringTable[[#This Row],[Date]]=_xlfn.XLOOKUP(TODAY(), RecurringTable[Date], RecurringTable[Date], -1,1,1), "Next up", ""), "")</f>
        <v/>
      </c>
    </row>
    <row r="1651" spans="4:5" x14ac:dyDescent="0.25">
      <c r="D1651" s="67" t="str">
        <f>IF(RecurringTable[[#This Row],[Date]], _xlfn.XLOOKUP(RecurringTable[[#This Row],[Date]], MainIncomeTable[Date], MainIncomeTable[Period], -1, -1,1 ), "")</f>
        <v/>
      </c>
      <c r="E1651" s="68" t="str">
        <f ca="1">IF(RecurringTable[[#This Row],[Date]], IF(RecurringTable[[#This Row],[Date]]=_xlfn.XLOOKUP(TODAY(), RecurringTable[Date], RecurringTable[Date], -1,1,1), "Next up", ""), "")</f>
        <v/>
      </c>
    </row>
    <row r="1652" spans="4:5" x14ac:dyDescent="0.25">
      <c r="D1652" s="67" t="str">
        <f>IF(RecurringTable[[#This Row],[Date]], _xlfn.XLOOKUP(RecurringTable[[#This Row],[Date]], MainIncomeTable[Date], MainIncomeTable[Period], -1, -1,1 ), "")</f>
        <v/>
      </c>
      <c r="E1652" s="68" t="str">
        <f ca="1">IF(RecurringTable[[#This Row],[Date]], IF(RecurringTable[[#This Row],[Date]]=_xlfn.XLOOKUP(TODAY(), RecurringTable[Date], RecurringTable[Date], -1,1,1), "Next up", ""), "")</f>
        <v/>
      </c>
    </row>
    <row r="1653" spans="4:5" x14ac:dyDescent="0.25">
      <c r="D1653" s="67" t="str">
        <f>IF(RecurringTable[[#This Row],[Date]], _xlfn.XLOOKUP(RecurringTable[[#This Row],[Date]], MainIncomeTable[Date], MainIncomeTable[Period], -1, -1,1 ), "")</f>
        <v/>
      </c>
      <c r="E1653" s="68" t="str">
        <f ca="1">IF(RecurringTable[[#This Row],[Date]], IF(RecurringTable[[#This Row],[Date]]=_xlfn.XLOOKUP(TODAY(), RecurringTable[Date], RecurringTable[Date], -1,1,1), "Next up", ""), "")</f>
        <v/>
      </c>
    </row>
    <row r="1654" spans="4:5" x14ac:dyDescent="0.25">
      <c r="D1654" s="67" t="str">
        <f>IF(RecurringTable[[#This Row],[Date]], _xlfn.XLOOKUP(RecurringTable[[#This Row],[Date]], MainIncomeTable[Date], MainIncomeTable[Period], -1, -1,1 ), "")</f>
        <v/>
      </c>
      <c r="E1654" s="68" t="str">
        <f ca="1">IF(RecurringTable[[#This Row],[Date]], IF(RecurringTable[[#This Row],[Date]]=_xlfn.XLOOKUP(TODAY(), RecurringTable[Date], RecurringTable[Date], -1,1,1), "Next up", ""), "")</f>
        <v/>
      </c>
    </row>
    <row r="1655" spans="4:5" x14ac:dyDescent="0.25">
      <c r="D1655" s="67" t="str">
        <f>IF(RecurringTable[[#This Row],[Date]], _xlfn.XLOOKUP(RecurringTable[[#This Row],[Date]], MainIncomeTable[Date], MainIncomeTable[Period], -1, -1,1 ), "")</f>
        <v/>
      </c>
      <c r="E1655" s="68" t="str">
        <f ca="1">IF(RecurringTable[[#This Row],[Date]], IF(RecurringTable[[#This Row],[Date]]=_xlfn.XLOOKUP(TODAY(), RecurringTable[Date], RecurringTable[Date], -1,1,1), "Next up", ""), "")</f>
        <v/>
      </c>
    </row>
    <row r="1656" spans="4:5" x14ac:dyDescent="0.25">
      <c r="D1656" s="67" t="str">
        <f>IF(RecurringTable[[#This Row],[Date]], _xlfn.XLOOKUP(RecurringTable[[#This Row],[Date]], MainIncomeTable[Date], MainIncomeTable[Period], -1, -1,1 ), "")</f>
        <v/>
      </c>
      <c r="E1656" s="68" t="str">
        <f ca="1">IF(RecurringTable[[#This Row],[Date]], IF(RecurringTable[[#This Row],[Date]]=_xlfn.XLOOKUP(TODAY(), RecurringTable[Date], RecurringTable[Date], -1,1,1), "Next up", ""), "")</f>
        <v/>
      </c>
    </row>
    <row r="1657" spans="4:5" x14ac:dyDescent="0.25">
      <c r="D1657" s="67" t="str">
        <f>IF(RecurringTable[[#This Row],[Date]], _xlfn.XLOOKUP(RecurringTable[[#This Row],[Date]], MainIncomeTable[Date], MainIncomeTable[Period], -1, -1,1 ), "")</f>
        <v/>
      </c>
      <c r="E1657" s="68" t="str">
        <f ca="1">IF(RecurringTable[[#This Row],[Date]], IF(RecurringTable[[#This Row],[Date]]=_xlfn.XLOOKUP(TODAY(), RecurringTable[Date], RecurringTable[Date], -1,1,1), "Next up", ""), "")</f>
        <v/>
      </c>
    </row>
    <row r="1658" spans="4:5" x14ac:dyDescent="0.25">
      <c r="D1658" s="67" t="str">
        <f>IF(RecurringTable[[#This Row],[Date]], _xlfn.XLOOKUP(RecurringTable[[#This Row],[Date]], MainIncomeTable[Date], MainIncomeTable[Period], -1, -1,1 ), "")</f>
        <v/>
      </c>
      <c r="E1658" s="68" t="str">
        <f ca="1">IF(RecurringTable[[#This Row],[Date]], IF(RecurringTable[[#This Row],[Date]]=_xlfn.XLOOKUP(TODAY(), RecurringTable[Date], RecurringTable[Date], -1,1,1), "Next up", ""), "")</f>
        <v/>
      </c>
    </row>
    <row r="1659" spans="4:5" x14ac:dyDescent="0.25">
      <c r="D1659" s="67" t="str">
        <f>IF(RecurringTable[[#This Row],[Date]], _xlfn.XLOOKUP(RecurringTable[[#This Row],[Date]], MainIncomeTable[Date], MainIncomeTable[Period], -1, -1,1 ), "")</f>
        <v/>
      </c>
      <c r="E1659" s="68" t="str">
        <f ca="1">IF(RecurringTable[[#This Row],[Date]], IF(RecurringTable[[#This Row],[Date]]=_xlfn.XLOOKUP(TODAY(), RecurringTable[Date], RecurringTable[Date], -1,1,1), "Next up", ""), "")</f>
        <v/>
      </c>
    </row>
    <row r="1660" spans="4:5" x14ac:dyDescent="0.25">
      <c r="D1660" s="67" t="str">
        <f>IF(RecurringTable[[#This Row],[Date]], _xlfn.XLOOKUP(RecurringTable[[#This Row],[Date]], MainIncomeTable[Date], MainIncomeTable[Period], -1, -1,1 ), "")</f>
        <v/>
      </c>
      <c r="E1660" s="68" t="str">
        <f ca="1">IF(RecurringTable[[#This Row],[Date]], IF(RecurringTable[[#This Row],[Date]]=_xlfn.XLOOKUP(TODAY(), RecurringTable[Date], RecurringTable[Date], -1,1,1), "Next up", ""), "")</f>
        <v/>
      </c>
    </row>
    <row r="1661" spans="4:5" x14ac:dyDescent="0.25">
      <c r="D1661" s="67" t="str">
        <f>IF(RecurringTable[[#This Row],[Date]], _xlfn.XLOOKUP(RecurringTable[[#This Row],[Date]], MainIncomeTable[Date], MainIncomeTable[Period], -1, -1,1 ), "")</f>
        <v/>
      </c>
      <c r="E1661" s="68" t="str">
        <f ca="1">IF(RecurringTable[[#This Row],[Date]], IF(RecurringTable[[#This Row],[Date]]=_xlfn.XLOOKUP(TODAY(), RecurringTable[Date], RecurringTable[Date], -1,1,1), "Next up", ""), "")</f>
        <v/>
      </c>
    </row>
    <row r="1662" spans="4:5" x14ac:dyDescent="0.25">
      <c r="D1662" s="67" t="str">
        <f>IF(RecurringTable[[#This Row],[Date]], _xlfn.XLOOKUP(RecurringTable[[#This Row],[Date]], MainIncomeTable[Date], MainIncomeTable[Period], -1, -1,1 ), "")</f>
        <v/>
      </c>
      <c r="E1662" s="68" t="str">
        <f ca="1">IF(RecurringTable[[#This Row],[Date]], IF(RecurringTable[[#This Row],[Date]]=_xlfn.XLOOKUP(TODAY(), RecurringTable[Date], RecurringTable[Date], -1,1,1), "Next up", ""), "")</f>
        <v/>
      </c>
    </row>
    <row r="1663" spans="4:5" x14ac:dyDescent="0.25">
      <c r="D1663" s="67" t="str">
        <f>IF(RecurringTable[[#This Row],[Date]], _xlfn.XLOOKUP(RecurringTable[[#This Row],[Date]], MainIncomeTable[Date], MainIncomeTable[Period], -1, -1,1 ), "")</f>
        <v/>
      </c>
      <c r="E1663" s="68" t="str">
        <f ca="1">IF(RecurringTable[[#This Row],[Date]], IF(RecurringTable[[#This Row],[Date]]=_xlfn.XLOOKUP(TODAY(), RecurringTable[Date], RecurringTable[Date], -1,1,1), "Next up", ""), "")</f>
        <v/>
      </c>
    </row>
    <row r="1664" spans="4:5" x14ac:dyDescent="0.25">
      <c r="D1664" s="67" t="str">
        <f>IF(RecurringTable[[#This Row],[Date]], _xlfn.XLOOKUP(RecurringTable[[#This Row],[Date]], MainIncomeTable[Date], MainIncomeTable[Period], -1, -1,1 ), "")</f>
        <v/>
      </c>
      <c r="E1664" s="68" t="str">
        <f ca="1">IF(RecurringTable[[#This Row],[Date]], IF(RecurringTable[[#This Row],[Date]]=_xlfn.XLOOKUP(TODAY(), RecurringTable[Date], RecurringTable[Date], -1,1,1), "Next up", ""), "")</f>
        <v/>
      </c>
    </row>
    <row r="1665" spans="4:5" x14ac:dyDescent="0.25">
      <c r="D1665" s="67" t="str">
        <f>IF(RecurringTable[[#This Row],[Date]], _xlfn.XLOOKUP(RecurringTable[[#This Row],[Date]], MainIncomeTable[Date], MainIncomeTable[Period], -1, -1,1 ), "")</f>
        <v/>
      </c>
      <c r="E1665" s="68" t="str">
        <f ca="1">IF(RecurringTable[[#This Row],[Date]], IF(RecurringTable[[#This Row],[Date]]=_xlfn.XLOOKUP(TODAY(), RecurringTable[Date], RecurringTable[Date], -1,1,1), "Next up", ""), "")</f>
        <v/>
      </c>
    </row>
    <row r="1666" spans="4:5" x14ac:dyDescent="0.25">
      <c r="D1666" s="67" t="str">
        <f>IF(RecurringTable[[#This Row],[Date]], _xlfn.XLOOKUP(RecurringTable[[#This Row],[Date]], MainIncomeTable[Date], MainIncomeTable[Period], -1, -1,1 ), "")</f>
        <v/>
      </c>
      <c r="E1666" s="68" t="str">
        <f ca="1">IF(RecurringTable[[#This Row],[Date]], IF(RecurringTable[[#This Row],[Date]]=_xlfn.XLOOKUP(TODAY(), RecurringTable[Date], RecurringTable[Date], -1,1,1), "Next up", ""), "")</f>
        <v/>
      </c>
    </row>
    <row r="1667" spans="4:5" x14ac:dyDescent="0.25">
      <c r="D1667" s="67" t="str">
        <f>IF(RecurringTable[[#This Row],[Date]], _xlfn.XLOOKUP(RecurringTable[[#This Row],[Date]], MainIncomeTable[Date], MainIncomeTable[Period], -1, -1,1 ), "")</f>
        <v/>
      </c>
      <c r="E1667" s="68" t="str">
        <f ca="1">IF(RecurringTable[[#This Row],[Date]], IF(RecurringTable[[#This Row],[Date]]=_xlfn.XLOOKUP(TODAY(), RecurringTable[Date], RecurringTable[Date], -1,1,1), "Next up", ""), "")</f>
        <v/>
      </c>
    </row>
    <row r="1668" spans="4:5" x14ac:dyDescent="0.25">
      <c r="D1668" s="67" t="str">
        <f>IF(RecurringTable[[#This Row],[Date]], _xlfn.XLOOKUP(RecurringTable[[#This Row],[Date]], MainIncomeTable[Date], MainIncomeTable[Period], -1, -1,1 ), "")</f>
        <v/>
      </c>
      <c r="E1668" s="68" t="str">
        <f ca="1">IF(RecurringTable[[#This Row],[Date]], IF(RecurringTable[[#This Row],[Date]]=_xlfn.XLOOKUP(TODAY(), RecurringTable[Date], RecurringTable[Date], -1,1,1), "Next up", ""), "")</f>
        <v/>
      </c>
    </row>
    <row r="1669" spans="4:5" x14ac:dyDescent="0.25">
      <c r="D1669" s="67" t="str">
        <f>IF(RecurringTable[[#This Row],[Date]], _xlfn.XLOOKUP(RecurringTable[[#This Row],[Date]], MainIncomeTable[Date], MainIncomeTable[Period], -1, -1,1 ), "")</f>
        <v/>
      </c>
      <c r="E1669" s="68" t="str">
        <f ca="1">IF(RecurringTable[[#This Row],[Date]], IF(RecurringTable[[#This Row],[Date]]=_xlfn.XLOOKUP(TODAY(), RecurringTable[Date], RecurringTable[Date], -1,1,1), "Next up", ""), "")</f>
        <v/>
      </c>
    </row>
    <row r="1670" spans="4:5" x14ac:dyDescent="0.25">
      <c r="D1670" s="67" t="str">
        <f>IF(RecurringTable[[#This Row],[Date]], _xlfn.XLOOKUP(RecurringTable[[#This Row],[Date]], MainIncomeTable[Date], MainIncomeTable[Period], -1, -1,1 ), "")</f>
        <v/>
      </c>
      <c r="E1670" s="68" t="str">
        <f ca="1">IF(RecurringTable[[#This Row],[Date]], IF(RecurringTable[[#This Row],[Date]]=_xlfn.XLOOKUP(TODAY(), RecurringTable[Date], RecurringTable[Date], -1,1,1), "Next up", ""), "")</f>
        <v/>
      </c>
    </row>
    <row r="1671" spans="4:5" x14ac:dyDescent="0.25">
      <c r="D1671" s="67" t="str">
        <f>IF(RecurringTable[[#This Row],[Date]], _xlfn.XLOOKUP(RecurringTable[[#This Row],[Date]], MainIncomeTable[Date], MainIncomeTable[Period], -1, -1,1 ), "")</f>
        <v/>
      </c>
      <c r="E1671" s="68" t="str">
        <f ca="1">IF(RecurringTable[[#This Row],[Date]], IF(RecurringTable[[#This Row],[Date]]=_xlfn.XLOOKUP(TODAY(), RecurringTable[Date], RecurringTable[Date], -1,1,1), "Next up", ""), "")</f>
        <v/>
      </c>
    </row>
    <row r="1672" spans="4:5" x14ac:dyDescent="0.25">
      <c r="D1672" s="67" t="str">
        <f>IF(RecurringTable[[#This Row],[Date]], _xlfn.XLOOKUP(RecurringTable[[#This Row],[Date]], MainIncomeTable[Date], MainIncomeTable[Period], -1, -1,1 ), "")</f>
        <v/>
      </c>
      <c r="E1672" s="68" t="str">
        <f ca="1">IF(RecurringTable[[#This Row],[Date]], IF(RecurringTable[[#This Row],[Date]]=_xlfn.XLOOKUP(TODAY(), RecurringTable[Date], RecurringTable[Date], -1,1,1), "Next up", ""), "")</f>
        <v/>
      </c>
    </row>
    <row r="1673" spans="4:5" x14ac:dyDescent="0.25">
      <c r="D1673" s="67" t="str">
        <f>IF(RecurringTable[[#This Row],[Date]], _xlfn.XLOOKUP(RecurringTable[[#This Row],[Date]], MainIncomeTable[Date], MainIncomeTable[Period], -1, -1,1 ), "")</f>
        <v/>
      </c>
      <c r="E1673" s="68" t="str">
        <f ca="1">IF(RecurringTable[[#This Row],[Date]], IF(RecurringTable[[#This Row],[Date]]=_xlfn.XLOOKUP(TODAY(), RecurringTable[Date], RecurringTable[Date], -1,1,1), "Next up", ""), "")</f>
        <v/>
      </c>
    </row>
    <row r="1674" spans="4:5" x14ac:dyDescent="0.25">
      <c r="D1674" s="67" t="str">
        <f>IF(RecurringTable[[#This Row],[Date]], _xlfn.XLOOKUP(RecurringTable[[#This Row],[Date]], MainIncomeTable[Date], MainIncomeTable[Period], -1, -1,1 ), "")</f>
        <v/>
      </c>
      <c r="E1674" s="68" t="str">
        <f ca="1">IF(RecurringTable[[#This Row],[Date]], IF(RecurringTable[[#This Row],[Date]]=_xlfn.XLOOKUP(TODAY(), RecurringTable[Date], RecurringTable[Date], -1,1,1), "Next up", ""), "")</f>
        <v/>
      </c>
    </row>
    <row r="1675" spans="4:5" x14ac:dyDescent="0.25">
      <c r="D1675" s="67" t="str">
        <f>IF(RecurringTable[[#This Row],[Date]], _xlfn.XLOOKUP(RecurringTable[[#This Row],[Date]], MainIncomeTable[Date], MainIncomeTable[Period], -1, -1,1 ), "")</f>
        <v/>
      </c>
      <c r="E1675" s="68" t="str">
        <f ca="1">IF(RecurringTable[[#This Row],[Date]], IF(RecurringTable[[#This Row],[Date]]=_xlfn.XLOOKUP(TODAY(), RecurringTable[Date], RecurringTable[Date], -1,1,1), "Next up", ""), "")</f>
        <v/>
      </c>
    </row>
    <row r="1676" spans="4:5" x14ac:dyDescent="0.25">
      <c r="D1676" s="67" t="str">
        <f>IF(RecurringTable[[#This Row],[Date]], _xlfn.XLOOKUP(RecurringTable[[#This Row],[Date]], MainIncomeTable[Date], MainIncomeTable[Period], -1, -1,1 ), "")</f>
        <v/>
      </c>
      <c r="E1676" s="68" t="str">
        <f ca="1">IF(RecurringTable[[#This Row],[Date]], IF(RecurringTable[[#This Row],[Date]]=_xlfn.XLOOKUP(TODAY(), RecurringTable[Date], RecurringTable[Date], -1,1,1), "Next up", ""), "")</f>
        <v/>
      </c>
    </row>
    <row r="1677" spans="4:5" x14ac:dyDescent="0.25">
      <c r="D1677" s="67" t="str">
        <f>IF(RecurringTable[[#This Row],[Date]], _xlfn.XLOOKUP(RecurringTable[[#This Row],[Date]], MainIncomeTable[Date], MainIncomeTable[Period], -1, -1,1 ), "")</f>
        <v/>
      </c>
      <c r="E1677" s="68" t="str">
        <f ca="1">IF(RecurringTable[[#This Row],[Date]], IF(RecurringTable[[#This Row],[Date]]=_xlfn.XLOOKUP(TODAY(), RecurringTable[Date], RecurringTable[Date], -1,1,1), "Next up", ""), "")</f>
        <v/>
      </c>
    </row>
    <row r="1678" spans="4:5" x14ac:dyDescent="0.25">
      <c r="D1678" s="67" t="str">
        <f>IF(RecurringTable[[#This Row],[Date]], _xlfn.XLOOKUP(RecurringTable[[#This Row],[Date]], MainIncomeTable[Date], MainIncomeTable[Period], -1, -1,1 ), "")</f>
        <v/>
      </c>
      <c r="E1678" s="68" t="str">
        <f ca="1">IF(RecurringTable[[#This Row],[Date]], IF(RecurringTable[[#This Row],[Date]]=_xlfn.XLOOKUP(TODAY(), RecurringTable[Date], RecurringTable[Date], -1,1,1), "Next up", ""), "")</f>
        <v/>
      </c>
    </row>
    <row r="1679" spans="4:5" x14ac:dyDescent="0.25">
      <c r="D1679" s="67" t="str">
        <f>IF(RecurringTable[[#This Row],[Date]], _xlfn.XLOOKUP(RecurringTable[[#This Row],[Date]], MainIncomeTable[Date], MainIncomeTable[Period], -1, -1,1 ), "")</f>
        <v/>
      </c>
      <c r="E1679" s="68" t="str">
        <f ca="1">IF(RecurringTable[[#This Row],[Date]], IF(RecurringTable[[#This Row],[Date]]=_xlfn.XLOOKUP(TODAY(), RecurringTable[Date], RecurringTable[Date], -1,1,1), "Next up", ""), "")</f>
        <v/>
      </c>
    </row>
    <row r="1680" spans="4:5" x14ac:dyDescent="0.25">
      <c r="D1680" s="67" t="str">
        <f>IF(RecurringTable[[#This Row],[Date]], _xlfn.XLOOKUP(RecurringTable[[#This Row],[Date]], MainIncomeTable[Date], MainIncomeTable[Period], -1, -1,1 ), "")</f>
        <v/>
      </c>
      <c r="E1680" s="68" t="str">
        <f ca="1">IF(RecurringTable[[#This Row],[Date]], IF(RecurringTable[[#This Row],[Date]]=_xlfn.XLOOKUP(TODAY(), RecurringTable[Date], RecurringTable[Date], -1,1,1), "Next up", ""), "")</f>
        <v/>
      </c>
    </row>
    <row r="1681" spans="4:5" x14ac:dyDescent="0.25">
      <c r="D1681" s="67" t="str">
        <f>IF(RecurringTable[[#This Row],[Date]], _xlfn.XLOOKUP(RecurringTable[[#This Row],[Date]], MainIncomeTable[Date], MainIncomeTable[Period], -1, -1,1 ), "")</f>
        <v/>
      </c>
      <c r="E1681" s="68" t="str">
        <f ca="1">IF(RecurringTable[[#This Row],[Date]], IF(RecurringTable[[#This Row],[Date]]=_xlfn.XLOOKUP(TODAY(), RecurringTable[Date], RecurringTable[Date], -1,1,1), "Next up", ""), "")</f>
        <v/>
      </c>
    </row>
    <row r="1682" spans="4:5" x14ac:dyDescent="0.25">
      <c r="D1682" s="67" t="str">
        <f>IF(RecurringTable[[#This Row],[Date]], _xlfn.XLOOKUP(RecurringTable[[#This Row],[Date]], MainIncomeTable[Date], MainIncomeTable[Period], -1, -1,1 ), "")</f>
        <v/>
      </c>
      <c r="E1682" s="68" t="str">
        <f ca="1">IF(RecurringTable[[#This Row],[Date]], IF(RecurringTable[[#This Row],[Date]]=_xlfn.XLOOKUP(TODAY(), RecurringTable[Date], RecurringTable[Date], -1,1,1), "Next up", ""), "")</f>
        <v/>
      </c>
    </row>
    <row r="1683" spans="4:5" x14ac:dyDescent="0.25">
      <c r="D1683" s="67" t="str">
        <f>IF(RecurringTable[[#This Row],[Date]], _xlfn.XLOOKUP(RecurringTable[[#This Row],[Date]], MainIncomeTable[Date], MainIncomeTable[Period], -1, -1,1 ), "")</f>
        <v/>
      </c>
      <c r="E1683" s="68" t="str">
        <f ca="1">IF(RecurringTable[[#This Row],[Date]], IF(RecurringTable[[#This Row],[Date]]=_xlfn.XLOOKUP(TODAY(), RecurringTable[Date], RecurringTable[Date], -1,1,1), "Next up", ""), "")</f>
        <v/>
      </c>
    </row>
    <row r="1684" spans="4:5" x14ac:dyDescent="0.25">
      <c r="D1684" s="67" t="str">
        <f>IF(RecurringTable[[#This Row],[Date]], _xlfn.XLOOKUP(RecurringTable[[#This Row],[Date]], MainIncomeTable[Date], MainIncomeTable[Period], -1, -1,1 ), "")</f>
        <v/>
      </c>
      <c r="E1684" s="68" t="str">
        <f ca="1">IF(RecurringTable[[#This Row],[Date]], IF(RecurringTable[[#This Row],[Date]]=_xlfn.XLOOKUP(TODAY(), RecurringTable[Date], RecurringTable[Date], -1,1,1), "Next up", ""), "")</f>
        <v/>
      </c>
    </row>
    <row r="1685" spans="4:5" x14ac:dyDescent="0.25">
      <c r="D1685" s="67" t="str">
        <f>IF(RecurringTable[[#This Row],[Date]], _xlfn.XLOOKUP(RecurringTable[[#This Row],[Date]], MainIncomeTable[Date], MainIncomeTable[Period], -1, -1,1 ), "")</f>
        <v/>
      </c>
      <c r="E1685" s="68" t="str">
        <f ca="1">IF(RecurringTable[[#This Row],[Date]], IF(RecurringTable[[#This Row],[Date]]=_xlfn.XLOOKUP(TODAY(), RecurringTable[Date], RecurringTable[Date], -1,1,1), "Next up", ""), "")</f>
        <v/>
      </c>
    </row>
    <row r="1686" spans="4:5" x14ac:dyDescent="0.25">
      <c r="D1686" s="67" t="str">
        <f>IF(RecurringTable[[#This Row],[Date]], _xlfn.XLOOKUP(RecurringTable[[#This Row],[Date]], MainIncomeTable[Date], MainIncomeTable[Period], -1, -1,1 ), "")</f>
        <v/>
      </c>
      <c r="E1686" s="68" t="str">
        <f ca="1">IF(RecurringTable[[#This Row],[Date]], IF(RecurringTable[[#This Row],[Date]]=_xlfn.XLOOKUP(TODAY(), RecurringTable[Date], RecurringTable[Date], -1,1,1), "Next up", ""), "")</f>
        <v/>
      </c>
    </row>
    <row r="1687" spans="4:5" x14ac:dyDescent="0.25">
      <c r="D1687" s="67" t="str">
        <f>IF(RecurringTable[[#This Row],[Date]], _xlfn.XLOOKUP(RecurringTable[[#This Row],[Date]], MainIncomeTable[Date], MainIncomeTable[Period], -1, -1,1 ), "")</f>
        <v/>
      </c>
      <c r="E1687" s="68" t="str">
        <f ca="1">IF(RecurringTable[[#This Row],[Date]], IF(RecurringTable[[#This Row],[Date]]=_xlfn.XLOOKUP(TODAY(), RecurringTable[Date], RecurringTable[Date], -1,1,1), "Next up", ""), "")</f>
        <v/>
      </c>
    </row>
    <row r="1688" spans="4:5" x14ac:dyDescent="0.25">
      <c r="D1688" s="67" t="str">
        <f>IF(RecurringTable[[#This Row],[Date]], _xlfn.XLOOKUP(RecurringTable[[#This Row],[Date]], MainIncomeTable[Date], MainIncomeTable[Period], -1, -1,1 ), "")</f>
        <v/>
      </c>
      <c r="E1688" s="68" t="str">
        <f ca="1">IF(RecurringTable[[#This Row],[Date]], IF(RecurringTable[[#This Row],[Date]]=_xlfn.XLOOKUP(TODAY(), RecurringTable[Date], RecurringTable[Date], -1,1,1), "Next up", ""), "")</f>
        <v/>
      </c>
    </row>
    <row r="1689" spans="4:5" x14ac:dyDescent="0.25">
      <c r="D1689" s="67" t="str">
        <f>IF(RecurringTable[[#This Row],[Date]], _xlfn.XLOOKUP(RecurringTable[[#This Row],[Date]], MainIncomeTable[Date], MainIncomeTable[Period], -1, -1,1 ), "")</f>
        <v/>
      </c>
      <c r="E1689" s="68" t="str">
        <f ca="1">IF(RecurringTable[[#This Row],[Date]], IF(RecurringTable[[#This Row],[Date]]=_xlfn.XLOOKUP(TODAY(), RecurringTable[Date], RecurringTable[Date], -1,1,1), "Next up", ""), "")</f>
        <v/>
      </c>
    </row>
    <row r="1690" spans="4:5" x14ac:dyDescent="0.25">
      <c r="D1690" s="67" t="str">
        <f>IF(RecurringTable[[#This Row],[Date]], _xlfn.XLOOKUP(RecurringTable[[#This Row],[Date]], MainIncomeTable[Date], MainIncomeTable[Period], -1, -1,1 ), "")</f>
        <v/>
      </c>
      <c r="E1690" s="68" t="str">
        <f ca="1">IF(RecurringTable[[#This Row],[Date]], IF(RecurringTable[[#This Row],[Date]]=_xlfn.XLOOKUP(TODAY(), RecurringTable[Date], RecurringTable[Date], -1,1,1), "Next up", ""), "")</f>
        <v/>
      </c>
    </row>
    <row r="1691" spans="4:5" x14ac:dyDescent="0.25">
      <c r="D1691" s="67" t="str">
        <f>IF(RecurringTable[[#This Row],[Date]], _xlfn.XLOOKUP(RecurringTable[[#This Row],[Date]], MainIncomeTable[Date], MainIncomeTable[Period], -1, -1,1 ), "")</f>
        <v/>
      </c>
      <c r="E1691" s="68" t="str">
        <f ca="1">IF(RecurringTable[[#This Row],[Date]], IF(RecurringTable[[#This Row],[Date]]=_xlfn.XLOOKUP(TODAY(), RecurringTable[Date], RecurringTable[Date], -1,1,1), "Next up", ""), "")</f>
        <v/>
      </c>
    </row>
    <row r="1692" spans="4:5" x14ac:dyDescent="0.25">
      <c r="D1692" s="67" t="str">
        <f>IF(RecurringTable[[#This Row],[Date]], _xlfn.XLOOKUP(RecurringTable[[#This Row],[Date]], MainIncomeTable[Date], MainIncomeTable[Period], -1, -1,1 ), "")</f>
        <v/>
      </c>
      <c r="E1692" s="68" t="str">
        <f ca="1">IF(RecurringTable[[#This Row],[Date]], IF(RecurringTable[[#This Row],[Date]]=_xlfn.XLOOKUP(TODAY(), RecurringTable[Date], RecurringTable[Date], -1,1,1), "Next up", ""), "")</f>
        <v/>
      </c>
    </row>
    <row r="1693" spans="4:5" x14ac:dyDescent="0.25">
      <c r="D1693" s="67" t="str">
        <f>IF(RecurringTable[[#This Row],[Date]], _xlfn.XLOOKUP(RecurringTable[[#This Row],[Date]], MainIncomeTable[Date], MainIncomeTable[Period], -1, -1,1 ), "")</f>
        <v/>
      </c>
      <c r="E1693" s="68" t="str">
        <f ca="1">IF(RecurringTable[[#This Row],[Date]], IF(RecurringTable[[#This Row],[Date]]=_xlfn.XLOOKUP(TODAY(), RecurringTable[Date], RecurringTable[Date], -1,1,1), "Next up", ""), "")</f>
        <v/>
      </c>
    </row>
    <row r="1694" spans="4:5" x14ac:dyDescent="0.25">
      <c r="D1694" s="67" t="str">
        <f>IF(RecurringTable[[#This Row],[Date]], _xlfn.XLOOKUP(RecurringTable[[#This Row],[Date]], MainIncomeTable[Date], MainIncomeTable[Period], -1, -1,1 ), "")</f>
        <v/>
      </c>
      <c r="E1694" s="68" t="str">
        <f ca="1">IF(RecurringTable[[#This Row],[Date]], IF(RecurringTable[[#This Row],[Date]]=_xlfn.XLOOKUP(TODAY(), RecurringTable[Date], RecurringTable[Date], -1,1,1), "Next up", ""), "")</f>
        <v/>
      </c>
    </row>
    <row r="1695" spans="4:5" x14ac:dyDescent="0.25">
      <c r="D1695" s="67" t="str">
        <f>IF(RecurringTable[[#This Row],[Date]], _xlfn.XLOOKUP(RecurringTable[[#This Row],[Date]], MainIncomeTable[Date], MainIncomeTable[Period], -1, -1,1 ), "")</f>
        <v/>
      </c>
      <c r="E1695" s="68" t="str">
        <f ca="1">IF(RecurringTable[[#This Row],[Date]], IF(RecurringTable[[#This Row],[Date]]=_xlfn.XLOOKUP(TODAY(), RecurringTable[Date], RecurringTable[Date], -1,1,1), "Next up", ""), "")</f>
        <v/>
      </c>
    </row>
    <row r="1696" spans="4:5" x14ac:dyDescent="0.25">
      <c r="D1696" s="67" t="str">
        <f>IF(RecurringTable[[#This Row],[Date]], _xlfn.XLOOKUP(RecurringTable[[#This Row],[Date]], MainIncomeTable[Date], MainIncomeTable[Period], -1, -1,1 ), "")</f>
        <v/>
      </c>
      <c r="E1696" s="68" t="str">
        <f ca="1">IF(RecurringTable[[#This Row],[Date]], IF(RecurringTable[[#This Row],[Date]]=_xlfn.XLOOKUP(TODAY(), RecurringTable[Date], RecurringTable[Date], -1,1,1), "Next up", ""), "")</f>
        <v/>
      </c>
    </row>
    <row r="1697" spans="4:5" x14ac:dyDescent="0.25">
      <c r="D1697" s="67" t="str">
        <f>IF(RecurringTable[[#This Row],[Date]], _xlfn.XLOOKUP(RecurringTable[[#This Row],[Date]], MainIncomeTable[Date], MainIncomeTable[Period], -1, -1,1 ), "")</f>
        <v/>
      </c>
      <c r="E1697" s="68" t="str">
        <f ca="1">IF(RecurringTable[[#This Row],[Date]], IF(RecurringTable[[#This Row],[Date]]=_xlfn.XLOOKUP(TODAY(), RecurringTable[Date], RecurringTable[Date], -1,1,1), "Next up", ""), "")</f>
        <v/>
      </c>
    </row>
    <row r="1698" spans="4:5" x14ac:dyDescent="0.25">
      <c r="D1698" s="67" t="str">
        <f>IF(RecurringTable[[#This Row],[Date]], _xlfn.XLOOKUP(RecurringTable[[#This Row],[Date]], MainIncomeTable[Date], MainIncomeTable[Period], -1, -1,1 ), "")</f>
        <v/>
      </c>
      <c r="E1698" s="68" t="str">
        <f ca="1">IF(RecurringTable[[#This Row],[Date]], IF(RecurringTable[[#This Row],[Date]]=_xlfn.XLOOKUP(TODAY(), RecurringTable[Date], RecurringTable[Date], -1,1,1), "Next up", ""), "")</f>
        <v/>
      </c>
    </row>
    <row r="1699" spans="4:5" x14ac:dyDescent="0.25">
      <c r="D1699" s="67" t="str">
        <f>IF(RecurringTable[[#This Row],[Date]], _xlfn.XLOOKUP(RecurringTable[[#This Row],[Date]], MainIncomeTable[Date], MainIncomeTable[Period], -1, -1,1 ), "")</f>
        <v/>
      </c>
      <c r="E1699" s="68" t="str">
        <f ca="1">IF(RecurringTable[[#This Row],[Date]], IF(RecurringTable[[#This Row],[Date]]=_xlfn.XLOOKUP(TODAY(), RecurringTable[Date], RecurringTable[Date], -1,1,1), "Next up", ""), "")</f>
        <v/>
      </c>
    </row>
    <row r="1700" spans="4:5" x14ac:dyDescent="0.25">
      <c r="D1700" s="67" t="str">
        <f>IF(RecurringTable[[#This Row],[Date]], _xlfn.XLOOKUP(RecurringTable[[#This Row],[Date]], MainIncomeTable[Date], MainIncomeTable[Period], -1, -1,1 ), "")</f>
        <v/>
      </c>
      <c r="E1700" s="68" t="str">
        <f ca="1">IF(RecurringTable[[#This Row],[Date]], IF(RecurringTable[[#This Row],[Date]]=_xlfn.XLOOKUP(TODAY(), RecurringTable[Date], RecurringTable[Date], -1,1,1), "Next up", ""), "")</f>
        <v/>
      </c>
    </row>
    <row r="1701" spans="4:5" x14ac:dyDescent="0.25">
      <c r="D1701" s="67" t="str">
        <f>IF(RecurringTable[[#This Row],[Date]], _xlfn.XLOOKUP(RecurringTable[[#This Row],[Date]], MainIncomeTable[Date], MainIncomeTable[Period], -1, -1,1 ), "")</f>
        <v/>
      </c>
      <c r="E1701" s="68" t="str">
        <f ca="1">IF(RecurringTable[[#This Row],[Date]], IF(RecurringTable[[#This Row],[Date]]=_xlfn.XLOOKUP(TODAY(), RecurringTable[Date], RecurringTable[Date], -1,1,1), "Next up", ""), "")</f>
        <v/>
      </c>
    </row>
    <row r="1702" spans="4:5" x14ac:dyDescent="0.25">
      <c r="D1702" s="67" t="str">
        <f>IF(RecurringTable[[#This Row],[Date]], _xlfn.XLOOKUP(RecurringTable[[#This Row],[Date]], MainIncomeTable[Date], MainIncomeTable[Period], -1, -1,1 ), "")</f>
        <v/>
      </c>
      <c r="E1702" s="68" t="str">
        <f ca="1">IF(RecurringTable[[#This Row],[Date]], IF(RecurringTable[[#This Row],[Date]]=_xlfn.XLOOKUP(TODAY(), RecurringTable[Date], RecurringTable[Date], -1,1,1), "Next up", ""), "")</f>
        <v/>
      </c>
    </row>
    <row r="1703" spans="4:5" x14ac:dyDescent="0.25">
      <c r="D1703" s="67" t="str">
        <f>IF(RecurringTable[[#This Row],[Date]], _xlfn.XLOOKUP(RecurringTable[[#This Row],[Date]], MainIncomeTable[Date], MainIncomeTable[Period], -1, -1,1 ), "")</f>
        <v/>
      </c>
      <c r="E1703" s="68" t="str">
        <f ca="1">IF(RecurringTable[[#This Row],[Date]], IF(RecurringTable[[#This Row],[Date]]=_xlfn.XLOOKUP(TODAY(), RecurringTable[Date], RecurringTable[Date], -1,1,1), "Next up", ""), "")</f>
        <v/>
      </c>
    </row>
    <row r="1704" spans="4:5" x14ac:dyDescent="0.25">
      <c r="D1704" s="67" t="str">
        <f>IF(RecurringTable[[#This Row],[Date]], _xlfn.XLOOKUP(RecurringTable[[#This Row],[Date]], MainIncomeTable[Date], MainIncomeTable[Period], -1, -1,1 ), "")</f>
        <v/>
      </c>
      <c r="E1704" s="68" t="str">
        <f ca="1">IF(RecurringTable[[#This Row],[Date]], IF(RecurringTable[[#This Row],[Date]]=_xlfn.XLOOKUP(TODAY(), RecurringTable[Date], RecurringTable[Date], -1,1,1), "Next up", ""), "")</f>
        <v/>
      </c>
    </row>
    <row r="1705" spans="4:5" x14ac:dyDescent="0.25">
      <c r="D1705" s="67" t="str">
        <f>IF(RecurringTable[[#This Row],[Date]], _xlfn.XLOOKUP(RecurringTable[[#This Row],[Date]], MainIncomeTable[Date], MainIncomeTable[Period], -1, -1,1 ), "")</f>
        <v/>
      </c>
      <c r="E1705" s="68" t="str">
        <f ca="1">IF(RecurringTable[[#This Row],[Date]], IF(RecurringTable[[#This Row],[Date]]=_xlfn.XLOOKUP(TODAY(), RecurringTable[Date], RecurringTable[Date], -1,1,1), "Next up", ""), "")</f>
        <v/>
      </c>
    </row>
    <row r="1706" spans="4:5" x14ac:dyDescent="0.25">
      <c r="D1706" s="67" t="str">
        <f>IF(RecurringTable[[#This Row],[Date]], _xlfn.XLOOKUP(RecurringTable[[#This Row],[Date]], MainIncomeTable[Date], MainIncomeTable[Period], -1, -1,1 ), "")</f>
        <v/>
      </c>
      <c r="E1706" s="68" t="str">
        <f ca="1">IF(RecurringTable[[#This Row],[Date]], IF(RecurringTable[[#This Row],[Date]]=_xlfn.XLOOKUP(TODAY(), RecurringTable[Date], RecurringTable[Date], -1,1,1), "Next up", ""), "")</f>
        <v/>
      </c>
    </row>
    <row r="1707" spans="4:5" x14ac:dyDescent="0.25">
      <c r="D1707" s="67" t="str">
        <f>IF(RecurringTable[[#This Row],[Date]], _xlfn.XLOOKUP(RecurringTable[[#This Row],[Date]], MainIncomeTable[Date], MainIncomeTable[Period], -1, -1,1 ), "")</f>
        <v/>
      </c>
      <c r="E1707" s="68" t="str">
        <f ca="1">IF(RecurringTable[[#This Row],[Date]], IF(RecurringTable[[#This Row],[Date]]=_xlfn.XLOOKUP(TODAY(), RecurringTable[Date], RecurringTable[Date], -1,1,1), "Next up", ""), "")</f>
        <v/>
      </c>
    </row>
    <row r="1708" spans="4:5" x14ac:dyDescent="0.25">
      <c r="D1708" s="67" t="str">
        <f>IF(RecurringTable[[#This Row],[Date]], _xlfn.XLOOKUP(RecurringTable[[#This Row],[Date]], MainIncomeTable[Date], MainIncomeTable[Period], -1, -1,1 ), "")</f>
        <v/>
      </c>
      <c r="E1708" s="68" t="str">
        <f ca="1">IF(RecurringTable[[#This Row],[Date]], IF(RecurringTable[[#This Row],[Date]]=_xlfn.XLOOKUP(TODAY(), RecurringTable[Date], RecurringTable[Date], -1,1,1), "Next up", ""), "")</f>
        <v/>
      </c>
    </row>
    <row r="1709" spans="4:5" x14ac:dyDescent="0.25">
      <c r="D1709" s="67" t="str">
        <f>IF(RecurringTable[[#This Row],[Date]], _xlfn.XLOOKUP(RecurringTable[[#This Row],[Date]], MainIncomeTable[Date], MainIncomeTable[Period], -1, -1,1 ), "")</f>
        <v/>
      </c>
      <c r="E1709" s="68" t="str">
        <f ca="1">IF(RecurringTable[[#This Row],[Date]], IF(RecurringTable[[#This Row],[Date]]=_xlfn.XLOOKUP(TODAY(), RecurringTable[Date], RecurringTable[Date], -1,1,1), "Next up", ""), "")</f>
        <v/>
      </c>
    </row>
    <row r="1710" spans="4:5" x14ac:dyDescent="0.25">
      <c r="D1710" s="67" t="str">
        <f>IF(RecurringTable[[#This Row],[Date]], _xlfn.XLOOKUP(RecurringTable[[#This Row],[Date]], MainIncomeTable[Date], MainIncomeTable[Period], -1, -1,1 ), "")</f>
        <v/>
      </c>
      <c r="E1710" s="68" t="str">
        <f ca="1">IF(RecurringTable[[#This Row],[Date]], IF(RecurringTable[[#This Row],[Date]]=_xlfn.XLOOKUP(TODAY(), RecurringTable[Date], RecurringTable[Date], -1,1,1), "Next up", ""), "")</f>
        <v/>
      </c>
    </row>
    <row r="1711" spans="4:5" x14ac:dyDescent="0.25">
      <c r="D1711" s="67" t="str">
        <f>IF(RecurringTable[[#This Row],[Date]], _xlfn.XLOOKUP(RecurringTable[[#This Row],[Date]], MainIncomeTable[Date], MainIncomeTable[Period], -1, -1,1 ), "")</f>
        <v/>
      </c>
      <c r="E1711" s="68" t="str">
        <f ca="1">IF(RecurringTable[[#This Row],[Date]], IF(RecurringTable[[#This Row],[Date]]=_xlfn.XLOOKUP(TODAY(), RecurringTable[Date], RecurringTable[Date], -1,1,1), "Next up", ""), "")</f>
        <v/>
      </c>
    </row>
    <row r="1712" spans="4:5" x14ac:dyDescent="0.25">
      <c r="D1712" s="67" t="str">
        <f>IF(RecurringTable[[#This Row],[Date]], _xlfn.XLOOKUP(RecurringTable[[#This Row],[Date]], MainIncomeTable[Date], MainIncomeTable[Period], -1, -1,1 ), "")</f>
        <v/>
      </c>
      <c r="E1712" s="68" t="str">
        <f ca="1">IF(RecurringTable[[#This Row],[Date]], IF(RecurringTable[[#This Row],[Date]]=_xlfn.XLOOKUP(TODAY(), RecurringTable[Date], RecurringTable[Date], -1,1,1), "Next up", ""), "")</f>
        <v/>
      </c>
    </row>
    <row r="1713" spans="4:5" x14ac:dyDescent="0.25">
      <c r="D1713" s="67" t="str">
        <f>IF(RecurringTable[[#This Row],[Date]], _xlfn.XLOOKUP(RecurringTable[[#This Row],[Date]], MainIncomeTable[Date], MainIncomeTable[Period], -1, -1,1 ), "")</f>
        <v/>
      </c>
      <c r="E1713" s="68" t="str">
        <f ca="1">IF(RecurringTable[[#This Row],[Date]], IF(RecurringTable[[#This Row],[Date]]=_xlfn.XLOOKUP(TODAY(), RecurringTable[Date], RecurringTable[Date], -1,1,1), "Next up", ""), "")</f>
        <v/>
      </c>
    </row>
    <row r="1714" spans="4:5" x14ac:dyDescent="0.25">
      <c r="D1714" s="67" t="str">
        <f>IF(RecurringTable[[#This Row],[Date]], _xlfn.XLOOKUP(RecurringTable[[#This Row],[Date]], MainIncomeTable[Date], MainIncomeTable[Period], -1, -1,1 ), "")</f>
        <v/>
      </c>
      <c r="E1714" s="68" t="str">
        <f ca="1">IF(RecurringTable[[#This Row],[Date]], IF(RecurringTable[[#This Row],[Date]]=_xlfn.XLOOKUP(TODAY(), RecurringTable[Date], RecurringTable[Date], -1,1,1), "Next up", ""), "")</f>
        <v/>
      </c>
    </row>
    <row r="1715" spans="4:5" x14ac:dyDescent="0.25">
      <c r="D1715" s="67" t="str">
        <f>IF(RecurringTable[[#This Row],[Date]], _xlfn.XLOOKUP(RecurringTable[[#This Row],[Date]], MainIncomeTable[Date], MainIncomeTable[Period], -1, -1,1 ), "")</f>
        <v/>
      </c>
      <c r="E1715" s="68" t="str">
        <f ca="1">IF(RecurringTable[[#This Row],[Date]], IF(RecurringTable[[#This Row],[Date]]=_xlfn.XLOOKUP(TODAY(), RecurringTable[Date], RecurringTable[Date], -1,1,1), "Next up", ""), "")</f>
        <v/>
      </c>
    </row>
    <row r="1716" spans="4:5" x14ac:dyDescent="0.25">
      <c r="D1716" s="67" t="str">
        <f>IF(RecurringTable[[#This Row],[Date]], _xlfn.XLOOKUP(RecurringTable[[#This Row],[Date]], MainIncomeTable[Date], MainIncomeTable[Period], -1, -1,1 ), "")</f>
        <v/>
      </c>
      <c r="E1716" s="68" t="str">
        <f ca="1">IF(RecurringTable[[#This Row],[Date]], IF(RecurringTable[[#This Row],[Date]]=_xlfn.XLOOKUP(TODAY(), RecurringTable[Date], RecurringTable[Date], -1,1,1), "Next up", ""), "")</f>
        <v/>
      </c>
    </row>
    <row r="1717" spans="4:5" x14ac:dyDescent="0.25">
      <c r="D1717" s="67" t="str">
        <f>IF(RecurringTable[[#This Row],[Date]], _xlfn.XLOOKUP(RecurringTable[[#This Row],[Date]], MainIncomeTable[Date], MainIncomeTable[Period], -1, -1,1 ), "")</f>
        <v/>
      </c>
      <c r="E1717" s="68" t="str">
        <f ca="1">IF(RecurringTable[[#This Row],[Date]], IF(RecurringTable[[#This Row],[Date]]=_xlfn.XLOOKUP(TODAY(), RecurringTable[Date], RecurringTable[Date], -1,1,1), "Next up", ""), "")</f>
        <v/>
      </c>
    </row>
    <row r="1718" spans="4:5" x14ac:dyDescent="0.25">
      <c r="D1718" s="67" t="str">
        <f>IF(RecurringTable[[#This Row],[Date]], _xlfn.XLOOKUP(RecurringTable[[#This Row],[Date]], MainIncomeTable[Date], MainIncomeTable[Period], -1, -1,1 ), "")</f>
        <v/>
      </c>
      <c r="E1718" s="68" t="str">
        <f ca="1">IF(RecurringTable[[#This Row],[Date]], IF(RecurringTable[[#This Row],[Date]]=_xlfn.XLOOKUP(TODAY(), RecurringTable[Date], RecurringTable[Date], -1,1,1), "Next up", ""), "")</f>
        <v/>
      </c>
    </row>
    <row r="1719" spans="4:5" x14ac:dyDescent="0.25">
      <c r="D1719" s="67" t="str">
        <f>IF(RecurringTable[[#This Row],[Date]], _xlfn.XLOOKUP(RecurringTable[[#This Row],[Date]], MainIncomeTable[Date], MainIncomeTable[Period], -1, -1,1 ), "")</f>
        <v/>
      </c>
      <c r="E1719" s="68" t="str">
        <f ca="1">IF(RecurringTable[[#This Row],[Date]], IF(RecurringTable[[#This Row],[Date]]=_xlfn.XLOOKUP(TODAY(), RecurringTable[Date], RecurringTable[Date], -1,1,1), "Next up", ""), "")</f>
        <v/>
      </c>
    </row>
    <row r="1720" spans="4:5" x14ac:dyDescent="0.25">
      <c r="D1720" s="67" t="str">
        <f>IF(RecurringTable[[#This Row],[Date]], _xlfn.XLOOKUP(RecurringTable[[#This Row],[Date]], MainIncomeTable[Date], MainIncomeTable[Period], -1, -1,1 ), "")</f>
        <v/>
      </c>
      <c r="E1720" s="68" t="str">
        <f ca="1">IF(RecurringTable[[#This Row],[Date]], IF(RecurringTable[[#This Row],[Date]]=_xlfn.XLOOKUP(TODAY(), RecurringTable[Date], RecurringTable[Date], -1,1,1), "Next up", ""), "")</f>
        <v/>
      </c>
    </row>
    <row r="1721" spans="4:5" x14ac:dyDescent="0.25">
      <c r="D1721" s="67" t="str">
        <f>IF(RecurringTable[[#This Row],[Date]], _xlfn.XLOOKUP(RecurringTable[[#This Row],[Date]], MainIncomeTable[Date], MainIncomeTable[Period], -1, -1,1 ), "")</f>
        <v/>
      </c>
      <c r="E1721" s="68" t="str">
        <f ca="1">IF(RecurringTable[[#This Row],[Date]], IF(RecurringTable[[#This Row],[Date]]=_xlfn.XLOOKUP(TODAY(), RecurringTable[Date], RecurringTable[Date], -1,1,1), "Next up", ""), "")</f>
        <v/>
      </c>
    </row>
    <row r="1722" spans="4:5" x14ac:dyDescent="0.25">
      <c r="D1722" s="67" t="str">
        <f>IF(RecurringTable[[#This Row],[Date]], _xlfn.XLOOKUP(RecurringTable[[#This Row],[Date]], MainIncomeTable[Date], MainIncomeTable[Period], -1, -1,1 ), "")</f>
        <v/>
      </c>
      <c r="E1722" s="68" t="str">
        <f ca="1">IF(RecurringTable[[#This Row],[Date]], IF(RecurringTable[[#This Row],[Date]]=_xlfn.XLOOKUP(TODAY(), RecurringTable[Date], RecurringTable[Date], -1,1,1), "Next up", ""), "")</f>
        <v/>
      </c>
    </row>
    <row r="1723" spans="4:5" x14ac:dyDescent="0.25">
      <c r="D1723" s="67" t="str">
        <f>IF(RecurringTable[[#This Row],[Date]], _xlfn.XLOOKUP(RecurringTable[[#This Row],[Date]], MainIncomeTable[Date], MainIncomeTable[Period], -1, -1,1 ), "")</f>
        <v/>
      </c>
      <c r="E1723" s="68" t="str">
        <f ca="1">IF(RecurringTable[[#This Row],[Date]], IF(RecurringTable[[#This Row],[Date]]=_xlfn.XLOOKUP(TODAY(), RecurringTable[Date], RecurringTable[Date], -1,1,1), "Next up", ""), "")</f>
        <v/>
      </c>
    </row>
    <row r="1724" spans="4:5" x14ac:dyDescent="0.25">
      <c r="D1724" s="67" t="str">
        <f>IF(RecurringTable[[#This Row],[Date]], _xlfn.XLOOKUP(RecurringTable[[#This Row],[Date]], MainIncomeTable[Date], MainIncomeTable[Period], -1, -1,1 ), "")</f>
        <v/>
      </c>
      <c r="E1724" s="68" t="str">
        <f ca="1">IF(RecurringTable[[#This Row],[Date]], IF(RecurringTable[[#This Row],[Date]]=_xlfn.XLOOKUP(TODAY(), RecurringTable[Date], RecurringTable[Date], -1,1,1), "Next up", ""), "")</f>
        <v/>
      </c>
    </row>
    <row r="1725" spans="4:5" x14ac:dyDescent="0.25">
      <c r="D1725" s="67" t="str">
        <f>IF(RecurringTable[[#This Row],[Date]], _xlfn.XLOOKUP(RecurringTable[[#This Row],[Date]], MainIncomeTable[Date], MainIncomeTable[Period], -1, -1,1 ), "")</f>
        <v/>
      </c>
      <c r="E1725" s="68" t="str">
        <f ca="1">IF(RecurringTable[[#This Row],[Date]], IF(RecurringTable[[#This Row],[Date]]=_xlfn.XLOOKUP(TODAY(), RecurringTable[Date], RecurringTable[Date], -1,1,1), "Next up", ""), "")</f>
        <v/>
      </c>
    </row>
    <row r="1726" spans="4:5" x14ac:dyDescent="0.25">
      <c r="D1726" s="67" t="str">
        <f>IF(RecurringTable[[#This Row],[Date]], _xlfn.XLOOKUP(RecurringTable[[#This Row],[Date]], MainIncomeTable[Date], MainIncomeTable[Period], -1, -1,1 ), "")</f>
        <v/>
      </c>
      <c r="E1726" s="68" t="str">
        <f ca="1">IF(RecurringTable[[#This Row],[Date]], IF(RecurringTable[[#This Row],[Date]]=_xlfn.XLOOKUP(TODAY(), RecurringTable[Date], RecurringTable[Date], -1,1,1), "Next up", ""), "")</f>
        <v/>
      </c>
    </row>
    <row r="1727" spans="4:5" x14ac:dyDescent="0.25">
      <c r="D1727" s="67" t="str">
        <f>IF(RecurringTable[[#This Row],[Date]], _xlfn.XLOOKUP(RecurringTable[[#This Row],[Date]], MainIncomeTable[Date], MainIncomeTable[Period], -1, -1,1 ), "")</f>
        <v/>
      </c>
      <c r="E1727" s="68" t="str">
        <f ca="1">IF(RecurringTable[[#This Row],[Date]], IF(RecurringTable[[#This Row],[Date]]=_xlfn.XLOOKUP(TODAY(), RecurringTable[Date], RecurringTable[Date], -1,1,1), "Next up", ""), "")</f>
        <v/>
      </c>
    </row>
    <row r="1728" spans="4:5" x14ac:dyDescent="0.25">
      <c r="D1728" s="67" t="str">
        <f>IF(RecurringTable[[#This Row],[Date]], _xlfn.XLOOKUP(RecurringTable[[#This Row],[Date]], MainIncomeTable[Date], MainIncomeTable[Period], -1, -1,1 ), "")</f>
        <v/>
      </c>
      <c r="E1728" s="68" t="str">
        <f ca="1">IF(RecurringTable[[#This Row],[Date]], IF(RecurringTable[[#This Row],[Date]]=_xlfn.XLOOKUP(TODAY(), RecurringTable[Date], RecurringTable[Date], -1,1,1), "Next up", ""), "")</f>
        <v/>
      </c>
    </row>
    <row r="1729" spans="4:5" x14ac:dyDescent="0.25">
      <c r="D1729" s="67" t="str">
        <f>IF(RecurringTable[[#This Row],[Date]], _xlfn.XLOOKUP(RecurringTable[[#This Row],[Date]], MainIncomeTable[Date], MainIncomeTable[Period], -1, -1,1 ), "")</f>
        <v/>
      </c>
      <c r="E1729" s="68" t="str">
        <f ca="1">IF(RecurringTable[[#This Row],[Date]], IF(RecurringTable[[#This Row],[Date]]=_xlfn.XLOOKUP(TODAY(), RecurringTable[Date], RecurringTable[Date], -1,1,1), "Next up", ""), "")</f>
        <v/>
      </c>
    </row>
    <row r="1730" spans="4:5" x14ac:dyDescent="0.25">
      <c r="D1730" s="67" t="str">
        <f>IF(RecurringTable[[#This Row],[Date]], _xlfn.XLOOKUP(RecurringTable[[#This Row],[Date]], MainIncomeTable[Date], MainIncomeTable[Period], -1, -1,1 ), "")</f>
        <v/>
      </c>
      <c r="E1730" s="68" t="str">
        <f ca="1">IF(RecurringTable[[#This Row],[Date]], IF(RecurringTable[[#This Row],[Date]]=_xlfn.XLOOKUP(TODAY(), RecurringTable[Date], RecurringTable[Date], -1,1,1), "Next up", ""), "")</f>
        <v/>
      </c>
    </row>
    <row r="1731" spans="4:5" x14ac:dyDescent="0.25">
      <c r="D1731" s="67" t="str">
        <f>IF(RecurringTable[[#This Row],[Date]], _xlfn.XLOOKUP(RecurringTable[[#This Row],[Date]], MainIncomeTable[Date], MainIncomeTable[Period], -1, -1,1 ), "")</f>
        <v/>
      </c>
      <c r="E1731" s="68" t="str">
        <f ca="1">IF(RecurringTable[[#This Row],[Date]], IF(RecurringTable[[#This Row],[Date]]=_xlfn.XLOOKUP(TODAY(), RecurringTable[Date], RecurringTable[Date], -1,1,1), "Next up", ""), "")</f>
        <v/>
      </c>
    </row>
    <row r="1732" spans="4:5" x14ac:dyDescent="0.25">
      <c r="D1732" s="67" t="str">
        <f>IF(RecurringTable[[#This Row],[Date]], _xlfn.XLOOKUP(RecurringTable[[#This Row],[Date]], MainIncomeTable[Date], MainIncomeTable[Period], -1, -1,1 ), "")</f>
        <v/>
      </c>
      <c r="E1732" s="68" t="str">
        <f ca="1">IF(RecurringTable[[#This Row],[Date]], IF(RecurringTable[[#This Row],[Date]]=_xlfn.XLOOKUP(TODAY(), RecurringTable[Date], RecurringTable[Date], -1,1,1), "Next up", ""), "")</f>
        <v/>
      </c>
    </row>
    <row r="1733" spans="4:5" x14ac:dyDescent="0.25">
      <c r="D1733" s="67" t="str">
        <f>IF(RecurringTable[[#This Row],[Date]], _xlfn.XLOOKUP(RecurringTable[[#This Row],[Date]], MainIncomeTable[Date], MainIncomeTable[Period], -1, -1,1 ), "")</f>
        <v/>
      </c>
      <c r="E1733" s="68" t="str">
        <f ca="1">IF(RecurringTable[[#This Row],[Date]], IF(RecurringTable[[#This Row],[Date]]=_xlfn.XLOOKUP(TODAY(), RecurringTable[Date], RecurringTable[Date], -1,1,1), "Next up", ""), "")</f>
        <v/>
      </c>
    </row>
    <row r="1734" spans="4:5" x14ac:dyDescent="0.25">
      <c r="D1734" s="67" t="str">
        <f>IF(RecurringTable[[#This Row],[Date]], _xlfn.XLOOKUP(RecurringTable[[#This Row],[Date]], MainIncomeTable[Date], MainIncomeTable[Period], -1, -1,1 ), "")</f>
        <v/>
      </c>
      <c r="E1734" s="68" t="str">
        <f ca="1">IF(RecurringTable[[#This Row],[Date]], IF(RecurringTable[[#This Row],[Date]]=_xlfn.XLOOKUP(TODAY(), RecurringTable[Date], RecurringTable[Date], -1,1,1), "Next up", ""), "")</f>
        <v/>
      </c>
    </row>
    <row r="1735" spans="4:5" x14ac:dyDescent="0.25">
      <c r="D1735" s="67" t="str">
        <f>IF(RecurringTable[[#This Row],[Date]], _xlfn.XLOOKUP(RecurringTable[[#This Row],[Date]], MainIncomeTable[Date], MainIncomeTable[Period], -1, -1,1 ), "")</f>
        <v/>
      </c>
      <c r="E1735" s="68" t="str">
        <f ca="1">IF(RecurringTable[[#This Row],[Date]], IF(RecurringTable[[#This Row],[Date]]=_xlfn.XLOOKUP(TODAY(), RecurringTable[Date], RecurringTable[Date], -1,1,1), "Next up", ""), "")</f>
        <v/>
      </c>
    </row>
    <row r="1736" spans="4:5" x14ac:dyDescent="0.25">
      <c r="D1736" s="67" t="str">
        <f>IF(RecurringTable[[#This Row],[Date]], _xlfn.XLOOKUP(RecurringTable[[#This Row],[Date]], MainIncomeTable[Date], MainIncomeTable[Period], -1, -1,1 ), "")</f>
        <v/>
      </c>
      <c r="E1736" s="68" t="str">
        <f ca="1">IF(RecurringTable[[#This Row],[Date]], IF(RecurringTable[[#This Row],[Date]]=_xlfn.XLOOKUP(TODAY(), RecurringTable[Date], RecurringTable[Date], -1,1,1), "Next up", ""), "")</f>
        <v/>
      </c>
    </row>
    <row r="1737" spans="4:5" x14ac:dyDescent="0.25">
      <c r="D1737" s="67" t="str">
        <f>IF(RecurringTable[[#This Row],[Date]], _xlfn.XLOOKUP(RecurringTable[[#This Row],[Date]], MainIncomeTable[Date], MainIncomeTable[Period], -1, -1,1 ), "")</f>
        <v/>
      </c>
      <c r="E1737" s="68" t="str">
        <f ca="1">IF(RecurringTable[[#This Row],[Date]], IF(RecurringTable[[#This Row],[Date]]=_xlfn.XLOOKUP(TODAY(), RecurringTable[Date], RecurringTable[Date], -1,1,1), "Next up", ""), "")</f>
        <v/>
      </c>
    </row>
    <row r="1738" spans="4:5" x14ac:dyDescent="0.25">
      <c r="D1738" s="67" t="str">
        <f>IF(RecurringTable[[#This Row],[Date]], _xlfn.XLOOKUP(RecurringTable[[#This Row],[Date]], MainIncomeTable[Date], MainIncomeTable[Period], -1, -1,1 ), "")</f>
        <v/>
      </c>
      <c r="E1738" s="68" t="str">
        <f ca="1">IF(RecurringTable[[#This Row],[Date]], IF(RecurringTable[[#This Row],[Date]]=_xlfn.XLOOKUP(TODAY(), RecurringTable[Date], RecurringTable[Date], -1,1,1), "Next up", ""), "")</f>
        <v/>
      </c>
    </row>
    <row r="1739" spans="4:5" x14ac:dyDescent="0.25">
      <c r="D1739" s="67" t="str">
        <f>IF(RecurringTable[[#This Row],[Date]], _xlfn.XLOOKUP(RecurringTable[[#This Row],[Date]], MainIncomeTable[Date], MainIncomeTable[Period], -1, -1,1 ), "")</f>
        <v/>
      </c>
      <c r="E1739" s="68" t="str">
        <f ca="1">IF(RecurringTable[[#This Row],[Date]], IF(RecurringTable[[#This Row],[Date]]=_xlfn.XLOOKUP(TODAY(), RecurringTable[Date], RecurringTable[Date], -1,1,1), "Next up", ""), "")</f>
        <v/>
      </c>
    </row>
    <row r="1740" spans="4:5" x14ac:dyDescent="0.25">
      <c r="D1740" s="67" t="str">
        <f>IF(RecurringTable[[#This Row],[Date]], _xlfn.XLOOKUP(RecurringTable[[#This Row],[Date]], MainIncomeTable[Date], MainIncomeTable[Period], -1, -1,1 ), "")</f>
        <v/>
      </c>
      <c r="E1740" s="68" t="str">
        <f ca="1">IF(RecurringTable[[#This Row],[Date]], IF(RecurringTable[[#This Row],[Date]]=_xlfn.XLOOKUP(TODAY(), RecurringTable[Date], RecurringTable[Date], -1,1,1), "Next up", ""), "")</f>
        <v/>
      </c>
    </row>
    <row r="1741" spans="4:5" x14ac:dyDescent="0.25">
      <c r="D1741" s="67" t="str">
        <f>IF(RecurringTable[[#This Row],[Date]], _xlfn.XLOOKUP(RecurringTable[[#This Row],[Date]], MainIncomeTable[Date], MainIncomeTable[Period], -1, -1,1 ), "")</f>
        <v/>
      </c>
      <c r="E1741" s="68" t="str">
        <f ca="1">IF(RecurringTable[[#This Row],[Date]], IF(RecurringTable[[#This Row],[Date]]=_xlfn.XLOOKUP(TODAY(), RecurringTable[Date], RecurringTable[Date], -1,1,1), "Next up", ""), "")</f>
        <v/>
      </c>
    </row>
    <row r="1742" spans="4:5" x14ac:dyDescent="0.25">
      <c r="D1742" s="67" t="str">
        <f>IF(RecurringTable[[#This Row],[Date]], _xlfn.XLOOKUP(RecurringTable[[#This Row],[Date]], MainIncomeTable[Date], MainIncomeTable[Period], -1, -1,1 ), "")</f>
        <v/>
      </c>
      <c r="E1742" s="68" t="str">
        <f ca="1">IF(RecurringTable[[#This Row],[Date]], IF(RecurringTable[[#This Row],[Date]]=_xlfn.XLOOKUP(TODAY(), RecurringTable[Date], RecurringTable[Date], -1,1,1), "Next up", ""), "")</f>
        <v/>
      </c>
    </row>
    <row r="1743" spans="4:5" x14ac:dyDescent="0.25">
      <c r="D1743" s="67" t="str">
        <f>IF(RecurringTable[[#This Row],[Date]], _xlfn.XLOOKUP(RecurringTable[[#This Row],[Date]], MainIncomeTable[Date], MainIncomeTable[Period], -1, -1,1 ), "")</f>
        <v/>
      </c>
      <c r="E1743" s="68" t="str">
        <f ca="1">IF(RecurringTable[[#This Row],[Date]], IF(RecurringTable[[#This Row],[Date]]=_xlfn.XLOOKUP(TODAY(), RecurringTable[Date], RecurringTable[Date], -1,1,1), "Next up", ""), "")</f>
        <v/>
      </c>
    </row>
    <row r="1744" spans="4:5" x14ac:dyDescent="0.25">
      <c r="D1744" s="67" t="str">
        <f>IF(RecurringTable[[#This Row],[Date]], _xlfn.XLOOKUP(RecurringTable[[#This Row],[Date]], MainIncomeTable[Date], MainIncomeTable[Period], -1, -1,1 ), "")</f>
        <v/>
      </c>
      <c r="E1744" s="68" t="str">
        <f ca="1">IF(RecurringTable[[#This Row],[Date]], IF(RecurringTable[[#This Row],[Date]]=_xlfn.XLOOKUP(TODAY(), RecurringTable[Date], RecurringTable[Date], -1,1,1), "Next up", ""), "")</f>
        <v/>
      </c>
    </row>
    <row r="1745" spans="4:5" x14ac:dyDescent="0.25">
      <c r="D1745" s="67" t="str">
        <f>IF(RecurringTable[[#This Row],[Date]], _xlfn.XLOOKUP(RecurringTable[[#This Row],[Date]], MainIncomeTable[Date], MainIncomeTable[Period], -1, -1,1 ), "")</f>
        <v/>
      </c>
      <c r="E1745" s="68" t="str">
        <f ca="1">IF(RecurringTable[[#This Row],[Date]], IF(RecurringTable[[#This Row],[Date]]=_xlfn.XLOOKUP(TODAY(), RecurringTable[Date], RecurringTable[Date], -1,1,1), "Next up", ""), "")</f>
        <v/>
      </c>
    </row>
    <row r="1746" spans="4:5" x14ac:dyDescent="0.25">
      <c r="D1746" s="67" t="str">
        <f>IF(RecurringTable[[#This Row],[Date]], _xlfn.XLOOKUP(RecurringTable[[#This Row],[Date]], MainIncomeTable[Date], MainIncomeTable[Period], -1, -1,1 ), "")</f>
        <v/>
      </c>
      <c r="E1746" s="68" t="str">
        <f ca="1">IF(RecurringTable[[#This Row],[Date]], IF(RecurringTable[[#This Row],[Date]]=_xlfn.XLOOKUP(TODAY(), RecurringTable[Date], RecurringTable[Date], -1,1,1), "Next up", ""), "")</f>
        <v/>
      </c>
    </row>
    <row r="1747" spans="4:5" x14ac:dyDescent="0.25">
      <c r="D1747" s="67" t="str">
        <f>IF(RecurringTable[[#This Row],[Date]], _xlfn.XLOOKUP(RecurringTable[[#This Row],[Date]], MainIncomeTable[Date], MainIncomeTable[Period], -1, -1,1 ), "")</f>
        <v/>
      </c>
      <c r="E1747" s="68" t="str">
        <f ca="1">IF(RecurringTable[[#This Row],[Date]], IF(RecurringTable[[#This Row],[Date]]=_xlfn.XLOOKUP(TODAY(), RecurringTable[Date], RecurringTable[Date], -1,1,1), "Next up", ""), "")</f>
        <v/>
      </c>
    </row>
    <row r="1748" spans="4:5" x14ac:dyDescent="0.25">
      <c r="D1748" s="67" t="str">
        <f>IF(RecurringTable[[#This Row],[Date]], _xlfn.XLOOKUP(RecurringTable[[#This Row],[Date]], MainIncomeTable[Date], MainIncomeTable[Period], -1, -1,1 ), "")</f>
        <v/>
      </c>
      <c r="E1748" s="68" t="str">
        <f ca="1">IF(RecurringTable[[#This Row],[Date]], IF(RecurringTable[[#This Row],[Date]]=_xlfn.XLOOKUP(TODAY(), RecurringTable[Date], RecurringTable[Date], -1,1,1), "Next up", ""), "")</f>
        <v/>
      </c>
    </row>
    <row r="1749" spans="4:5" x14ac:dyDescent="0.25">
      <c r="D1749" s="67" t="str">
        <f>IF(RecurringTable[[#This Row],[Date]], _xlfn.XLOOKUP(RecurringTable[[#This Row],[Date]], MainIncomeTable[Date], MainIncomeTable[Period], -1, -1,1 ), "")</f>
        <v/>
      </c>
      <c r="E1749" s="68" t="str">
        <f ca="1">IF(RecurringTable[[#This Row],[Date]], IF(RecurringTable[[#This Row],[Date]]=_xlfn.XLOOKUP(TODAY(), RecurringTable[Date], RecurringTable[Date], -1,1,1), "Next up", ""), "")</f>
        <v/>
      </c>
    </row>
    <row r="1750" spans="4:5" x14ac:dyDescent="0.25">
      <c r="D1750" s="67" t="str">
        <f>IF(RecurringTable[[#This Row],[Date]], _xlfn.XLOOKUP(RecurringTable[[#This Row],[Date]], MainIncomeTable[Date], MainIncomeTable[Period], -1, -1,1 ), "")</f>
        <v/>
      </c>
      <c r="E1750" s="68" t="str">
        <f ca="1">IF(RecurringTable[[#This Row],[Date]], IF(RecurringTable[[#This Row],[Date]]=_xlfn.XLOOKUP(TODAY(), RecurringTable[Date], RecurringTable[Date], -1,1,1), "Next up", ""), "")</f>
        <v/>
      </c>
    </row>
    <row r="1751" spans="4:5" x14ac:dyDescent="0.25">
      <c r="D1751" s="67" t="str">
        <f>IF(RecurringTable[[#This Row],[Date]], _xlfn.XLOOKUP(RecurringTable[[#This Row],[Date]], MainIncomeTable[Date], MainIncomeTable[Period], -1, -1,1 ), "")</f>
        <v/>
      </c>
      <c r="E1751" s="68" t="str">
        <f ca="1">IF(RecurringTable[[#This Row],[Date]], IF(RecurringTable[[#This Row],[Date]]=_xlfn.XLOOKUP(TODAY(), RecurringTable[Date], RecurringTable[Date], -1,1,1), "Next up", ""), "")</f>
        <v/>
      </c>
    </row>
    <row r="1752" spans="4:5" x14ac:dyDescent="0.25">
      <c r="D1752" s="67" t="str">
        <f>IF(RecurringTable[[#This Row],[Date]], _xlfn.XLOOKUP(RecurringTable[[#This Row],[Date]], MainIncomeTable[Date], MainIncomeTable[Period], -1, -1,1 ), "")</f>
        <v/>
      </c>
      <c r="E1752" s="68" t="str">
        <f ca="1">IF(RecurringTable[[#This Row],[Date]], IF(RecurringTable[[#This Row],[Date]]=_xlfn.XLOOKUP(TODAY(), RecurringTable[Date], RecurringTable[Date], -1,1,1), "Next up", ""), "")</f>
        <v/>
      </c>
    </row>
    <row r="1753" spans="4:5" x14ac:dyDescent="0.25">
      <c r="D1753" s="67" t="str">
        <f>IF(RecurringTable[[#This Row],[Date]], _xlfn.XLOOKUP(RecurringTable[[#This Row],[Date]], MainIncomeTable[Date], MainIncomeTable[Period], -1, -1,1 ), "")</f>
        <v/>
      </c>
      <c r="E1753" s="68" t="str">
        <f ca="1">IF(RecurringTable[[#This Row],[Date]], IF(RecurringTable[[#This Row],[Date]]=_xlfn.XLOOKUP(TODAY(), RecurringTable[Date], RecurringTable[Date], -1,1,1), "Next up", ""), "")</f>
        <v/>
      </c>
    </row>
    <row r="1754" spans="4:5" x14ac:dyDescent="0.25">
      <c r="D1754" s="67" t="str">
        <f>IF(RecurringTable[[#This Row],[Date]], _xlfn.XLOOKUP(RecurringTable[[#This Row],[Date]], MainIncomeTable[Date], MainIncomeTable[Period], -1, -1,1 ), "")</f>
        <v/>
      </c>
      <c r="E1754" s="68" t="str">
        <f ca="1">IF(RecurringTable[[#This Row],[Date]], IF(RecurringTable[[#This Row],[Date]]=_xlfn.XLOOKUP(TODAY(), RecurringTable[Date], RecurringTable[Date], -1,1,1), "Next up", ""), "")</f>
        <v/>
      </c>
    </row>
    <row r="1755" spans="4:5" x14ac:dyDescent="0.25">
      <c r="D1755" s="67" t="str">
        <f>IF(RecurringTable[[#This Row],[Date]], _xlfn.XLOOKUP(RecurringTable[[#This Row],[Date]], MainIncomeTable[Date], MainIncomeTable[Period], -1, -1,1 ), "")</f>
        <v/>
      </c>
      <c r="E1755" s="68" t="str">
        <f ca="1">IF(RecurringTable[[#This Row],[Date]], IF(RecurringTable[[#This Row],[Date]]=_xlfn.XLOOKUP(TODAY(), RecurringTable[Date], RecurringTable[Date], -1,1,1), "Next up", ""), "")</f>
        <v/>
      </c>
    </row>
    <row r="1756" spans="4:5" x14ac:dyDescent="0.25">
      <c r="D1756" s="67" t="str">
        <f>IF(RecurringTable[[#This Row],[Date]], _xlfn.XLOOKUP(RecurringTable[[#This Row],[Date]], MainIncomeTable[Date], MainIncomeTable[Period], -1, -1,1 ), "")</f>
        <v/>
      </c>
      <c r="E1756" s="68" t="str">
        <f ca="1">IF(RecurringTable[[#This Row],[Date]], IF(RecurringTable[[#This Row],[Date]]=_xlfn.XLOOKUP(TODAY(), RecurringTable[Date], RecurringTable[Date], -1,1,1), "Next up", ""), "")</f>
        <v/>
      </c>
    </row>
    <row r="1757" spans="4:5" x14ac:dyDescent="0.25">
      <c r="D1757" s="67" t="str">
        <f>IF(RecurringTable[[#This Row],[Date]], _xlfn.XLOOKUP(RecurringTable[[#This Row],[Date]], MainIncomeTable[Date], MainIncomeTable[Period], -1, -1,1 ), "")</f>
        <v/>
      </c>
      <c r="E1757" s="68" t="str">
        <f ca="1">IF(RecurringTable[[#This Row],[Date]], IF(RecurringTable[[#This Row],[Date]]=_xlfn.XLOOKUP(TODAY(), RecurringTable[Date], RecurringTable[Date], -1,1,1), "Next up", ""), "")</f>
        <v/>
      </c>
    </row>
    <row r="1758" spans="4:5" x14ac:dyDescent="0.25">
      <c r="D1758" s="67" t="str">
        <f>IF(RecurringTable[[#This Row],[Date]], _xlfn.XLOOKUP(RecurringTable[[#This Row],[Date]], MainIncomeTable[Date], MainIncomeTable[Period], -1, -1,1 ), "")</f>
        <v/>
      </c>
      <c r="E1758" s="68" t="str">
        <f ca="1">IF(RecurringTable[[#This Row],[Date]], IF(RecurringTable[[#This Row],[Date]]=_xlfn.XLOOKUP(TODAY(), RecurringTable[Date], RecurringTable[Date], -1,1,1), "Next up", ""), "")</f>
        <v/>
      </c>
    </row>
    <row r="1759" spans="4:5" x14ac:dyDescent="0.25">
      <c r="D1759" s="67" t="str">
        <f>IF(RecurringTable[[#This Row],[Date]], _xlfn.XLOOKUP(RecurringTable[[#This Row],[Date]], MainIncomeTable[Date], MainIncomeTable[Period], -1, -1,1 ), "")</f>
        <v/>
      </c>
      <c r="E1759" s="68" t="str">
        <f ca="1">IF(RecurringTable[[#This Row],[Date]], IF(RecurringTable[[#This Row],[Date]]=_xlfn.XLOOKUP(TODAY(), RecurringTable[Date], RecurringTable[Date], -1,1,1), "Next up", ""), "")</f>
        <v/>
      </c>
    </row>
    <row r="1760" spans="4:5" x14ac:dyDescent="0.25">
      <c r="D1760" s="67" t="str">
        <f>IF(RecurringTable[[#This Row],[Date]], _xlfn.XLOOKUP(RecurringTable[[#This Row],[Date]], MainIncomeTable[Date], MainIncomeTable[Period], -1, -1,1 ), "")</f>
        <v/>
      </c>
      <c r="E1760" s="68" t="str">
        <f ca="1">IF(RecurringTable[[#This Row],[Date]], IF(RecurringTable[[#This Row],[Date]]=_xlfn.XLOOKUP(TODAY(), RecurringTable[Date], RecurringTable[Date], -1,1,1), "Next up", ""), "")</f>
        <v/>
      </c>
    </row>
    <row r="1761" spans="4:5" x14ac:dyDescent="0.25">
      <c r="D1761" s="67" t="str">
        <f>IF(RecurringTable[[#This Row],[Date]], _xlfn.XLOOKUP(RecurringTable[[#This Row],[Date]], MainIncomeTable[Date], MainIncomeTable[Period], -1, -1,1 ), "")</f>
        <v/>
      </c>
      <c r="E1761" s="68" t="str">
        <f ca="1">IF(RecurringTable[[#This Row],[Date]], IF(RecurringTable[[#This Row],[Date]]=_xlfn.XLOOKUP(TODAY(), RecurringTable[Date], RecurringTable[Date], -1,1,1), "Next up", ""), "")</f>
        <v/>
      </c>
    </row>
    <row r="1762" spans="4:5" x14ac:dyDescent="0.25">
      <c r="D1762" s="67" t="str">
        <f>IF(RecurringTable[[#This Row],[Date]], _xlfn.XLOOKUP(RecurringTable[[#This Row],[Date]], MainIncomeTable[Date], MainIncomeTable[Period], -1, -1,1 ), "")</f>
        <v/>
      </c>
      <c r="E1762" s="68" t="str">
        <f ca="1">IF(RecurringTable[[#This Row],[Date]], IF(RecurringTable[[#This Row],[Date]]=_xlfn.XLOOKUP(TODAY(), RecurringTable[Date], RecurringTable[Date], -1,1,1), "Next up", ""), "")</f>
        <v/>
      </c>
    </row>
    <row r="1763" spans="4:5" x14ac:dyDescent="0.25">
      <c r="D1763" s="67" t="str">
        <f>IF(RecurringTable[[#This Row],[Date]], _xlfn.XLOOKUP(RecurringTable[[#This Row],[Date]], MainIncomeTable[Date], MainIncomeTable[Period], -1, -1,1 ), "")</f>
        <v/>
      </c>
      <c r="E1763" s="68" t="str">
        <f ca="1">IF(RecurringTable[[#This Row],[Date]], IF(RecurringTable[[#This Row],[Date]]=_xlfn.XLOOKUP(TODAY(), RecurringTable[Date], RecurringTable[Date], -1,1,1), "Next up", ""), "")</f>
        <v/>
      </c>
    </row>
    <row r="1764" spans="4:5" x14ac:dyDescent="0.25">
      <c r="D1764" s="67" t="str">
        <f>IF(RecurringTable[[#This Row],[Date]], _xlfn.XLOOKUP(RecurringTable[[#This Row],[Date]], MainIncomeTable[Date], MainIncomeTable[Period], -1, -1,1 ), "")</f>
        <v/>
      </c>
      <c r="E1764" s="68" t="str">
        <f ca="1">IF(RecurringTable[[#This Row],[Date]], IF(RecurringTable[[#This Row],[Date]]=_xlfn.XLOOKUP(TODAY(), RecurringTable[Date], RecurringTable[Date], -1,1,1), "Next up", ""), "")</f>
        <v/>
      </c>
    </row>
    <row r="1765" spans="4:5" x14ac:dyDescent="0.25">
      <c r="D1765" s="67" t="str">
        <f>IF(RecurringTable[[#This Row],[Date]], _xlfn.XLOOKUP(RecurringTable[[#This Row],[Date]], MainIncomeTable[Date], MainIncomeTable[Period], -1, -1,1 ), "")</f>
        <v/>
      </c>
      <c r="E1765" s="68" t="str">
        <f ca="1">IF(RecurringTable[[#This Row],[Date]], IF(RecurringTable[[#This Row],[Date]]=_xlfn.XLOOKUP(TODAY(), RecurringTable[Date], RecurringTable[Date], -1,1,1), "Next up", ""), "")</f>
        <v/>
      </c>
    </row>
    <row r="1766" spans="4:5" x14ac:dyDescent="0.25">
      <c r="D1766" s="67" t="str">
        <f>IF(RecurringTable[[#This Row],[Date]], _xlfn.XLOOKUP(RecurringTable[[#This Row],[Date]], MainIncomeTable[Date], MainIncomeTable[Period], -1, -1,1 ), "")</f>
        <v/>
      </c>
      <c r="E1766" s="68" t="str">
        <f ca="1">IF(RecurringTable[[#This Row],[Date]], IF(RecurringTable[[#This Row],[Date]]=_xlfn.XLOOKUP(TODAY(), RecurringTable[Date], RecurringTable[Date], -1,1,1), "Next up", ""), "")</f>
        <v/>
      </c>
    </row>
    <row r="1767" spans="4:5" x14ac:dyDescent="0.25">
      <c r="D1767" s="67" t="str">
        <f>IF(RecurringTable[[#This Row],[Date]], _xlfn.XLOOKUP(RecurringTable[[#This Row],[Date]], MainIncomeTable[Date], MainIncomeTable[Period], -1, -1,1 ), "")</f>
        <v/>
      </c>
      <c r="E1767" s="68" t="str">
        <f ca="1">IF(RecurringTable[[#This Row],[Date]], IF(RecurringTable[[#This Row],[Date]]=_xlfn.XLOOKUP(TODAY(), RecurringTable[Date], RecurringTable[Date], -1,1,1), "Next up", ""), "")</f>
        <v/>
      </c>
    </row>
    <row r="1768" spans="4:5" x14ac:dyDescent="0.25">
      <c r="D1768" s="67" t="str">
        <f>IF(RecurringTable[[#This Row],[Date]], _xlfn.XLOOKUP(RecurringTable[[#This Row],[Date]], MainIncomeTable[Date], MainIncomeTable[Period], -1, -1,1 ), "")</f>
        <v/>
      </c>
      <c r="E1768" s="68" t="str">
        <f ca="1">IF(RecurringTable[[#This Row],[Date]], IF(RecurringTable[[#This Row],[Date]]=_xlfn.XLOOKUP(TODAY(), RecurringTable[Date], RecurringTable[Date], -1,1,1), "Next up", ""), "")</f>
        <v/>
      </c>
    </row>
    <row r="1769" spans="4:5" x14ac:dyDescent="0.25">
      <c r="D1769" s="67" t="str">
        <f>IF(RecurringTable[[#This Row],[Date]], _xlfn.XLOOKUP(RecurringTable[[#This Row],[Date]], MainIncomeTable[Date], MainIncomeTable[Period], -1, -1,1 ), "")</f>
        <v/>
      </c>
      <c r="E1769" s="68" t="str">
        <f ca="1">IF(RecurringTable[[#This Row],[Date]], IF(RecurringTable[[#This Row],[Date]]=_xlfn.XLOOKUP(TODAY(), RecurringTable[Date], RecurringTable[Date], -1,1,1), "Next up", ""), "")</f>
        <v/>
      </c>
    </row>
    <row r="1770" spans="4:5" x14ac:dyDescent="0.25">
      <c r="D1770" s="67" t="str">
        <f>IF(RecurringTable[[#This Row],[Date]], _xlfn.XLOOKUP(RecurringTable[[#This Row],[Date]], MainIncomeTable[Date], MainIncomeTable[Period], -1, -1,1 ), "")</f>
        <v/>
      </c>
      <c r="E1770" s="68" t="str">
        <f ca="1">IF(RecurringTable[[#This Row],[Date]], IF(RecurringTable[[#This Row],[Date]]=_xlfn.XLOOKUP(TODAY(), RecurringTable[Date], RecurringTable[Date], -1,1,1), "Next up", ""), "")</f>
        <v/>
      </c>
    </row>
    <row r="1771" spans="4:5" x14ac:dyDescent="0.25">
      <c r="D1771" s="67" t="str">
        <f>IF(RecurringTable[[#This Row],[Date]], _xlfn.XLOOKUP(RecurringTable[[#This Row],[Date]], MainIncomeTable[Date], MainIncomeTable[Period], -1, -1,1 ), "")</f>
        <v/>
      </c>
      <c r="E1771" s="68" t="str">
        <f ca="1">IF(RecurringTable[[#This Row],[Date]], IF(RecurringTable[[#This Row],[Date]]=_xlfn.XLOOKUP(TODAY(), RecurringTable[Date], RecurringTable[Date], -1,1,1), "Next up", ""), "")</f>
        <v/>
      </c>
    </row>
    <row r="1772" spans="4:5" x14ac:dyDescent="0.25">
      <c r="D1772" s="67" t="str">
        <f>IF(RecurringTable[[#This Row],[Date]], _xlfn.XLOOKUP(RecurringTable[[#This Row],[Date]], MainIncomeTable[Date], MainIncomeTable[Period], -1, -1,1 ), "")</f>
        <v/>
      </c>
      <c r="E1772" s="68" t="str">
        <f ca="1">IF(RecurringTable[[#This Row],[Date]], IF(RecurringTable[[#This Row],[Date]]=_xlfn.XLOOKUP(TODAY(), RecurringTable[Date], RecurringTable[Date], -1,1,1), "Next up", ""), "")</f>
        <v/>
      </c>
    </row>
    <row r="1773" spans="4:5" x14ac:dyDescent="0.25">
      <c r="D1773" s="67" t="str">
        <f>IF(RecurringTable[[#This Row],[Date]], _xlfn.XLOOKUP(RecurringTable[[#This Row],[Date]], MainIncomeTable[Date], MainIncomeTable[Period], -1, -1,1 ), "")</f>
        <v/>
      </c>
      <c r="E1773" s="68" t="str">
        <f ca="1">IF(RecurringTable[[#This Row],[Date]], IF(RecurringTable[[#This Row],[Date]]=_xlfn.XLOOKUP(TODAY(), RecurringTable[Date], RecurringTable[Date], -1,1,1), "Next up", ""), "")</f>
        <v/>
      </c>
    </row>
    <row r="1774" spans="4:5" x14ac:dyDescent="0.25">
      <c r="D1774" s="67" t="str">
        <f>IF(RecurringTable[[#This Row],[Date]], _xlfn.XLOOKUP(RecurringTable[[#This Row],[Date]], MainIncomeTable[Date], MainIncomeTable[Period], -1, -1,1 ), "")</f>
        <v/>
      </c>
      <c r="E1774" s="68" t="str">
        <f ca="1">IF(RecurringTable[[#This Row],[Date]], IF(RecurringTable[[#This Row],[Date]]=_xlfn.XLOOKUP(TODAY(), RecurringTable[Date], RecurringTable[Date], -1,1,1), "Next up", ""), "")</f>
        <v/>
      </c>
    </row>
    <row r="1775" spans="4:5" x14ac:dyDescent="0.25">
      <c r="D1775" s="67" t="str">
        <f>IF(RecurringTable[[#This Row],[Date]], _xlfn.XLOOKUP(RecurringTable[[#This Row],[Date]], MainIncomeTable[Date], MainIncomeTable[Period], -1, -1,1 ), "")</f>
        <v/>
      </c>
      <c r="E1775" s="68" t="str">
        <f ca="1">IF(RecurringTable[[#This Row],[Date]], IF(RecurringTable[[#This Row],[Date]]=_xlfn.XLOOKUP(TODAY(), RecurringTable[Date], RecurringTable[Date], -1,1,1), "Next up", ""), "")</f>
        <v/>
      </c>
    </row>
    <row r="1776" spans="4:5" x14ac:dyDescent="0.25">
      <c r="D1776" s="67" t="str">
        <f>IF(RecurringTable[[#This Row],[Date]], _xlfn.XLOOKUP(RecurringTable[[#This Row],[Date]], MainIncomeTable[Date], MainIncomeTable[Period], -1, -1,1 ), "")</f>
        <v/>
      </c>
      <c r="E1776" s="68" t="str">
        <f ca="1">IF(RecurringTable[[#This Row],[Date]], IF(RecurringTable[[#This Row],[Date]]=_xlfn.XLOOKUP(TODAY(), RecurringTable[Date], RecurringTable[Date], -1,1,1), "Next up", ""), "")</f>
        <v/>
      </c>
    </row>
    <row r="1777" spans="4:5" x14ac:dyDescent="0.25">
      <c r="D1777" s="67" t="str">
        <f>IF(RecurringTable[[#This Row],[Date]], _xlfn.XLOOKUP(RecurringTable[[#This Row],[Date]], MainIncomeTable[Date], MainIncomeTable[Period], -1, -1,1 ), "")</f>
        <v/>
      </c>
      <c r="E1777" s="68" t="str">
        <f ca="1">IF(RecurringTable[[#This Row],[Date]], IF(RecurringTable[[#This Row],[Date]]=_xlfn.XLOOKUP(TODAY(), RecurringTable[Date], RecurringTable[Date], -1,1,1), "Next up", ""), "")</f>
        <v/>
      </c>
    </row>
    <row r="1778" spans="4:5" x14ac:dyDescent="0.25">
      <c r="D1778" s="67" t="str">
        <f>IF(RecurringTable[[#This Row],[Date]], _xlfn.XLOOKUP(RecurringTable[[#This Row],[Date]], MainIncomeTable[Date], MainIncomeTable[Period], -1, -1,1 ), "")</f>
        <v/>
      </c>
      <c r="E1778" s="68" t="str">
        <f ca="1">IF(RecurringTable[[#This Row],[Date]], IF(RecurringTable[[#This Row],[Date]]=_xlfn.XLOOKUP(TODAY(), RecurringTable[Date], RecurringTable[Date], -1,1,1), "Next up", ""), "")</f>
        <v/>
      </c>
    </row>
    <row r="1779" spans="4:5" x14ac:dyDescent="0.25">
      <c r="D1779" s="67" t="str">
        <f>IF(RecurringTable[[#This Row],[Date]], _xlfn.XLOOKUP(RecurringTable[[#This Row],[Date]], MainIncomeTable[Date], MainIncomeTable[Period], -1, -1,1 ), "")</f>
        <v/>
      </c>
      <c r="E1779" s="68" t="str">
        <f ca="1">IF(RecurringTable[[#This Row],[Date]], IF(RecurringTable[[#This Row],[Date]]=_xlfn.XLOOKUP(TODAY(), RecurringTable[Date], RecurringTable[Date], -1,1,1), "Next up", ""), "")</f>
        <v/>
      </c>
    </row>
    <row r="1780" spans="4:5" x14ac:dyDescent="0.25">
      <c r="D1780" s="67" t="str">
        <f>IF(RecurringTable[[#This Row],[Date]], _xlfn.XLOOKUP(RecurringTable[[#This Row],[Date]], MainIncomeTable[Date], MainIncomeTable[Period], -1, -1,1 ), "")</f>
        <v/>
      </c>
      <c r="E1780" s="68" t="str">
        <f ca="1">IF(RecurringTable[[#This Row],[Date]], IF(RecurringTable[[#This Row],[Date]]=_xlfn.XLOOKUP(TODAY(), RecurringTable[Date], RecurringTable[Date], -1,1,1), "Next up", ""), "")</f>
        <v/>
      </c>
    </row>
    <row r="1781" spans="4:5" x14ac:dyDescent="0.25">
      <c r="D1781" s="67" t="str">
        <f>IF(RecurringTable[[#This Row],[Date]], _xlfn.XLOOKUP(RecurringTable[[#This Row],[Date]], MainIncomeTable[Date], MainIncomeTable[Period], -1, -1,1 ), "")</f>
        <v/>
      </c>
      <c r="E1781" s="68" t="str">
        <f ca="1">IF(RecurringTable[[#This Row],[Date]], IF(RecurringTable[[#This Row],[Date]]=_xlfn.XLOOKUP(TODAY(), RecurringTable[Date], RecurringTable[Date], -1,1,1), "Next up", ""), "")</f>
        <v/>
      </c>
    </row>
    <row r="1782" spans="4:5" x14ac:dyDescent="0.25">
      <c r="D1782" s="67" t="str">
        <f>IF(RecurringTable[[#This Row],[Date]], _xlfn.XLOOKUP(RecurringTable[[#This Row],[Date]], MainIncomeTable[Date], MainIncomeTable[Period], -1, -1,1 ), "")</f>
        <v/>
      </c>
      <c r="E1782" s="68" t="str">
        <f ca="1">IF(RecurringTable[[#This Row],[Date]], IF(RecurringTable[[#This Row],[Date]]=_xlfn.XLOOKUP(TODAY(), RecurringTable[Date], RecurringTable[Date], -1,1,1), "Next up", ""), "")</f>
        <v/>
      </c>
    </row>
    <row r="1783" spans="4:5" x14ac:dyDescent="0.25">
      <c r="D1783" s="67" t="str">
        <f>IF(RecurringTable[[#This Row],[Date]], _xlfn.XLOOKUP(RecurringTable[[#This Row],[Date]], MainIncomeTable[Date], MainIncomeTable[Period], -1, -1,1 ), "")</f>
        <v/>
      </c>
      <c r="E1783" s="68" t="str">
        <f ca="1">IF(RecurringTable[[#This Row],[Date]], IF(RecurringTable[[#This Row],[Date]]=_xlfn.XLOOKUP(TODAY(), RecurringTable[Date], RecurringTable[Date], -1,1,1), "Next up", ""), "")</f>
        <v/>
      </c>
    </row>
    <row r="1784" spans="4:5" x14ac:dyDescent="0.25">
      <c r="D1784" s="67" t="str">
        <f>IF(RecurringTable[[#This Row],[Date]], _xlfn.XLOOKUP(RecurringTable[[#This Row],[Date]], MainIncomeTable[Date], MainIncomeTable[Period], -1, -1,1 ), "")</f>
        <v/>
      </c>
      <c r="E1784" s="68" t="str">
        <f ca="1">IF(RecurringTable[[#This Row],[Date]], IF(RecurringTable[[#This Row],[Date]]=_xlfn.XLOOKUP(TODAY(), RecurringTable[Date], RecurringTable[Date], -1,1,1), "Next up", ""), "")</f>
        <v/>
      </c>
    </row>
    <row r="1785" spans="4:5" x14ac:dyDescent="0.25">
      <c r="D1785" s="67" t="str">
        <f>IF(RecurringTable[[#This Row],[Date]], _xlfn.XLOOKUP(RecurringTable[[#This Row],[Date]], MainIncomeTable[Date], MainIncomeTable[Period], -1, -1,1 ), "")</f>
        <v/>
      </c>
      <c r="E1785" s="68" t="str">
        <f ca="1">IF(RecurringTable[[#This Row],[Date]], IF(RecurringTable[[#This Row],[Date]]=_xlfn.XLOOKUP(TODAY(), RecurringTable[Date], RecurringTable[Date], -1,1,1), "Next up", ""), "")</f>
        <v/>
      </c>
    </row>
    <row r="1786" spans="4:5" x14ac:dyDescent="0.25">
      <c r="D1786" s="67" t="str">
        <f>IF(RecurringTable[[#This Row],[Date]], _xlfn.XLOOKUP(RecurringTable[[#This Row],[Date]], MainIncomeTable[Date], MainIncomeTable[Period], -1, -1,1 ), "")</f>
        <v/>
      </c>
      <c r="E1786" s="68" t="str">
        <f ca="1">IF(RecurringTable[[#This Row],[Date]], IF(RecurringTable[[#This Row],[Date]]=_xlfn.XLOOKUP(TODAY(), RecurringTable[Date], RecurringTable[Date], -1,1,1), "Next up", ""), "")</f>
        <v/>
      </c>
    </row>
    <row r="1787" spans="4:5" x14ac:dyDescent="0.25">
      <c r="D1787" s="67" t="str">
        <f>IF(RecurringTable[[#This Row],[Date]], _xlfn.XLOOKUP(RecurringTable[[#This Row],[Date]], MainIncomeTable[Date], MainIncomeTable[Period], -1, -1,1 ), "")</f>
        <v/>
      </c>
      <c r="E1787" s="68" t="str">
        <f ca="1">IF(RecurringTable[[#This Row],[Date]], IF(RecurringTable[[#This Row],[Date]]=_xlfn.XLOOKUP(TODAY(), RecurringTable[Date], RecurringTable[Date], -1,1,1), "Next up", ""), "")</f>
        <v/>
      </c>
    </row>
    <row r="1788" spans="4:5" x14ac:dyDescent="0.25">
      <c r="D1788" s="67" t="str">
        <f>IF(RecurringTable[[#This Row],[Date]], _xlfn.XLOOKUP(RecurringTable[[#This Row],[Date]], MainIncomeTable[Date], MainIncomeTable[Period], -1, -1,1 ), "")</f>
        <v/>
      </c>
      <c r="E1788" s="68" t="str">
        <f ca="1">IF(RecurringTable[[#This Row],[Date]], IF(RecurringTable[[#This Row],[Date]]=_xlfn.XLOOKUP(TODAY(), RecurringTable[Date], RecurringTable[Date], -1,1,1), "Next up", ""), "")</f>
        <v/>
      </c>
    </row>
    <row r="1789" spans="4:5" x14ac:dyDescent="0.25">
      <c r="D1789" s="67" t="str">
        <f>IF(RecurringTable[[#This Row],[Date]], _xlfn.XLOOKUP(RecurringTable[[#This Row],[Date]], MainIncomeTable[Date], MainIncomeTable[Period], -1, -1,1 ), "")</f>
        <v/>
      </c>
      <c r="E1789" s="68" t="str">
        <f ca="1">IF(RecurringTable[[#This Row],[Date]], IF(RecurringTable[[#This Row],[Date]]=_xlfn.XLOOKUP(TODAY(), RecurringTable[Date], RecurringTable[Date], -1,1,1), "Next up", ""), "")</f>
        <v/>
      </c>
    </row>
    <row r="1790" spans="4:5" x14ac:dyDescent="0.25">
      <c r="D1790" s="67" t="str">
        <f>IF(RecurringTable[[#This Row],[Date]], _xlfn.XLOOKUP(RecurringTable[[#This Row],[Date]], MainIncomeTable[Date], MainIncomeTable[Period], -1, -1,1 ), "")</f>
        <v/>
      </c>
      <c r="E1790" s="68" t="str">
        <f ca="1">IF(RecurringTable[[#This Row],[Date]], IF(RecurringTable[[#This Row],[Date]]=_xlfn.XLOOKUP(TODAY(), RecurringTable[Date], RecurringTable[Date], -1,1,1), "Next up", ""), "")</f>
        <v/>
      </c>
    </row>
    <row r="1791" spans="4:5" x14ac:dyDescent="0.25">
      <c r="D1791" s="67" t="str">
        <f>IF(RecurringTable[[#This Row],[Date]], _xlfn.XLOOKUP(RecurringTable[[#This Row],[Date]], MainIncomeTable[Date], MainIncomeTable[Period], -1, -1,1 ), "")</f>
        <v/>
      </c>
      <c r="E1791" s="68" t="str">
        <f ca="1">IF(RecurringTable[[#This Row],[Date]], IF(RecurringTable[[#This Row],[Date]]=_xlfn.XLOOKUP(TODAY(), RecurringTable[Date], RecurringTable[Date], -1,1,1), "Next up", ""), "")</f>
        <v/>
      </c>
    </row>
    <row r="1792" spans="4:5" x14ac:dyDescent="0.25">
      <c r="D1792" s="67" t="str">
        <f>IF(RecurringTable[[#This Row],[Date]], _xlfn.XLOOKUP(RecurringTable[[#This Row],[Date]], MainIncomeTable[Date], MainIncomeTable[Period], -1, -1,1 ), "")</f>
        <v/>
      </c>
      <c r="E1792" s="68" t="str">
        <f ca="1">IF(RecurringTable[[#This Row],[Date]], IF(RecurringTable[[#This Row],[Date]]=_xlfn.XLOOKUP(TODAY(), RecurringTable[Date], RecurringTable[Date], -1,1,1), "Next up", ""), "")</f>
        <v/>
      </c>
    </row>
    <row r="1793" spans="4:5" x14ac:dyDescent="0.25">
      <c r="D1793" s="67" t="str">
        <f>IF(RecurringTable[[#This Row],[Date]], _xlfn.XLOOKUP(RecurringTable[[#This Row],[Date]], MainIncomeTable[Date], MainIncomeTable[Period], -1, -1,1 ), "")</f>
        <v/>
      </c>
      <c r="E1793" s="68" t="str">
        <f ca="1">IF(RecurringTable[[#This Row],[Date]], IF(RecurringTable[[#This Row],[Date]]=_xlfn.XLOOKUP(TODAY(), RecurringTable[Date], RecurringTable[Date], -1,1,1), "Next up", ""), "")</f>
        <v/>
      </c>
    </row>
    <row r="1794" spans="4:5" x14ac:dyDescent="0.25">
      <c r="D1794" s="67" t="str">
        <f>IF(RecurringTable[[#This Row],[Date]], _xlfn.XLOOKUP(RecurringTable[[#This Row],[Date]], MainIncomeTable[Date], MainIncomeTable[Period], -1, -1,1 ), "")</f>
        <v/>
      </c>
      <c r="E1794" s="68" t="str">
        <f ca="1">IF(RecurringTable[[#This Row],[Date]], IF(RecurringTable[[#This Row],[Date]]=_xlfn.XLOOKUP(TODAY(), RecurringTable[Date], RecurringTable[Date], -1,1,1), "Next up", ""), "")</f>
        <v/>
      </c>
    </row>
    <row r="1795" spans="4:5" x14ac:dyDescent="0.25">
      <c r="D1795" s="67" t="str">
        <f>IF(RecurringTable[[#This Row],[Date]], _xlfn.XLOOKUP(RecurringTable[[#This Row],[Date]], MainIncomeTable[Date], MainIncomeTable[Period], -1, -1,1 ), "")</f>
        <v/>
      </c>
      <c r="E1795" s="68" t="str">
        <f ca="1">IF(RecurringTable[[#This Row],[Date]], IF(RecurringTable[[#This Row],[Date]]=_xlfn.XLOOKUP(TODAY(), RecurringTable[Date], RecurringTable[Date], -1,1,1), "Next up", ""), "")</f>
        <v/>
      </c>
    </row>
    <row r="1796" spans="4:5" x14ac:dyDescent="0.25">
      <c r="D1796" s="67" t="str">
        <f>IF(RecurringTable[[#This Row],[Date]], _xlfn.XLOOKUP(RecurringTable[[#This Row],[Date]], MainIncomeTable[Date], MainIncomeTable[Period], -1, -1,1 ), "")</f>
        <v/>
      </c>
      <c r="E1796" s="68" t="str">
        <f ca="1">IF(RecurringTable[[#This Row],[Date]], IF(RecurringTable[[#This Row],[Date]]=_xlfn.XLOOKUP(TODAY(), RecurringTable[Date], RecurringTable[Date], -1,1,1), "Next up", ""), "")</f>
        <v/>
      </c>
    </row>
    <row r="1797" spans="4:5" x14ac:dyDescent="0.25">
      <c r="D1797" s="67" t="str">
        <f>IF(RecurringTable[[#This Row],[Date]], _xlfn.XLOOKUP(RecurringTable[[#This Row],[Date]], MainIncomeTable[Date], MainIncomeTable[Period], -1, -1,1 ), "")</f>
        <v/>
      </c>
      <c r="E1797" s="68" t="str">
        <f ca="1">IF(RecurringTable[[#This Row],[Date]], IF(RecurringTable[[#This Row],[Date]]=_xlfn.XLOOKUP(TODAY(), RecurringTable[Date], RecurringTable[Date], -1,1,1), "Next up", ""), "")</f>
        <v/>
      </c>
    </row>
    <row r="1798" spans="4:5" x14ac:dyDescent="0.25">
      <c r="D1798" s="67" t="str">
        <f>IF(RecurringTable[[#This Row],[Date]], _xlfn.XLOOKUP(RecurringTable[[#This Row],[Date]], MainIncomeTable[Date], MainIncomeTable[Period], -1, -1,1 ), "")</f>
        <v/>
      </c>
      <c r="E1798" s="68" t="str">
        <f ca="1">IF(RecurringTable[[#This Row],[Date]], IF(RecurringTable[[#This Row],[Date]]=_xlfn.XLOOKUP(TODAY(), RecurringTable[Date], RecurringTable[Date], -1,1,1), "Next up", ""), "")</f>
        <v/>
      </c>
    </row>
    <row r="1799" spans="4:5" x14ac:dyDescent="0.25">
      <c r="D1799" s="67" t="str">
        <f>IF(RecurringTable[[#This Row],[Date]], _xlfn.XLOOKUP(RecurringTable[[#This Row],[Date]], MainIncomeTable[Date], MainIncomeTable[Period], -1, -1,1 ), "")</f>
        <v/>
      </c>
      <c r="E1799" s="68" t="str">
        <f ca="1">IF(RecurringTable[[#This Row],[Date]], IF(RecurringTable[[#This Row],[Date]]=_xlfn.XLOOKUP(TODAY(), RecurringTable[Date], RecurringTable[Date], -1,1,1), "Next up", ""), "")</f>
        <v/>
      </c>
    </row>
    <row r="1800" spans="4:5" x14ac:dyDescent="0.25">
      <c r="D1800" s="67" t="str">
        <f>IF(RecurringTable[[#This Row],[Date]], _xlfn.XLOOKUP(RecurringTable[[#This Row],[Date]], MainIncomeTable[Date], MainIncomeTable[Period], -1, -1,1 ), "")</f>
        <v/>
      </c>
      <c r="E1800" s="68" t="str">
        <f ca="1">IF(RecurringTable[[#This Row],[Date]], IF(RecurringTable[[#This Row],[Date]]=_xlfn.XLOOKUP(TODAY(), RecurringTable[Date], RecurringTable[Date], -1,1,1), "Next up", ""), "")</f>
        <v/>
      </c>
    </row>
    <row r="1801" spans="4:5" x14ac:dyDescent="0.25">
      <c r="D1801" s="67" t="str">
        <f>IF(RecurringTable[[#This Row],[Date]], _xlfn.XLOOKUP(RecurringTable[[#This Row],[Date]], MainIncomeTable[Date], MainIncomeTable[Period], -1, -1,1 ), "")</f>
        <v/>
      </c>
      <c r="E1801" s="68" t="str">
        <f ca="1">IF(RecurringTable[[#This Row],[Date]], IF(RecurringTable[[#This Row],[Date]]=_xlfn.XLOOKUP(TODAY(), RecurringTable[Date], RecurringTable[Date], -1,1,1), "Next up", ""), "")</f>
        <v/>
      </c>
    </row>
    <row r="1802" spans="4:5" x14ac:dyDescent="0.25">
      <c r="D1802" s="67" t="str">
        <f>IF(RecurringTable[[#This Row],[Date]], _xlfn.XLOOKUP(RecurringTable[[#This Row],[Date]], MainIncomeTable[Date], MainIncomeTable[Period], -1, -1,1 ), "")</f>
        <v/>
      </c>
      <c r="E1802" s="68" t="str">
        <f ca="1">IF(RecurringTable[[#This Row],[Date]], IF(RecurringTable[[#This Row],[Date]]=_xlfn.XLOOKUP(TODAY(), RecurringTable[Date], RecurringTable[Date], -1,1,1), "Next up", ""), "")</f>
        <v/>
      </c>
    </row>
    <row r="1803" spans="4:5" x14ac:dyDescent="0.25">
      <c r="D1803" s="67" t="str">
        <f>IF(RecurringTable[[#This Row],[Date]], _xlfn.XLOOKUP(RecurringTable[[#This Row],[Date]], MainIncomeTable[Date], MainIncomeTable[Period], -1, -1,1 ), "")</f>
        <v/>
      </c>
      <c r="E1803" s="68" t="str">
        <f ca="1">IF(RecurringTable[[#This Row],[Date]], IF(RecurringTable[[#This Row],[Date]]=_xlfn.XLOOKUP(TODAY(), RecurringTable[Date], RecurringTable[Date], -1,1,1), "Next up", ""), "")</f>
        <v/>
      </c>
    </row>
    <row r="1804" spans="4:5" x14ac:dyDescent="0.25">
      <c r="D1804" s="67" t="str">
        <f>IF(RecurringTable[[#This Row],[Date]], _xlfn.XLOOKUP(RecurringTable[[#This Row],[Date]], MainIncomeTable[Date], MainIncomeTable[Period], -1, -1,1 ), "")</f>
        <v/>
      </c>
      <c r="E1804" s="68" t="str">
        <f ca="1">IF(RecurringTable[[#This Row],[Date]], IF(RecurringTable[[#This Row],[Date]]=_xlfn.XLOOKUP(TODAY(), RecurringTable[Date], RecurringTable[Date], -1,1,1), "Next up", ""), "")</f>
        <v/>
      </c>
    </row>
    <row r="1805" spans="4:5" x14ac:dyDescent="0.25">
      <c r="D1805" s="67" t="str">
        <f>IF(RecurringTable[[#This Row],[Date]], _xlfn.XLOOKUP(RecurringTable[[#This Row],[Date]], MainIncomeTable[Date], MainIncomeTable[Period], -1, -1,1 ), "")</f>
        <v/>
      </c>
      <c r="E1805" s="68" t="str">
        <f ca="1">IF(RecurringTable[[#This Row],[Date]], IF(RecurringTable[[#This Row],[Date]]=_xlfn.XLOOKUP(TODAY(), RecurringTable[Date], RecurringTable[Date], -1,1,1), "Next up", ""), "")</f>
        <v/>
      </c>
    </row>
    <row r="1806" spans="4:5" x14ac:dyDescent="0.25">
      <c r="D1806" s="67" t="str">
        <f>IF(RecurringTable[[#This Row],[Date]], _xlfn.XLOOKUP(RecurringTable[[#This Row],[Date]], MainIncomeTable[Date], MainIncomeTable[Period], -1, -1,1 ), "")</f>
        <v/>
      </c>
      <c r="E1806" s="68" t="str">
        <f ca="1">IF(RecurringTable[[#This Row],[Date]], IF(RecurringTable[[#This Row],[Date]]=_xlfn.XLOOKUP(TODAY(), RecurringTable[Date], RecurringTable[Date], -1,1,1), "Next up", ""), "")</f>
        <v/>
      </c>
    </row>
    <row r="1807" spans="4:5" x14ac:dyDescent="0.25">
      <c r="D1807" s="67" t="str">
        <f>IF(RecurringTable[[#This Row],[Date]], _xlfn.XLOOKUP(RecurringTable[[#This Row],[Date]], MainIncomeTable[Date], MainIncomeTable[Period], -1, -1,1 ), "")</f>
        <v/>
      </c>
      <c r="E1807" s="68" t="str">
        <f ca="1">IF(RecurringTable[[#This Row],[Date]], IF(RecurringTable[[#This Row],[Date]]=_xlfn.XLOOKUP(TODAY(), RecurringTable[Date], RecurringTable[Date], -1,1,1), "Next up", ""), "")</f>
        <v/>
      </c>
    </row>
    <row r="1808" spans="4:5" x14ac:dyDescent="0.25">
      <c r="D1808" s="67" t="str">
        <f>IF(RecurringTable[[#This Row],[Date]], _xlfn.XLOOKUP(RecurringTable[[#This Row],[Date]], MainIncomeTable[Date], MainIncomeTable[Period], -1, -1,1 ), "")</f>
        <v/>
      </c>
      <c r="E1808" s="68" t="str">
        <f ca="1">IF(RecurringTable[[#This Row],[Date]], IF(RecurringTable[[#This Row],[Date]]=_xlfn.XLOOKUP(TODAY(), RecurringTable[Date], RecurringTable[Date], -1,1,1), "Next up", ""), "")</f>
        <v/>
      </c>
    </row>
    <row r="1809" spans="4:5" x14ac:dyDescent="0.25">
      <c r="D1809" s="67" t="str">
        <f>IF(RecurringTable[[#This Row],[Date]], _xlfn.XLOOKUP(RecurringTable[[#This Row],[Date]], MainIncomeTable[Date], MainIncomeTable[Period], -1, -1,1 ), "")</f>
        <v/>
      </c>
      <c r="E1809" s="68" t="str">
        <f ca="1">IF(RecurringTable[[#This Row],[Date]], IF(RecurringTable[[#This Row],[Date]]=_xlfn.XLOOKUP(TODAY(), RecurringTable[Date], RecurringTable[Date], -1,1,1), "Next up", ""), "")</f>
        <v/>
      </c>
    </row>
    <row r="1810" spans="4:5" x14ac:dyDescent="0.25">
      <c r="D1810" s="67" t="str">
        <f>IF(RecurringTable[[#This Row],[Date]], _xlfn.XLOOKUP(RecurringTable[[#This Row],[Date]], MainIncomeTable[Date], MainIncomeTable[Period], -1, -1,1 ), "")</f>
        <v/>
      </c>
      <c r="E1810" s="68" t="str">
        <f ca="1">IF(RecurringTable[[#This Row],[Date]], IF(RecurringTable[[#This Row],[Date]]=_xlfn.XLOOKUP(TODAY(), RecurringTable[Date], RecurringTable[Date], -1,1,1), "Next up", ""), "")</f>
        <v/>
      </c>
    </row>
    <row r="1811" spans="4:5" x14ac:dyDescent="0.25">
      <c r="D1811" s="67" t="str">
        <f>IF(RecurringTable[[#This Row],[Date]], _xlfn.XLOOKUP(RecurringTable[[#This Row],[Date]], MainIncomeTable[Date], MainIncomeTable[Period], -1, -1,1 ), "")</f>
        <v/>
      </c>
      <c r="E1811" s="68" t="str">
        <f ca="1">IF(RecurringTable[[#This Row],[Date]], IF(RecurringTable[[#This Row],[Date]]=_xlfn.XLOOKUP(TODAY(), RecurringTable[Date], RecurringTable[Date], -1,1,1), "Next up", ""), "")</f>
        <v/>
      </c>
    </row>
    <row r="1812" spans="4:5" x14ac:dyDescent="0.25">
      <c r="D1812" s="67" t="str">
        <f>IF(RecurringTable[[#This Row],[Date]], _xlfn.XLOOKUP(RecurringTable[[#This Row],[Date]], MainIncomeTable[Date], MainIncomeTable[Period], -1, -1,1 ), "")</f>
        <v/>
      </c>
      <c r="E1812" s="68" t="str">
        <f ca="1">IF(RecurringTable[[#This Row],[Date]], IF(RecurringTable[[#This Row],[Date]]=_xlfn.XLOOKUP(TODAY(), RecurringTable[Date], RecurringTable[Date], -1,1,1), "Next up", ""), "")</f>
        <v/>
      </c>
    </row>
    <row r="1813" spans="4:5" x14ac:dyDescent="0.25">
      <c r="D1813" s="67" t="str">
        <f>IF(RecurringTable[[#This Row],[Date]], _xlfn.XLOOKUP(RecurringTable[[#This Row],[Date]], MainIncomeTable[Date], MainIncomeTable[Period], -1, -1,1 ), "")</f>
        <v/>
      </c>
      <c r="E1813" s="68" t="str">
        <f ca="1">IF(RecurringTable[[#This Row],[Date]], IF(RecurringTable[[#This Row],[Date]]=_xlfn.XLOOKUP(TODAY(), RecurringTable[Date], RecurringTable[Date], -1,1,1), "Next up", ""), "")</f>
        <v/>
      </c>
    </row>
    <row r="1814" spans="4:5" x14ac:dyDescent="0.25">
      <c r="D1814" s="67" t="str">
        <f>IF(RecurringTable[[#This Row],[Date]], _xlfn.XLOOKUP(RecurringTable[[#This Row],[Date]], MainIncomeTable[Date], MainIncomeTable[Period], -1, -1,1 ), "")</f>
        <v/>
      </c>
      <c r="E1814" s="68" t="str">
        <f ca="1">IF(RecurringTable[[#This Row],[Date]], IF(RecurringTable[[#This Row],[Date]]=_xlfn.XLOOKUP(TODAY(), RecurringTable[Date], RecurringTable[Date], -1,1,1), "Next up", ""), "")</f>
        <v/>
      </c>
    </row>
    <row r="1815" spans="4:5" x14ac:dyDescent="0.25">
      <c r="D1815" s="67" t="str">
        <f>IF(RecurringTable[[#This Row],[Date]], _xlfn.XLOOKUP(RecurringTable[[#This Row],[Date]], MainIncomeTable[Date], MainIncomeTable[Period], -1, -1,1 ), "")</f>
        <v/>
      </c>
      <c r="E1815" s="68" t="str">
        <f ca="1">IF(RecurringTable[[#This Row],[Date]], IF(RecurringTable[[#This Row],[Date]]=_xlfn.XLOOKUP(TODAY(), RecurringTable[Date], RecurringTable[Date], -1,1,1), "Next up", ""), "")</f>
        <v/>
      </c>
    </row>
    <row r="1816" spans="4:5" x14ac:dyDescent="0.25">
      <c r="D1816" s="67" t="str">
        <f>IF(RecurringTable[[#This Row],[Date]], _xlfn.XLOOKUP(RecurringTable[[#This Row],[Date]], MainIncomeTable[Date], MainIncomeTable[Period], -1, -1,1 ), "")</f>
        <v/>
      </c>
      <c r="E1816" s="68" t="str">
        <f ca="1">IF(RecurringTable[[#This Row],[Date]], IF(RecurringTable[[#This Row],[Date]]=_xlfn.XLOOKUP(TODAY(), RecurringTable[Date], RecurringTable[Date], -1,1,1), "Next up", ""), "")</f>
        <v/>
      </c>
    </row>
    <row r="1817" spans="4:5" x14ac:dyDescent="0.25">
      <c r="D1817" s="67" t="str">
        <f>IF(RecurringTable[[#This Row],[Date]], _xlfn.XLOOKUP(RecurringTable[[#This Row],[Date]], MainIncomeTable[Date], MainIncomeTable[Period], -1, -1,1 ), "")</f>
        <v/>
      </c>
      <c r="E1817" s="68" t="str">
        <f ca="1">IF(RecurringTable[[#This Row],[Date]], IF(RecurringTable[[#This Row],[Date]]=_xlfn.XLOOKUP(TODAY(), RecurringTable[Date], RecurringTable[Date], -1,1,1), "Next up", ""), "")</f>
        <v/>
      </c>
    </row>
    <row r="1818" spans="4:5" x14ac:dyDescent="0.25">
      <c r="D1818" s="67" t="str">
        <f>IF(RecurringTable[[#This Row],[Date]], _xlfn.XLOOKUP(RecurringTable[[#This Row],[Date]], MainIncomeTable[Date], MainIncomeTable[Period], -1, -1,1 ), "")</f>
        <v/>
      </c>
      <c r="E1818" s="68" t="str">
        <f ca="1">IF(RecurringTable[[#This Row],[Date]], IF(RecurringTable[[#This Row],[Date]]=_xlfn.XLOOKUP(TODAY(), RecurringTable[Date], RecurringTable[Date], -1,1,1), "Next up", ""), "")</f>
        <v/>
      </c>
    </row>
    <row r="1819" spans="4:5" x14ac:dyDescent="0.25">
      <c r="D1819" s="67" t="str">
        <f>IF(RecurringTable[[#This Row],[Date]], _xlfn.XLOOKUP(RecurringTable[[#This Row],[Date]], MainIncomeTable[Date], MainIncomeTable[Period], -1, -1,1 ), "")</f>
        <v/>
      </c>
      <c r="E1819" s="68" t="str">
        <f ca="1">IF(RecurringTable[[#This Row],[Date]], IF(RecurringTable[[#This Row],[Date]]=_xlfn.XLOOKUP(TODAY(), RecurringTable[Date], RecurringTable[Date], -1,1,1), "Next up", ""), "")</f>
        <v/>
      </c>
    </row>
    <row r="1820" spans="4:5" x14ac:dyDescent="0.25">
      <c r="D1820" s="67" t="str">
        <f>IF(RecurringTable[[#This Row],[Date]], _xlfn.XLOOKUP(RecurringTable[[#This Row],[Date]], MainIncomeTable[Date], MainIncomeTable[Period], -1, -1,1 ), "")</f>
        <v/>
      </c>
      <c r="E1820" s="68" t="str">
        <f ca="1">IF(RecurringTable[[#This Row],[Date]], IF(RecurringTable[[#This Row],[Date]]=_xlfn.XLOOKUP(TODAY(), RecurringTable[Date], RecurringTable[Date], -1,1,1), "Next up", ""), "")</f>
        <v/>
      </c>
    </row>
    <row r="1821" spans="4:5" x14ac:dyDescent="0.25">
      <c r="D1821" s="67" t="str">
        <f>IF(RecurringTable[[#This Row],[Date]], _xlfn.XLOOKUP(RecurringTable[[#This Row],[Date]], MainIncomeTable[Date], MainIncomeTable[Period], -1, -1,1 ), "")</f>
        <v/>
      </c>
      <c r="E1821" s="68" t="str">
        <f ca="1">IF(RecurringTable[[#This Row],[Date]], IF(RecurringTable[[#This Row],[Date]]=_xlfn.XLOOKUP(TODAY(), RecurringTable[Date], RecurringTable[Date], -1,1,1), "Next up", ""), "")</f>
        <v/>
      </c>
    </row>
    <row r="1822" spans="4:5" x14ac:dyDescent="0.25">
      <c r="D1822" s="67" t="str">
        <f>IF(RecurringTable[[#This Row],[Date]], _xlfn.XLOOKUP(RecurringTable[[#This Row],[Date]], MainIncomeTable[Date], MainIncomeTable[Period], -1, -1,1 ), "")</f>
        <v/>
      </c>
      <c r="E1822" s="68" t="str">
        <f ca="1">IF(RecurringTable[[#This Row],[Date]], IF(RecurringTable[[#This Row],[Date]]=_xlfn.XLOOKUP(TODAY(), RecurringTable[Date], RecurringTable[Date], -1,1,1), "Next up", ""), "")</f>
        <v/>
      </c>
    </row>
    <row r="1823" spans="4:5" x14ac:dyDescent="0.25">
      <c r="D1823" s="67" t="str">
        <f>IF(RecurringTable[[#This Row],[Date]], _xlfn.XLOOKUP(RecurringTable[[#This Row],[Date]], MainIncomeTable[Date], MainIncomeTable[Period], -1, -1,1 ), "")</f>
        <v/>
      </c>
      <c r="E1823" s="68" t="str">
        <f ca="1">IF(RecurringTable[[#This Row],[Date]], IF(RecurringTable[[#This Row],[Date]]=_xlfn.XLOOKUP(TODAY(), RecurringTable[Date], RecurringTable[Date], -1,1,1), "Next up", ""), "")</f>
        <v/>
      </c>
    </row>
    <row r="1824" spans="4:5" x14ac:dyDescent="0.25">
      <c r="D1824" s="67" t="str">
        <f>IF(RecurringTable[[#This Row],[Date]], _xlfn.XLOOKUP(RecurringTable[[#This Row],[Date]], MainIncomeTable[Date], MainIncomeTable[Period], -1, -1,1 ), "")</f>
        <v/>
      </c>
      <c r="E1824" s="68" t="str">
        <f ca="1">IF(RecurringTable[[#This Row],[Date]], IF(RecurringTable[[#This Row],[Date]]=_xlfn.XLOOKUP(TODAY(), RecurringTable[Date], RecurringTable[Date], -1,1,1), "Next up", ""), "")</f>
        <v/>
      </c>
    </row>
    <row r="1825" spans="4:5" x14ac:dyDescent="0.25">
      <c r="D1825" s="67" t="str">
        <f>IF(RecurringTable[[#This Row],[Date]], _xlfn.XLOOKUP(RecurringTable[[#This Row],[Date]], MainIncomeTable[Date], MainIncomeTable[Period], -1, -1,1 ), "")</f>
        <v/>
      </c>
      <c r="E1825" s="68" t="str">
        <f ca="1">IF(RecurringTable[[#This Row],[Date]], IF(RecurringTable[[#This Row],[Date]]=_xlfn.XLOOKUP(TODAY(), RecurringTable[Date], RecurringTable[Date], -1,1,1), "Next up", ""), "")</f>
        <v/>
      </c>
    </row>
    <row r="1826" spans="4:5" x14ac:dyDescent="0.25">
      <c r="D1826" s="67" t="str">
        <f>IF(RecurringTable[[#This Row],[Date]], _xlfn.XLOOKUP(RecurringTable[[#This Row],[Date]], MainIncomeTable[Date], MainIncomeTable[Period], -1, -1,1 ), "")</f>
        <v/>
      </c>
      <c r="E1826" s="68" t="str">
        <f ca="1">IF(RecurringTable[[#This Row],[Date]], IF(RecurringTable[[#This Row],[Date]]=_xlfn.XLOOKUP(TODAY(), RecurringTable[Date], RecurringTable[Date], -1,1,1), "Next up", ""), "")</f>
        <v/>
      </c>
    </row>
    <row r="1827" spans="4:5" x14ac:dyDescent="0.25">
      <c r="D1827" s="67" t="str">
        <f>IF(RecurringTable[[#This Row],[Date]], _xlfn.XLOOKUP(RecurringTable[[#This Row],[Date]], MainIncomeTable[Date], MainIncomeTable[Period], -1, -1,1 ), "")</f>
        <v/>
      </c>
      <c r="E1827" s="68" t="str">
        <f ca="1">IF(RecurringTable[[#This Row],[Date]], IF(RecurringTable[[#This Row],[Date]]=_xlfn.XLOOKUP(TODAY(), RecurringTable[Date], RecurringTable[Date], -1,1,1), "Next up", ""), "")</f>
        <v/>
      </c>
    </row>
    <row r="1828" spans="4:5" x14ac:dyDescent="0.25">
      <c r="D1828" s="67" t="str">
        <f>IF(RecurringTable[[#This Row],[Date]], _xlfn.XLOOKUP(RecurringTable[[#This Row],[Date]], MainIncomeTable[Date], MainIncomeTable[Period], -1, -1,1 ), "")</f>
        <v/>
      </c>
      <c r="E1828" s="68" t="str">
        <f ca="1">IF(RecurringTable[[#This Row],[Date]], IF(RecurringTable[[#This Row],[Date]]=_xlfn.XLOOKUP(TODAY(), RecurringTable[Date], RecurringTable[Date], -1,1,1), "Next up", ""), "")</f>
        <v/>
      </c>
    </row>
    <row r="1829" spans="4:5" x14ac:dyDescent="0.25">
      <c r="D1829" s="67" t="str">
        <f>IF(RecurringTable[[#This Row],[Date]], _xlfn.XLOOKUP(RecurringTable[[#This Row],[Date]], MainIncomeTable[Date], MainIncomeTable[Period], -1, -1,1 ), "")</f>
        <v/>
      </c>
      <c r="E1829" s="68" t="str">
        <f ca="1">IF(RecurringTable[[#This Row],[Date]], IF(RecurringTable[[#This Row],[Date]]=_xlfn.XLOOKUP(TODAY(), RecurringTable[Date], RecurringTable[Date], -1,1,1), "Next up", ""), "")</f>
        <v/>
      </c>
    </row>
    <row r="1830" spans="4:5" x14ac:dyDescent="0.25">
      <c r="D1830" s="67" t="str">
        <f>IF(RecurringTable[[#This Row],[Date]], _xlfn.XLOOKUP(RecurringTable[[#This Row],[Date]], MainIncomeTable[Date], MainIncomeTable[Period], -1, -1,1 ), "")</f>
        <v/>
      </c>
      <c r="E1830" s="68" t="str">
        <f ca="1">IF(RecurringTable[[#This Row],[Date]], IF(RecurringTable[[#This Row],[Date]]=_xlfn.XLOOKUP(TODAY(), RecurringTable[Date], RecurringTable[Date], -1,1,1), "Next up", ""), "")</f>
        <v/>
      </c>
    </row>
    <row r="1831" spans="4:5" x14ac:dyDescent="0.25">
      <c r="D1831" s="67" t="str">
        <f>IF(RecurringTable[[#This Row],[Date]], _xlfn.XLOOKUP(RecurringTable[[#This Row],[Date]], MainIncomeTable[Date], MainIncomeTable[Period], -1, -1,1 ), "")</f>
        <v/>
      </c>
      <c r="E1831" s="68" t="str">
        <f ca="1">IF(RecurringTable[[#This Row],[Date]], IF(RecurringTable[[#This Row],[Date]]=_xlfn.XLOOKUP(TODAY(), RecurringTable[Date], RecurringTable[Date], -1,1,1), "Next up", ""), "")</f>
        <v/>
      </c>
    </row>
    <row r="1832" spans="4:5" x14ac:dyDescent="0.25">
      <c r="D1832" s="67" t="str">
        <f>IF(RecurringTable[[#This Row],[Date]], _xlfn.XLOOKUP(RecurringTable[[#This Row],[Date]], MainIncomeTable[Date], MainIncomeTable[Period], -1, -1,1 ), "")</f>
        <v/>
      </c>
      <c r="E1832" s="68" t="str">
        <f ca="1">IF(RecurringTable[[#This Row],[Date]], IF(RecurringTable[[#This Row],[Date]]=_xlfn.XLOOKUP(TODAY(), RecurringTable[Date], RecurringTable[Date], -1,1,1), "Next up", ""), "")</f>
        <v/>
      </c>
    </row>
    <row r="1833" spans="4:5" x14ac:dyDescent="0.25">
      <c r="D1833" s="67" t="str">
        <f>IF(RecurringTable[[#This Row],[Date]], _xlfn.XLOOKUP(RecurringTable[[#This Row],[Date]], MainIncomeTable[Date], MainIncomeTable[Period], -1, -1,1 ), "")</f>
        <v/>
      </c>
      <c r="E1833" s="68" t="str">
        <f ca="1">IF(RecurringTable[[#This Row],[Date]], IF(RecurringTable[[#This Row],[Date]]=_xlfn.XLOOKUP(TODAY(), RecurringTable[Date], RecurringTable[Date], -1,1,1), "Next up", ""), "")</f>
        <v/>
      </c>
    </row>
    <row r="1834" spans="4:5" x14ac:dyDescent="0.25">
      <c r="D1834" s="67" t="str">
        <f>IF(RecurringTable[[#This Row],[Date]], _xlfn.XLOOKUP(RecurringTable[[#This Row],[Date]], MainIncomeTable[Date], MainIncomeTable[Period], -1, -1,1 ), "")</f>
        <v/>
      </c>
      <c r="E1834" s="68" t="str">
        <f ca="1">IF(RecurringTable[[#This Row],[Date]], IF(RecurringTable[[#This Row],[Date]]=_xlfn.XLOOKUP(TODAY(), RecurringTable[Date], RecurringTable[Date], -1,1,1), "Next up", ""), "")</f>
        <v/>
      </c>
    </row>
    <row r="1835" spans="4:5" x14ac:dyDescent="0.25">
      <c r="D1835" s="67" t="str">
        <f>IF(RecurringTable[[#This Row],[Date]], _xlfn.XLOOKUP(RecurringTable[[#This Row],[Date]], MainIncomeTable[Date], MainIncomeTable[Period], -1, -1,1 ), "")</f>
        <v/>
      </c>
      <c r="E1835" s="68" t="str">
        <f ca="1">IF(RecurringTable[[#This Row],[Date]], IF(RecurringTable[[#This Row],[Date]]=_xlfn.XLOOKUP(TODAY(), RecurringTable[Date], RecurringTable[Date], -1,1,1), "Next up", ""), "")</f>
        <v/>
      </c>
    </row>
    <row r="1836" spans="4:5" x14ac:dyDescent="0.25">
      <c r="D1836" s="67" t="str">
        <f>IF(RecurringTable[[#This Row],[Date]], _xlfn.XLOOKUP(RecurringTable[[#This Row],[Date]], MainIncomeTable[Date], MainIncomeTable[Period], -1, -1,1 ), "")</f>
        <v/>
      </c>
      <c r="E1836" s="68" t="str">
        <f ca="1">IF(RecurringTable[[#This Row],[Date]], IF(RecurringTable[[#This Row],[Date]]=_xlfn.XLOOKUP(TODAY(), RecurringTable[Date], RecurringTable[Date], -1,1,1), "Next up", ""), "")</f>
        <v/>
      </c>
    </row>
    <row r="1837" spans="4:5" x14ac:dyDescent="0.25">
      <c r="D1837" s="67" t="str">
        <f>IF(RecurringTable[[#This Row],[Date]], _xlfn.XLOOKUP(RecurringTable[[#This Row],[Date]], MainIncomeTable[Date], MainIncomeTable[Period], -1, -1,1 ), "")</f>
        <v/>
      </c>
      <c r="E1837" s="68" t="str">
        <f ca="1">IF(RecurringTable[[#This Row],[Date]], IF(RecurringTable[[#This Row],[Date]]=_xlfn.XLOOKUP(TODAY(), RecurringTable[Date], RecurringTable[Date], -1,1,1), "Next up", ""), "")</f>
        <v/>
      </c>
    </row>
    <row r="1838" spans="4:5" x14ac:dyDescent="0.25">
      <c r="D1838" s="67" t="str">
        <f>IF(RecurringTable[[#This Row],[Date]], _xlfn.XLOOKUP(RecurringTable[[#This Row],[Date]], MainIncomeTable[Date], MainIncomeTable[Period], -1, -1,1 ), "")</f>
        <v/>
      </c>
      <c r="E1838" s="68" t="str">
        <f ca="1">IF(RecurringTable[[#This Row],[Date]], IF(RecurringTable[[#This Row],[Date]]=_xlfn.XLOOKUP(TODAY(), RecurringTable[Date], RecurringTable[Date], -1,1,1), "Next up", ""), "")</f>
        <v/>
      </c>
    </row>
    <row r="1839" spans="4:5" x14ac:dyDescent="0.25">
      <c r="D1839" s="67" t="str">
        <f>IF(RecurringTable[[#This Row],[Date]], _xlfn.XLOOKUP(RecurringTable[[#This Row],[Date]], MainIncomeTable[Date], MainIncomeTable[Period], -1, -1,1 ), "")</f>
        <v/>
      </c>
      <c r="E1839" s="68" t="str">
        <f ca="1">IF(RecurringTable[[#This Row],[Date]], IF(RecurringTable[[#This Row],[Date]]=_xlfn.XLOOKUP(TODAY(), RecurringTable[Date], RecurringTable[Date], -1,1,1), "Next up", ""), "")</f>
        <v/>
      </c>
    </row>
    <row r="1840" spans="4:5" x14ac:dyDescent="0.25">
      <c r="D1840" s="67" t="str">
        <f>IF(RecurringTable[[#This Row],[Date]], _xlfn.XLOOKUP(RecurringTable[[#This Row],[Date]], MainIncomeTable[Date], MainIncomeTable[Period], -1, -1,1 ), "")</f>
        <v/>
      </c>
      <c r="E1840" s="68" t="str">
        <f ca="1">IF(RecurringTable[[#This Row],[Date]], IF(RecurringTable[[#This Row],[Date]]=_xlfn.XLOOKUP(TODAY(), RecurringTable[Date], RecurringTable[Date], -1,1,1), "Next up", ""), "")</f>
        <v/>
      </c>
    </row>
    <row r="1841" spans="4:5" x14ac:dyDescent="0.25">
      <c r="D1841" s="67" t="str">
        <f>IF(RecurringTable[[#This Row],[Date]], _xlfn.XLOOKUP(RecurringTable[[#This Row],[Date]], MainIncomeTable[Date], MainIncomeTable[Period], -1, -1,1 ), "")</f>
        <v/>
      </c>
      <c r="E1841" s="68" t="str">
        <f ca="1">IF(RecurringTable[[#This Row],[Date]], IF(RecurringTable[[#This Row],[Date]]=_xlfn.XLOOKUP(TODAY(), RecurringTable[Date], RecurringTable[Date], -1,1,1), "Next up", ""), "")</f>
        <v/>
      </c>
    </row>
    <row r="1842" spans="4:5" x14ac:dyDescent="0.25">
      <c r="D1842" s="67" t="str">
        <f>IF(RecurringTable[[#This Row],[Date]], _xlfn.XLOOKUP(RecurringTable[[#This Row],[Date]], MainIncomeTable[Date], MainIncomeTable[Period], -1, -1,1 ), "")</f>
        <v/>
      </c>
      <c r="E1842" s="68" t="str">
        <f ca="1">IF(RecurringTable[[#This Row],[Date]], IF(RecurringTable[[#This Row],[Date]]=_xlfn.XLOOKUP(TODAY(), RecurringTable[Date], RecurringTable[Date], -1,1,1), "Next up", ""), "")</f>
        <v/>
      </c>
    </row>
    <row r="1843" spans="4:5" x14ac:dyDescent="0.25">
      <c r="D1843" s="67" t="str">
        <f>IF(RecurringTable[[#This Row],[Date]], _xlfn.XLOOKUP(RecurringTable[[#This Row],[Date]], MainIncomeTable[Date], MainIncomeTable[Period], -1, -1,1 ), "")</f>
        <v/>
      </c>
      <c r="E1843" s="68" t="str">
        <f ca="1">IF(RecurringTable[[#This Row],[Date]], IF(RecurringTable[[#This Row],[Date]]=_xlfn.XLOOKUP(TODAY(), RecurringTable[Date], RecurringTable[Date], -1,1,1), "Next up", ""), "")</f>
        <v/>
      </c>
    </row>
    <row r="1844" spans="4:5" x14ac:dyDescent="0.25">
      <c r="D1844" s="67" t="str">
        <f>IF(RecurringTable[[#This Row],[Date]], _xlfn.XLOOKUP(RecurringTable[[#This Row],[Date]], MainIncomeTable[Date], MainIncomeTable[Period], -1, -1,1 ), "")</f>
        <v/>
      </c>
      <c r="E1844" s="68" t="str">
        <f ca="1">IF(RecurringTable[[#This Row],[Date]], IF(RecurringTable[[#This Row],[Date]]=_xlfn.XLOOKUP(TODAY(), RecurringTable[Date], RecurringTable[Date], -1,1,1), "Next up", ""), "")</f>
        <v/>
      </c>
    </row>
    <row r="1845" spans="4:5" x14ac:dyDescent="0.25">
      <c r="D1845" s="67" t="str">
        <f>IF(RecurringTable[[#This Row],[Date]], _xlfn.XLOOKUP(RecurringTable[[#This Row],[Date]], MainIncomeTable[Date], MainIncomeTable[Period], -1, -1,1 ), "")</f>
        <v/>
      </c>
      <c r="E1845" s="68" t="str">
        <f ca="1">IF(RecurringTable[[#This Row],[Date]], IF(RecurringTable[[#This Row],[Date]]=_xlfn.XLOOKUP(TODAY(), RecurringTable[Date], RecurringTable[Date], -1,1,1), "Next up", ""), "")</f>
        <v/>
      </c>
    </row>
    <row r="1846" spans="4:5" x14ac:dyDescent="0.25">
      <c r="D1846" s="67" t="str">
        <f>IF(RecurringTable[[#This Row],[Date]], _xlfn.XLOOKUP(RecurringTable[[#This Row],[Date]], MainIncomeTable[Date], MainIncomeTable[Period], -1, -1,1 ), "")</f>
        <v/>
      </c>
      <c r="E1846" s="68" t="str">
        <f ca="1">IF(RecurringTable[[#This Row],[Date]], IF(RecurringTable[[#This Row],[Date]]=_xlfn.XLOOKUP(TODAY(), RecurringTable[Date], RecurringTable[Date], -1,1,1), "Next up", ""), "")</f>
        <v/>
      </c>
    </row>
    <row r="1847" spans="4:5" x14ac:dyDescent="0.25">
      <c r="D1847" s="67" t="str">
        <f>IF(RecurringTable[[#This Row],[Date]], _xlfn.XLOOKUP(RecurringTable[[#This Row],[Date]], MainIncomeTable[Date], MainIncomeTable[Period], -1, -1,1 ), "")</f>
        <v/>
      </c>
      <c r="E1847" s="68" t="str">
        <f ca="1">IF(RecurringTable[[#This Row],[Date]], IF(RecurringTable[[#This Row],[Date]]=_xlfn.XLOOKUP(TODAY(), RecurringTable[Date], RecurringTable[Date], -1,1,1), "Next up", ""), "")</f>
        <v/>
      </c>
    </row>
    <row r="1848" spans="4:5" x14ac:dyDescent="0.25">
      <c r="D1848" s="67" t="str">
        <f>IF(RecurringTable[[#This Row],[Date]], _xlfn.XLOOKUP(RecurringTable[[#This Row],[Date]], MainIncomeTable[Date], MainIncomeTable[Period], -1, -1,1 ), "")</f>
        <v/>
      </c>
      <c r="E1848" s="68" t="str">
        <f ca="1">IF(RecurringTable[[#This Row],[Date]], IF(RecurringTable[[#This Row],[Date]]=_xlfn.XLOOKUP(TODAY(), RecurringTable[Date], RecurringTable[Date], -1,1,1), "Next up", ""), "")</f>
        <v/>
      </c>
    </row>
    <row r="1849" spans="4:5" x14ac:dyDescent="0.25">
      <c r="D1849" s="67" t="str">
        <f>IF(RecurringTable[[#This Row],[Date]], _xlfn.XLOOKUP(RecurringTable[[#This Row],[Date]], MainIncomeTable[Date], MainIncomeTable[Period], -1, -1,1 ), "")</f>
        <v/>
      </c>
      <c r="E1849" s="68" t="str">
        <f ca="1">IF(RecurringTable[[#This Row],[Date]], IF(RecurringTable[[#This Row],[Date]]=_xlfn.XLOOKUP(TODAY(), RecurringTable[Date], RecurringTable[Date], -1,1,1), "Next up", ""), "")</f>
        <v/>
      </c>
    </row>
    <row r="1850" spans="4:5" x14ac:dyDescent="0.25">
      <c r="D1850" s="67" t="str">
        <f>IF(RecurringTable[[#This Row],[Date]], _xlfn.XLOOKUP(RecurringTable[[#This Row],[Date]], MainIncomeTable[Date], MainIncomeTable[Period], -1, -1,1 ), "")</f>
        <v/>
      </c>
      <c r="E1850" s="68" t="str">
        <f ca="1">IF(RecurringTable[[#This Row],[Date]], IF(RecurringTable[[#This Row],[Date]]=_xlfn.XLOOKUP(TODAY(), RecurringTable[Date], RecurringTable[Date], -1,1,1), "Next up", ""), "")</f>
        <v/>
      </c>
    </row>
    <row r="1851" spans="4:5" x14ac:dyDescent="0.25">
      <c r="D1851" s="67" t="str">
        <f>IF(RecurringTable[[#This Row],[Date]], _xlfn.XLOOKUP(RecurringTable[[#This Row],[Date]], MainIncomeTable[Date], MainIncomeTable[Period], -1, -1,1 ), "")</f>
        <v/>
      </c>
      <c r="E1851" s="68" t="str">
        <f ca="1">IF(RecurringTable[[#This Row],[Date]], IF(RecurringTable[[#This Row],[Date]]=_xlfn.XLOOKUP(TODAY(), RecurringTable[Date], RecurringTable[Date], -1,1,1), "Next up", ""), "")</f>
        <v/>
      </c>
    </row>
    <row r="1852" spans="4:5" x14ac:dyDescent="0.25">
      <c r="D1852" s="67" t="str">
        <f>IF(RecurringTable[[#This Row],[Date]], _xlfn.XLOOKUP(RecurringTable[[#This Row],[Date]], MainIncomeTable[Date], MainIncomeTable[Period], -1, -1,1 ), "")</f>
        <v/>
      </c>
      <c r="E1852" s="68" t="str">
        <f ca="1">IF(RecurringTable[[#This Row],[Date]], IF(RecurringTable[[#This Row],[Date]]=_xlfn.XLOOKUP(TODAY(), RecurringTable[Date], RecurringTable[Date], -1,1,1), "Next up", ""), "")</f>
        <v/>
      </c>
    </row>
    <row r="1853" spans="4:5" x14ac:dyDescent="0.25">
      <c r="D1853" s="67" t="str">
        <f>IF(RecurringTable[[#This Row],[Date]], _xlfn.XLOOKUP(RecurringTable[[#This Row],[Date]], MainIncomeTable[Date], MainIncomeTable[Period], -1, -1,1 ), "")</f>
        <v/>
      </c>
      <c r="E1853" s="68" t="str">
        <f ca="1">IF(RecurringTable[[#This Row],[Date]], IF(RecurringTable[[#This Row],[Date]]=_xlfn.XLOOKUP(TODAY(), RecurringTable[Date], RecurringTable[Date], -1,1,1), "Next up", ""), "")</f>
        <v/>
      </c>
    </row>
    <row r="1854" spans="4:5" x14ac:dyDescent="0.25">
      <c r="D1854" s="67" t="str">
        <f>IF(RecurringTable[[#This Row],[Date]], _xlfn.XLOOKUP(RecurringTable[[#This Row],[Date]], MainIncomeTable[Date], MainIncomeTable[Period], -1, -1,1 ), "")</f>
        <v/>
      </c>
      <c r="E1854" s="68" t="str">
        <f ca="1">IF(RecurringTable[[#This Row],[Date]], IF(RecurringTable[[#This Row],[Date]]=_xlfn.XLOOKUP(TODAY(), RecurringTable[Date], RecurringTable[Date], -1,1,1), "Next up", ""), "")</f>
        <v/>
      </c>
    </row>
    <row r="1855" spans="4:5" x14ac:dyDescent="0.25">
      <c r="D1855" s="67" t="str">
        <f>IF(RecurringTable[[#This Row],[Date]], _xlfn.XLOOKUP(RecurringTable[[#This Row],[Date]], MainIncomeTable[Date], MainIncomeTable[Period], -1, -1,1 ), "")</f>
        <v/>
      </c>
      <c r="E1855" s="68" t="str">
        <f ca="1">IF(RecurringTable[[#This Row],[Date]], IF(RecurringTable[[#This Row],[Date]]=_xlfn.XLOOKUP(TODAY(), RecurringTable[Date], RecurringTable[Date], -1,1,1), "Next up", ""), "")</f>
        <v/>
      </c>
    </row>
    <row r="1856" spans="4:5" x14ac:dyDescent="0.25">
      <c r="D1856" s="67" t="str">
        <f>IF(RecurringTable[[#This Row],[Date]], _xlfn.XLOOKUP(RecurringTable[[#This Row],[Date]], MainIncomeTable[Date], MainIncomeTable[Period], -1, -1,1 ), "")</f>
        <v/>
      </c>
      <c r="E1856" s="68" t="str">
        <f ca="1">IF(RecurringTable[[#This Row],[Date]], IF(RecurringTable[[#This Row],[Date]]=_xlfn.XLOOKUP(TODAY(), RecurringTable[Date], RecurringTable[Date], -1,1,1), "Next up", ""), "")</f>
        <v/>
      </c>
    </row>
    <row r="1857" spans="4:5" x14ac:dyDescent="0.25">
      <c r="D1857" s="67" t="str">
        <f>IF(RecurringTable[[#This Row],[Date]], _xlfn.XLOOKUP(RecurringTable[[#This Row],[Date]], MainIncomeTable[Date], MainIncomeTable[Period], -1, -1,1 ), "")</f>
        <v/>
      </c>
      <c r="E1857" s="68" t="str">
        <f ca="1">IF(RecurringTable[[#This Row],[Date]], IF(RecurringTable[[#This Row],[Date]]=_xlfn.XLOOKUP(TODAY(), RecurringTable[Date], RecurringTable[Date], -1,1,1), "Next up", ""), "")</f>
        <v/>
      </c>
    </row>
    <row r="1858" spans="4:5" x14ac:dyDescent="0.25">
      <c r="D1858" s="67" t="str">
        <f>IF(RecurringTable[[#This Row],[Date]], _xlfn.XLOOKUP(RecurringTable[[#This Row],[Date]], MainIncomeTable[Date], MainIncomeTable[Period], -1, -1,1 ), "")</f>
        <v/>
      </c>
      <c r="E1858" s="68" t="str">
        <f ca="1">IF(RecurringTable[[#This Row],[Date]], IF(RecurringTable[[#This Row],[Date]]=_xlfn.XLOOKUP(TODAY(), RecurringTable[Date], RecurringTable[Date], -1,1,1), "Next up", ""), "")</f>
        <v/>
      </c>
    </row>
    <row r="1859" spans="4:5" x14ac:dyDescent="0.25">
      <c r="D1859" s="67" t="str">
        <f>IF(RecurringTable[[#This Row],[Date]], _xlfn.XLOOKUP(RecurringTable[[#This Row],[Date]], MainIncomeTable[Date], MainIncomeTable[Period], -1, -1,1 ), "")</f>
        <v/>
      </c>
      <c r="E1859" s="68" t="str">
        <f ca="1">IF(RecurringTable[[#This Row],[Date]], IF(RecurringTable[[#This Row],[Date]]=_xlfn.XLOOKUP(TODAY(), RecurringTable[Date], RecurringTable[Date], -1,1,1), "Next up", ""), "")</f>
        <v/>
      </c>
    </row>
    <row r="1860" spans="4:5" x14ac:dyDescent="0.25">
      <c r="D1860" s="67" t="str">
        <f>IF(RecurringTable[[#This Row],[Date]], _xlfn.XLOOKUP(RecurringTable[[#This Row],[Date]], MainIncomeTable[Date], MainIncomeTable[Period], -1, -1,1 ), "")</f>
        <v/>
      </c>
      <c r="E1860" s="68" t="str">
        <f ca="1">IF(RecurringTable[[#This Row],[Date]], IF(RecurringTable[[#This Row],[Date]]=_xlfn.XLOOKUP(TODAY(), RecurringTable[Date], RecurringTable[Date], -1,1,1), "Next up", ""), "")</f>
        <v/>
      </c>
    </row>
    <row r="1861" spans="4:5" x14ac:dyDescent="0.25">
      <c r="D1861" s="67" t="str">
        <f>IF(RecurringTable[[#This Row],[Date]], _xlfn.XLOOKUP(RecurringTable[[#This Row],[Date]], MainIncomeTable[Date], MainIncomeTable[Period], -1, -1,1 ), "")</f>
        <v/>
      </c>
      <c r="E1861" s="68" t="str">
        <f ca="1">IF(RecurringTable[[#This Row],[Date]], IF(RecurringTable[[#This Row],[Date]]=_xlfn.XLOOKUP(TODAY(), RecurringTable[Date], RecurringTable[Date], -1,1,1), "Next up", ""), "")</f>
        <v/>
      </c>
    </row>
    <row r="1862" spans="4:5" x14ac:dyDescent="0.25">
      <c r="D1862" s="67" t="str">
        <f>IF(RecurringTable[[#This Row],[Date]], _xlfn.XLOOKUP(RecurringTable[[#This Row],[Date]], MainIncomeTable[Date], MainIncomeTable[Period], -1, -1,1 ), "")</f>
        <v/>
      </c>
      <c r="E1862" s="68" t="str">
        <f ca="1">IF(RecurringTable[[#This Row],[Date]], IF(RecurringTable[[#This Row],[Date]]=_xlfn.XLOOKUP(TODAY(), RecurringTable[Date], RecurringTable[Date], -1,1,1), "Next up", ""), "")</f>
        <v/>
      </c>
    </row>
    <row r="1863" spans="4:5" x14ac:dyDescent="0.25">
      <c r="D1863" s="67" t="str">
        <f>IF(RecurringTable[[#This Row],[Date]], _xlfn.XLOOKUP(RecurringTable[[#This Row],[Date]], MainIncomeTable[Date], MainIncomeTable[Period], -1, -1,1 ), "")</f>
        <v/>
      </c>
      <c r="E1863" s="68" t="str">
        <f ca="1">IF(RecurringTable[[#This Row],[Date]], IF(RecurringTable[[#This Row],[Date]]=_xlfn.XLOOKUP(TODAY(), RecurringTable[Date], RecurringTable[Date], -1,1,1), "Next up", ""), "")</f>
        <v/>
      </c>
    </row>
    <row r="1864" spans="4:5" x14ac:dyDescent="0.25">
      <c r="D1864" s="67" t="str">
        <f>IF(RecurringTable[[#This Row],[Date]], _xlfn.XLOOKUP(RecurringTable[[#This Row],[Date]], MainIncomeTable[Date], MainIncomeTable[Period], -1, -1,1 ), "")</f>
        <v/>
      </c>
      <c r="E1864" s="68" t="str">
        <f ca="1">IF(RecurringTable[[#This Row],[Date]], IF(RecurringTable[[#This Row],[Date]]=_xlfn.XLOOKUP(TODAY(), RecurringTable[Date], RecurringTable[Date], -1,1,1), "Next up", ""), "")</f>
        <v/>
      </c>
    </row>
    <row r="1865" spans="4:5" x14ac:dyDescent="0.25">
      <c r="D1865" s="67" t="str">
        <f>IF(RecurringTable[[#This Row],[Date]], _xlfn.XLOOKUP(RecurringTable[[#This Row],[Date]], MainIncomeTable[Date], MainIncomeTable[Period], -1, -1,1 ), "")</f>
        <v/>
      </c>
      <c r="E1865" s="68" t="str">
        <f ca="1">IF(RecurringTable[[#This Row],[Date]], IF(RecurringTable[[#This Row],[Date]]=_xlfn.XLOOKUP(TODAY(), RecurringTable[Date], RecurringTable[Date], -1,1,1), "Next up", ""), "")</f>
        <v/>
      </c>
    </row>
    <row r="1866" spans="4:5" x14ac:dyDescent="0.25">
      <c r="D1866" s="67" t="str">
        <f>IF(RecurringTable[[#This Row],[Date]], _xlfn.XLOOKUP(RecurringTable[[#This Row],[Date]], MainIncomeTable[Date], MainIncomeTable[Period], -1, -1,1 ), "")</f>
        <v/>
      </c>
      <c r="E1866" s="68" t="str">
        <f ca="1">IF(RecurringTable[[#This Row],[Date]], IF(RecurringTable[[#This Row],[Date]]=_xlfn.XLOOKUP(TODAY(), RecurringTable[Date], RecurringTable[Date], -1,1,1), "Next up", ""), "")</f>
        <v/>
      </c>
    </row>
    <row r="1867" spans="4:5" x14ac:dyDescent="0.25">
      <c r="D1867" s="67" t="str">
        <f>IF(RecurringTable[[#This Row],[Date]], _xlfn.XLOOKUP(RecurringTable[[#This Row],[Date]], MainIncomeTable[Date], MainIncomeTable[Period], -1, -1,1 ), "")</f>
        <v/>
      </c>
      <c r="E1867" s="68" t="str">
        <f ca="1">IF(RecurringTable[[#This Row],[Date]], IF(RecurringTable[[#This Row],[Date]]=_xlfn.XLOOKUP(TODAY(), RecurringTable[Date], RecurringTable[Date], -1,1,1), "Next up", ""), "")</f>
        <v/>
      </c>
    </row>
    <row r="1868" spans="4:5" x14ac:dyDescent="0.25">
      <c r="D1868" s="67" t="str">
        <f>IF(RecurringTable[[#This Row],[Date]], _xlfn.XLOOKUP(RecurringTable[[#This Row],[Date]], MainIncomeTable[Date], MainIncomeTable[Period], -1, -1,1 ), "")</f>
        <v/>
      </c>
      <c r="E1868" s="68" t="str">
        <f ca="1">IF(RecurringTable[[#This Row],[Date]], IF(RecurringTable[[#This Row],[Date]]=_xlfn.XLOOKUP(TODAY(), RecurringTable[Date], RecurringTable[Date], -1,1,1), "Next up", ""), "")</f>
        <v/>
      </c>
    </row>
    <row r="1869" spans="4:5" x14ac:dyDescent="0.25">
      <c r="D1869" s="67" t="str">
        <f>IF(RecurringTable[[#This Row],[Date]], _xlfn.XLOOKUP(RecurringTable[[#This Row],[Date]], MainIncomeTable[Date], MainIncomeTable[Period], -1, -1,1 ), "")</f>
        <v/>
      </c>
      <c r="E1869" s="68" t="str">
        <f ca="1">IF(RecurringTable[[#This Row],[Date]], IF(RecurringTable[[#This Row],[Date]]=_xlfn.XLOOKUP(TODAY(), RecurringTable[Date], RecurringTable[Date], -1,1,1), "Next up", ""), "")</f>
        <v/>
      </c>
    </row>
    <row r="1870" spans="4:5" x14ac:dyDescent="0.25">
      <c r="D1870" s="67" t="str">
        <f>IF(RecurringTable[[#This Row],[Date]], _xlfn.XLOOKUP(RecurringTable[[#This Row],[Date]], MainIncomeTable[Date], MainIncomeTable[Period], -1, -1,1 ), "")</f>
        <v/>
      </c>
      <c r="E1870" s="68" t="str">
        <f ca="1">IF(RecurringTable[[#This Row],[Date]], IF(RecurringTable[[#This Row],[Date]]=_xlfn.XLOOKUP(TODAY(), RecurringTable[Date], RecurringTable[Date], -1,1,1), "Next up", ""), "")</f>
        <v/>
      </c>
    </row>
    <row r="1871" spans="4:5" x14ac:dyDescent="0.25">
      <c r="D1871" s="67" t="str">
        <f>IF(RecurringTable[[#This Row],[Date]], _xlfn.XLOOKUP(RecurringTable[[#This Row],[Date]], MainIncomeTable[Date], MainIncomeTable[Period], -1, -1,1 ), "")</f>
        <v/>
      </c>
      <c r="E1871" s="68" t="str">
        <f ca="1">IF(RecurringTable[[#This Row],[Date]], IF(RecurringTable[[#This Row],[Date]]=_xlfn.XLOOKUP(TODAY(), RecurringTable[Date], RecurringTable[Date], -1,1,1), "Next up", ""), "")</f>
        <v/>
      </c>
    </row>
    <row r="1872" spans="4:5" x14ac:dyDescent="0.25">
      <c r="D1872" s="67" t="str">
        <f>IF(RecurringTable[[#This Row],[Date]], _xlfn.XLOOKUP(RecurringTable[[#This Row],[Date]], MainIncomeTable[Date], MainIncomeTable[Period], -1, -1,1 ), "")</f>
        <v/>
      </c>
      <c r="E1872" s="68" t="str">
        <f ca="1">IF(RecurringTable[[#This Row],[Date]], IF(RecurringTable[[#This Row],[Date]]=_xlfn.XLOOKUP(TODAY(), RecurringTable[Date], RecurringTable[Date], -1,1,1), "Next up", ""), "")</f>
        <v/>
      </c>
    </row>
    <row r="1873" spans="4:5" x14ac:dyDescent="0.25">
      <c r="D1873" s="67" t="str">
        <f>IF(RecurringTable[[#This Row],[Date]], _xlfn.XLOOKUP(RecurringTable[[#This Row],[Date]], MainIncomeTable[Date], MainIncomeTable[Period], -1, -1,1 ), "")</f>
        <v/>
      </c>
      <c r="E1873" s="68" t="str">
        <f ca="1">IF(RecurringTable[[#This Row],[Date]], IF(RecurringTable[[#This Row],[Date]]=_xlfn.XLOOKUP(TODAY(), RecurringTable[Date], RecurringTable[Date], -1,1,1), "Next up", ""), "")</f>
        <v/>
      </c>
    </row>
    <row r="1874" spans="4:5" x14ac:dyDescent="0.25">
      <c r="D1874" s="67" t="str">
        <f>IF(RecurringTable[[#This Row],[Date]], _xlfn.XLOOKUP(RecurringTable[[#This Row],[Date]], MainIncomeTable[Date], MainIncomeTable[Period], -1, -1,1 ), "")</f>
        <v/>
      </c>
      <c r="E1874" s="68" t="str">
        <f ca="1">IF(RecurringTable[[#This Row],[Date]], IF(RecurringTable[[#This Row],[Date]]=_xlfn.XLOOKUP(TODAY(), RecurringTable[Date], RecurringTable[Date], -1,1,1), "Next up", ""), "")</f>
        <v/>
      </c>
    </row>
    <row r="1875" spans="4:5" x14ac:dyDescent="0.25">
      <c r="D1875" s="67" t="str">
        <f>IF(RecurringTable[[#This Row],[Date]], _xlfn.XLOOKUP(RecurringTable[[#This Row],[Date]], MainIncomeTable[Date], MainIncomeTable[Period], -1, -1,1 ), "")</f>
        <v/>
      </c>
      <c r="E1875" s="68" t="str">
        <f ca="1">IF(RecurringTable[[#This Row],[Date]], IF(RecurringTable[[#This Row],[Date]]=_xlfn.XLOOKUP(TODAY(), RecurringTable[Date], RecurringTable[Date], -1,1,1), "Next up", ""), "")</f>
        <v/>
      </c>
    </row>
    <row r="1876" spans="4:5" x14ac:dyDescent="0.25">
      <c r="D1876" s="67" t="str">
        <f>IF(RecurringTable[[#This Row],[Date]], _xlfn.XLOOKUP(RecurringTable[[#This Row],[Date]], MainIncomeTable[Date], MainIncomeTable[Period], -1, -1,1 ), "")</f>
        <v/>
      </c>
      <c r="E1876" s="68" t="str">
        <f ca="1">IF(RecurringTable[[#This Row],[Date]], IF(RecurringTable[[#This Row],[Date]]=_xlfn.XLOOKUP(TODAY(), RecurringTable[Date], RecurringTable[Date], -1,1,1), "Next up", ""), "")</f>
        <v/>
      </c>
    </row>
    <row r="1877" spans="4:5" x14ac:dyDescent="0.25">
      <c r="D1877" s="67" t="str">
        <f>IF(RecurringTable[[#This Row],[Date]], _xlfn.XLOOKUP(RecurringTable[[#This Row],[Date]], MainIncomeTable[Date], MainIncomeTable[Period], -1, -1,1 ), "")</f>
        <v/>
      </c>
      <c r="E1877" s="68" t="str">
        <f ca="1">IF(RecurringTable[[#This Row],[Date]], IF(RecurringTable[[#This Row],[Date]]=_xlfn.XLOOKUP(TODAY(), RecurringTable[Date], RecurringTable[Date], -1,1,1), "Next up", ""), "")</f>
        <v/>
      </c>
    </row>
    <row r="1878" spans="4:5" x14ac:dyDescent="0.25">
      <c r="D1878" s="67" t="str">
        <f>IF(RecurringTable[[#This Row],[Date]], _xlfn.XLOOKUP(RecurringTable[[#This Row],[Date]], MainIncomeTable[Date], MainIncomeTable[Period], -1, -1,1 ), "")</f>
        <v/>
      </c>
      <c r="E1878" s="68" t="str">
        <f ca="1">IF(RecurringTable[[#This Row],[Date]], IF(RecurringTable[[#This Row],[Date]]=_xlfn.XLOOKUP(TODAY(), RecurringTable[Date], RecurringTable[Date], -1,1,1), "Next up", ""), "")</f>
        <v/>
      </c>
    </row>
    <row r="1879" spans="4:5" x14ac:dyDescent="0.25">
      <c r="D1879" s="67" t="str">
        <f>IF(RecurringTable[[#This Row],[Date]], _xlfn.XLOOKUP(RecurringTable[[#This Row],[Date]], MainIncomeTable[Date], MainIncomeTable[Period], -1, -1,1 ), "")</f>
        <v/>
      </c>
      <c r="E1879" s="68" t="str">
        <f ca="1">IF(RecurringTable[[#This Row],[Date]], IF(RecurringTable[[#This Row],[Date]]=_xlfn.XLOOKUP(TODAY(), RecurringTable[Date], RecurringTable[Date], -1,1,1), "Next up", ""), "")</f>
        <v/>
      </c>
    </row>
    <row r="1880" spans="4:5" x14ac:dyDescent="0.25">
      <c r="D1880" s="67" t="str">
        <f>IF(RecurringTable[[#This Row],[Date]], _xlfn.XLOOKUP(RecurringTable[[#This Row],[Date]], MainIncomeTable[Date], MainIncomeTable[Period], -1, -1,1 ), "")</f>
        <v/>
      </c>
      <c r="E1880" s="68" t="str">
        <f ca="1">IF(RecurringTable[[#This Row],[Date]], IF(RecurringTable[[#This Row],[Date]]=_xlfn.XLOOKUP(TODAY(), RecurringTable[Date], RecurringTable[Date], -1,1,1), "Next up", ""), "")</f>
        <v/>
      </c>
    </row>
    <row r="1881" spans="4:5" x14ac:dyDescent="0.25">
      <c r="D1881" s="67" t="str">
        <f>IF(RecurringTable[[#This Row],[Date]], _xlfn.XLOOKUP(RecurringTable[[#This Row],[Date]], MainIncomeTable[Date], MainIncomeTable[Period], -1, -1,1 ), "")</f>
        <v/>
      </c>
      <c r="E1881" s="68" t="str">
        <f ca="1">IF(RecurringTable[[#This Row],[Date]], IF(RecurringTable[[#This Row],[Date]]=_xlfn.XLOOKUP(TODAY(), RecurringTable[Date], RecurringTable[Date], -1,1,1), "Next up", ""), "")</f>
        <v/>
      </c>
    </row>
    <row r="1882" spans="4:5" x14ac:dyDescent="0.25">
      <c r="D1882" s="67" t="str">
        <f>IF(RecurringTable[[#This Row],[Date]], _xlfn.XLOOKUP(RecurringTable[[#This Row],[Date]], MainIncomeTable[Date], MainIncomeTable[Period], -1, -1,1 ), "")</f>
        <v/>
      </c>
      <c r="E1882" s="68" t="str">
        <f ca="1">IF(RecurringTable[[#This Row],[Date]], IF(RecurringTable[[#This Row],[Date]]=_xlfn.XLOOKUP(TODAY(), RecurringTable[Date], RecurringTable[Date], -1,1,1), "Next up", ""), "")</f>
        <v/>
      </c>
    </row>
    <row r="1883" spans="4:5" x14ac:dyDescent="0.25">
      <c r="D1883" s="67" t="str">
        <f>IF(RecurringTable[[#This Row],[Date]], _xlfn.XLOOKUP(RecurringTable[[#This Row],[Date]], MainIncomeTable[Date], MainIncomeTable[Period], -1, -1,1 ), "")</f>
        <v/>
      </c>
      <c r="E1883" s="68" t="str">
        <f ca="1">IF(RecurringTable[[#This Row],[Date]], IF(RecurringTable[[#This Row],[Date]]=_xlfn.XLOOKUP(TODAY(), RecurringTable[Date], RecurringTable[Date], -1,1,1), "Next up", ""), "")</f>
        <v/>
      </c>
    </row>
    <row r="1884" spans="4:5" x14ac:dyDescent="0.25">
      <c r="D1884" s="67" t="str">
        <f>IF(RecurringTable[[#This Row],[Date]], _xlfn.XLOOKUP(RecurringTable[[#This Row],[Date]], MainIncomeTable[Date], MainIncomeTable[Period], -1, -1,1 ), "")</f>
        <v/>
      </c>
      <c r="E1884" s="68" t="str">
        <f ca="1">IF(RecurringTable[[#This Row],[Date]], IF(RecurringTable[[#This Row],[Date]]=_xlfn.XLOOKUP(TODAY(), RecurringTable[Date], RecurringTable[Date], -1,1,1), "Next up", ""), "")</f>
        <v/>
      </c>
    </row>
    <row r="1885" spans="4:5" x14ac:dyDescent="0.25">
      <c r="D1885" s="67" t="str">
        <f>IF(RecurringTable[[#This Row],[Date]], _xlfn.XLOOKUP(RecurringTable[[#This Row],[Date]], MainIncomeTable[Date], MainIncomeTable[Period], -1, -1,1 ), "")</f>
        <v/>
      </c>
      <c r="E1885" s="68" t="str">
        <f ca="1">IF(RecurringTable[[#This Row],[Date]], IF(RecurringTable[[#This Row],[Date]]=_xlfn.XLOOKUP(TODAY(), RecurringTable[Date], RecurringTable[Date], -1,1,1), "Next up", ""), "")</f>
        <v/>
      </c>
    </row>
    <row r="1886" spans="4:5" x14ac:dyDescent="0.25">
      <c r="D1886" s="67" t="str">
        <f>IF(RecurringTable[[#This Row],[Date]], _xlfn.XLOOKUP(RecurringTable[[#This Row],[Date]], MainIncomeTable[Date], MainIncomeTable[Period], -1, -1,1 ), "")</f>
        <v/>
      </c>
      <c r="E1886" s="68" t="str">
        <f ca="1">IF(RecurringTable[[#This Row],[Date]], IF(RecurringTable[[#This Row],[Date]]=_xlfn.XLOOKUP(TODAY(), RecurringTable[Date], RecurringTable[Date], -1,1,1), "Next up", ""), "")</f>
        <v/>
      </c>
    </row>
    <row r="1887" spans="4:5" x14ac:dyDescent="0.25">
      <c r="D1887" s="67" t="str">
        <f>IF(RecurringTable[[#This Row],[Date]], _xlfn.XLOOKUP(RecurringTable[[#This Row],[Date]], MainIncomeTable[Date], MainIncomeTable[Period], -1, -1,1 ), "")</f>
        <v/>
      </c>
      <c r="E1887" s="68" t="str">
        <f ca="1">IF(RecurringTable[[#This Row],[Date]], IF(RecurringTable[[#This Row],[Date]]=_xlfn.XLOOKUP(TODAY(), RecurringTable[Date], RecurringTable[Date], -1,1,1), "Next up", ""), "")</f>
        <v/>
      </c>
    </row>
    <row r="1888" spans="4:5" x14ac:dyDescent="0.25">
      <c r="D1888" s="67" t="str">
        <f>IF(RecurringTable[[#This Row],[Date]], _xlfn.XLOOKUP(RecurringTable[[#This Row],[Date]], MainIncomeTable[Date], MainIncomeTable[Period], -1, -1,1 ), "")</f>
        <v/>
      </c>
      <c r="E1888" s="68" t="str">
        <f ca="1">IF(RecurringTable[[#This Row],[Date]], IF(RecurringTable[[#This Row],[Date]]=_xlfn.XLOOKUP(TODAY(), RecurringTable[Date], RecurringTable[Date], -1,1,1), "Next up", ""), "")</f>
        <v/>
      </c>
    </row>
    <row r="1889" spans="4:5" x14ac:dyDescent="0.25">
      <c r="D1889" s="67" t="str">
        <f>IF(RecurringTable[[#This Row],[Date]], _xlfn.XLOOKUP(RecurringTable[[#This Row],[Date]], MainIncomeTable[Date], MainIncomeTable[Period], -1, -1,1 ), "")</f>
        <v/>
      </c>
      <c r="E1889" s="68" t="str">
        <f ca="1">IF(RecurringTable[[#This Row],[Date]], IF(RecurringTable[[#This Row],[Date]]=_xlfn.XLOOKUP(TODAY(), RecurringTable[Date], RecurringTable[Date], -1,1,1), "Next up", ""), "")</f>
        <v/>
      </c>
    </row>
    <row r="1890" spans="4:5" x14ac:dyDescent="0.25">
      <c r="D1890" s="67" t="str">
        <f>IF(RecurringTable[[#This Row],[Date]], _xlfn.XLOOKUP(RecurringTable[[#This Row],[Date]], MainIncomeTable[Date], MainIncomeTable[Period], -1, -1,1 ), "")</f>
        <v/>
      </c>
      <c r="E1890" s="68" t="str">
        <f ca="1">IF(RecurringTable[[#This Row],[Date]], IF(RecurringTable[[#This Row],[Date]]=_xlfn.XLOOKUP(TODAY(), RecurringTable[Date], RecurringTable[Date], -1,1,1), "Next up", ""), "")</f>
        <v/>
      </c>
    </row>
    <row r="1891" spans="4:5" x14ac:dyDescent="0.25">
      <c r="D1891" s="67" t="str">
        <f>IF(RecurringTable[[#This Row],[Date]], _xlfn.XLOOKUP(RecurringTable[[#This Row],[Date]], MainIncomeTable[Date], MainIncomeTable[Period], -1, -1,1 ), "")</f>
        <v/>
      </c>
      <c r="E1891" s="68" t="str">
        <f ca="1">IF(RecurringTable[[#This Row],[Date]], IF(RecurringTable[[#This Row],[Date]]=_xlfn.XLOOKUP(TODAY(), RecurringTable[Date], RecurringTable[Date], -1,1,1), "Next up", ""), "")</f>
        <v/>
      </c>
    </row>
    <row r="1892" spans="4:5" x14ac:dyDescent="0.25">
      <c r="D1892" s="67" t="str">
        <f>IF(RecurringTable[[#This Row],[Date]], _xlfn.XLOOKUP(RecurringTable[[#This Row],[Date]], MainIncomeTable[Date], MainIncomeTable[Period], -1, -1,1 ), "")</f>
        <v/>
      </c>
      <c r="E1892" s="68" t="str">
        <f ca="1">IF(RecurringTable[[#This Row],[Date]], IF(RecurringTable[[#This Row],[Date]]=_xlfn.XLOOKUP(TODAY(), RecurringTable[Date], RecurringTable[Date], -1,1,1), "Next up", ""), "")</f>
        <v/>
      </c>
    </row>
    <row r="1893" spans="4:5" x14ac:dyDescent="0.25">
      <c r="D1893" s="67" t="str">
        <f>IF(RecurringTable[[#This Row],[Date]], _xlfn.XLOOKUP(RecurringTable[[#This Row],[Date]], MainIncomeTable[Date], MainIncomeTable[Period], -1, -1,1 ), "")</f>
        <v/>
      </c>
      <c r="E1893" s="68" t="str">
        <f ca="1">IF(RecurringTable[[#This Row],[Date]], IF(RecurringTable[[#This Row],[Date]]=_xlfn.XLOOKUP(TODAY(), RecurringTable[Date], RecurringTable[Date], -1,1,1), "Next up", ""), "")</f>
        <v/>
      </c>
    </row>
    <row r="1894" spans="4:5" x14ac:dyDescent="0.25">
      <c r="D1894" s="67" t="str">
        <f>IF(RecurringTable[[#This Row],[Date]], _xlfn.XLOOKUP(RecurringTable[[#This Row],[Date]], MainIncomeTable[Date], MainIncomeTable[Period], -1, -1,1 ), "")</f>
        <v/>
      </c>
      <c r="E1894" s="68" t="str">
        <f ca="1">IF(RecurringTable[[#This Row],[Date]], IF(RecurringTable[[#This Row],[Date]]=_xlfn.XLOOKUP(TODAY(), RecurringTable[Date], RecurringTable[Date], -1,1,1), "Next up", ""), "")</f>
        <v/>
      </c>
    </row>
    <row r="1895" spans="4:5" x14ac:dyDescent="0.25">
      <c r="D1895" s="67" t="str">
        <f>IF(RecurringTable[[#This Row],[Date]], _xlfn.XLOOKUP(RecurringTable[[#This Row],[Date]], MainIncomeTable[Date], MainIncomeTable[Period], -1, -1,1 ), "")</f>
        <v/>
      </c>
      <c r="E1895" s="68" t="str">
        <f ca="1">IF(RecurringTable[[#This Row],[Date]], IF(RecurringTable[[#This Row],[Date]]=_xlfn.XLOOKUP(TODAY(), RecurringTable[Date], RecurringTable[Date], -1,1,1), "Next up", ""), "")</f>
        <v/>
      </c>
    </row>
    <row r="1896" spans="4:5" x14ac:dyDescent="0.25">
      <c r="D1896" s="67" t="str">
        <f>IF(RecurringTable[[#This Row],[Date]], _xlfn.XLOOKUP(RecurringTable[[#This Row],[Date]], MainIncomeTable[Date], MainIncomeTable[Period], -1, -1,1 ), "")</f>
        <v/>
      </c>
      <c r="E1896" s="68" t="str">
        <f ca="1">IF(RecurringTable[[#This Row],[Date]], IF(RecurringTable[[#This Row],[Date]]=_xlfn.XLOOKUP(TODAY(), RecurringTable[Date], RecurringTable[Date], -1,1,1), "Next up", ""), "")</f>
        <v/>
      </c>
    </row>
    <row r="1897" spans="4:5" x14ac:dyDescent="0.25">
      <c r="D1897" s="67" t="str">
        <f>IF(RecurringTable[[#This Row],[Date]], _xlfn.XLOOKUP(RecurringTable[[#This Row],[Date]], MainIncomeTable[Date], MainIncomeTable[Period], -1, -1,1 ), "")</f>
        <v/>
      </c>
      <c r="E1897" s="68" t="str">
        <f ca="1">IF(RecurringTable[[#This Row],[Date]], IF(RecurringTable[[#This Row],[Date]]=_xlfn.XLOOKUP(TODAY(), RecurringTable[Date], RecurringTable[Date], -1,1,1), "Next up", ""), "")</f>
        <v/>
      </c>
    </row>
    <row r="1898" spans="4:5" x14ac:dyDescent="0.25">
      <c r="D1898" s="67" t="str">
        <f>IF(RecurringTable[[#This Row],[Date]], _xlfn.XLOOKUP(RecurringTable[[#This Row],[Date]], MainIncomeTable[Date], MainIncomeTable[Period], -1, -1,1 ), "")</f>
        <v/>
      </c>
      <c r="E1898" s="68" t="str">
        <f ca="1">IF(RecurringTable[[#This Row],[Date]], IF(RecurringTable[[#This Row],[Date]]=_xlfn.XLOOKUP(TODAY(), RecurringTable[Date], RecurringTable[Date], -1,1,1), "Next up", ""), "")</f>
        <v/>
      </c>
    </row>
    <row r="1899" spans="4:5" x14ac:dyDescent="0.25">
      <c r="D1899" s="67" t="str">
        <f>IF(RecurringTable[[#This Row],[Date]], _xlfn.XLOOKUP(RecurringTable[[#This Row],[Date]], MainIncomeTable[Date], MainIncomeTable[Period], -1, -1,1 ), "")</f>
        <v/>
      </c>
      <c r="E1899" s="68" t="str">
        <f ca="1">IF(RecurringTable[[#This Row],[Date]], IF(RecurringTable[[#This Row],[Date]]=_xlfn.XLOOKUP(TODAY(), RecurringTable[Date], RecurringTable[Date], -1,1,1), "Next up", ""), "")</f>
        <v/>
      </c>
    </row>
    <row r="1900" spans="4:5" x14ac:dyDescent="0.25">
      <c r="D1900" s="67" t="str">
        <f>IF(RecurringTable[[#This Row],[Date]], _xlfn.XLOOKUP(RecurringTable[[#This Row],[Date]], MainIncomeTable[Date], MainIncomeTable[Period], -1, -1,1 ), "")</f>
        <v/>
      </c>
      <c r="E1900" s="68" t="str">
        <f ca="1">IF(RecurringTable[[#This Row],[Date]], IF(RecurringTable[[#This Row],[Date]]=_xlfn.XLOOKUP(TODAY(), RecurringTable[Date], RecurringTable[Date], -1,1,1), "Next up", ""), "")</f>
        <v/>
      </c>
    </row>
    <row r="1901" spans="4:5" x14ac:dyDescent="0.25">
      <c r="D1901" s="67" t="str">
        <f>IF(RecurringTable[[#This Row],[Date]], _xlfn.XLOOKUP(RecurringTable[[#This Row],[Date]], MainIncomeTable[Date], MainIncomeTable[Period], -1, -1,1 ), "")</f>
        <v/>
      </c>
      <c r="E1901" s="68" t="str">
        <f ca="1">IF(RecurringTable[[#This Row],[Date]], IF(RecurringTable[[#This Row],[Date]]=_xlfn.XLOOKUP(TODAY(), RecurringTable[Date], RecurringTable[Date], -1,1,1), "Next up", ""), "")</f>
        <v/>
      </c>
    </row>
    <row r="1902" spans="4:5" x14ac:dyDescent="0.25">
      <c r="D1902" s="67" t="str">
        <f>IF(RecurringTable[[#This Row],[Date]], _xlfn.XLOOKUP(RecurringTable[[#This Row],[Date]], MainIncomeTable[Date], MainIncomeTable[Period], -1, -1,1 ), "")</f>
        <v/>
      </c>
      <c r="E1902" s="68" t="str">
        <f ca="1">IF(RecurringTable[[#This Row],[Date]], IF(RecurringTable[[#This Row],[Date]]=_xlfn.XLOOKUP(TODAY(), RecurringTable[Date], RecurringTable[Date], -1,1,1), "Next up", ""), "")</f>
        <v/>
      </c>
    </row>
    <row r="1903" spans="4:5" x14ac:dyDescent="0.25">
      <c r="D1903" s="67" t="str">
        <f>IF(RecurringTable[[#This Row],[Date]], _xlfn.XLOOKUP(RecurringTable[[#This Row],[Date]], MainIncomeTable[Date], MainIncomeTable[Period], -1, -1,1 ), "")</f>
        <v/>
      </c>
      <c r="E1903" s="68" t="str">
        <f ca="1">IF(RecurringTable[[#This Row],[Date]], IF(RecurringTable[[#This Row],[Date]]=_xlfn.XLOOKUP(TODAY(), RecurringTable[Date], RecurringTable[Date], -1,1,1), "Next up", ""), "")</f>
        <v/>
      </c>
    </row>
    <row r="1904" spans="4:5" x14ac:dyDescent="0.25">
      <c r="D1904" s="67" t="str">
        <f>IF(RecurringTable[[#This Row],[Date]], _xlfn.XLOOKUP(RecurringTable[[#This Row],[Date]], MainIncomeTable[Date], MainIncomeTable[Period], -1, -1,1 ), "")</f>
        <v/>
      </c>
      <c r="E1904" s="68" t="str">
        <f ca="1">IF(RecurringTable[[#This Row],[Date]], IF(RecurringTable[[#This Row],[Date]]=_xlfn.XLOOKUP(TODAY(), RecurringTable[Date], RecurringTable[Date], -1,1,1), "Next up", ""), "")</f>
        <v/>
      </c>
    </row>
    <row r="1905" spans="4:5" x14ac:dyDescent="0.25">
      <c r="D1905" s="67" t="str">
        <f>IF(RecurringTable[[#This Row],[Date]], _xlfn.XLOOKUP(RecurringTable[[#This Row],[Date]], MainIncomeTable[Date], MainIncomeTable[Period], -1, -1,1 ), "")</f>
        <v/>
      </c>
      <c r="E1905" s="68" t="str">
        <f ca="1">IF(RecurringTable[[#This Row],[Date]], IF(RecurringTable[[#This Row],[Date]]=_xlfn.XLOOKUP(TODAY(), RecurringTable[Date], RecurringTable[Date], -1,1,1), "Next up", ""), "")</f>
        <v/>
      </c>
    </row>
    <row r="1906" spans="4:5" x14ac:dyDescent="0.25">
      <c r="D1906" s="67" t="str">
        <f>IF(RecurringTable[[#This Row],[Date]], _xlfn.XLOOKUP(RecurringTable[[#This Row],[Date]], MainIncomeTable[Date], MainIncomeTable[Period], -1, -1,1 ), "")</f>
        <v/>
      </c>
      <c r="E1906" s="68" t="str">
        <f ca="1">IF(RecurringTable[[#This Row],[Date]], IF(RecurringTable[[#This Row],[Date]]=_xlfn.XLOOKUP(TODAY(), RecurringTable[Date], RecurringTable[Date], -1,1,1), "Next up", ""), "")</f>
        <v/>
      </c>
    </row>
    <row r="1907" spans="4:5" x14ac:dyDescent="0.25">
      <c r="D1907" s="67" t="str">
        <f>IF(RecurringTable[[#This Row],[Date]], _xlfn.XLOOKUP(RecurringTable[[#This Row],[Date]], MainIncomeTable[Date], MainIncomeTable[Period], -1, -1,1 ), "")</f>
        <v/>
      </c>
      <c r="E1907" s="68" t="str">
        <f ca="1">IF(RecurringTable[[#This Row],[Date]], IF(RecurringTable[[#This Row],[Date]]=_xlfn.XLOOKUP(TODAY(), RecurringTable[Date], RecurringTable[Date], -1,1,1), "Next up", ""), "")</f>
        <v/>
      </c>
    </row>
    <row r="1908" spans="4:5" x14ac:dyDescent="0.25">
      <c r="D1908" s="67" t="str">
        <f>IF(RecurringTable[[#This Row],[Date]], _xlfn.XLOOKUP(RecurringTable[[#This Row],[Date]], MainIncomeTable[Date], MainIncomeTable[Period], -1, -1,1 ), "")</f>
        <v/>
      </c>
      <c r="E1908" s="68" t="str">
        <f ca="1">IF(RecurringTable[[#This Row],[Date]], IF(RecurringTable[[#This Row],[Date]]=_xlfn.XLOOKUP(TODAY(), RecurringTable[Date], RecurringTable[Date], -1,1,1), "Next up", ""), "")</f>
        <v/>
      </c>
    </row>
    <row r="1909" spans="4:5" x14ac:dyDescent="0.25">
      <c r="D1909" s="67" t="str">
        <f>IF(RecurringTable[[#This Row],[Date]], _xlfn.XLOOKUP(RecurringTable[[#This Row],[Date]], MainIncomeTable[Date], MainIncomeTable[Period], -1, -1,1 ), "")</f>
        <v/>
      </c>
      <c r="E1909" s="68" t="str">
        <f ca="1">IF(RecurringTable[[#This Row],[Date]], IF(RecurringTable[[#This Row],[Date]]=_xlfn.XLOOKUP(TODAY(), RecurringTable[Date], RecurringTable[Date], -1,1,1), "Next up", ""), "")</f>
        <v/>
      </c>
    </row>
    <row r="1910" spans="4:5" x14ac:dyDescent="0.25">
      <c r="D1910" s="67" t="str">
        <f>IF(RecurringTable[[#This Row],[Date]], _xlfn.XLOOKUP(RecurringTable[[#This Row],[Date]], MainIncomeTable[Date], MainIncomeTable[Period], -1, -1,1 ), "")</f>
        <v/>
      </c>
      <c r="E1910" s="68" t="str">
        <f ca="1">IF(RecurringTable[[#This Row],[Date]], IF(RecurringTable[[#This Row],[Date]]=_xlfn.XLOOKUP(TODAY(), RecurringTable[Date], RecurringTable[Date], -1,1,1), "Next up", ""), "")</f>
        <v/>
      </c>
    </row>
    <row r="1911" spans="4:5" x14ac:dyDescent="0.25">
      <c r="D1911" s="67" t="str">
        <f>IF(RecurringTable[[#This Row],[Date]], _xlfn.XLOOKUP(RecurringTable[[#This Row],[Date]], MainIncomeTable[Date], MainIncomeTable[Period], -1, -1,1 ), "")</f>
        <v/>
      </c>
      <c r="E1911" s="68" t="str">
        <f ca="1">IF(RecurringTable[[#This Row],[Date]], IF(RecurringTable[[#This Row],[Date]]=_xlfn.XLOOKUP(TODAY(), RecurringTable[Date], RecurringTable[Date], -1,1,1), "Next up", ""), "")</f>
        <v/>
      </c>
    </row>
    <row r="1912" spans="4:5" x14ac:dyDescent="0.25">
      <c r="D1912" s="67" t="str">
        <f>IF(RecurringTable[[#This Row],[Date]], _xlfn.XLOOKUP(RecurringTable[[#This Row],[Date]], MainIncomeTable[Date], MainIncomeTable[Period], -1, -1,1 ), "")</f>
        <v/>
      </c>
      <c r="E1912" s="68" t="str">
        <f ca="1">IF(RecurringTable[[#This Row],[Date]], IF(RecurringTable[[#This Row],[Date]]=_xlfn.XLOOKUP(TODAY(), RecurringTable[Date], RecurringTable[Date], -1,1,1), "Next up", ""), "")</f>
        <v/>
      </c>
    </row>
    <row r="1913" spans="4:5" x14ac:dyDescent="0.25">
      <c r="D1913" s="67" t="str">
        <f>IF(RecurringTable[[#This Row],[Date]], _xlfn.XLOOKUP(RecurringTable[[#This Row],[Date]], MainIncomeTable[Date], MainIncomeTable[Period], -1, -1,1 ), "")</f>
        <v/>
      </c>
      <c r="E1913" s="68" t="str">
        <f ca="1">IF(RecurringTable[[#This Row],[Date]], IF(RecurringTable[[#This Row],[Date]]=_xlfn.XLOOKUP(TODAY(), RecurringTable[Date], RecurringTable[Date], -1,1,1), "Next up", ""), "")</f>
        <v/>
      </c>
    </row>
    <row r="1914" spans="4:5" x14ac:dyDescent="0.25">
      <c r="D1914" s="67" t="str">
        <f>IF(RecurringTable[[#This Row],[Date]], _xlfn.XLOOKUP(RecurringTable[[#This Row],[Date]], MainIncomeTable[Date], MainIncomeTable[Period], -1, -1,1 ), "")</f>
        <v/>
      </c>
      <c r="E1914" s="68" t="str">
        <f ca="1">IF(RecurringTable[[#This Row],[Date]], IF(RecurringTable[[#This Row],[Date]]=_xlfn.XLOOKUP(TODAY(), RecurringTable[Date], RecurringTable[Date], -1,1,1), "Next up", ""), "")</f>
        <v/>
      </c>
    </row>
    <row r="1915" spans="4:5" x14ac:dyDescent="0.25">
      <c r="D1915" s="67" t="str">
        <f>IF(RecurringTable[[#This Row],[Date]], _xlfn.XLOOKUP(RecurringTable[[#This Row],[Date]], MainIncomeTable[Date], MainIncomeTable[Period], -1, -1,1 ), "")</f>
        <v/>
      </c>
      <c r="E1915" s="68" t="str">
        <f ca="1">IF(RecurringTable[[#This Row],[Date]], IF(RecurringTable[[#This Row],[Date]]=_xlfn.XLOOKUP(TODAY(), RecurringTable[Date], RecurringTable[Date], -1,1,1), "Next up", ""), "")</f>
        <v/>
      </c>
    </row>
    <row r="1916" spans="4:5" x14ac:dyDescent="0.25">
      <c r="D1916" s="67" t="str">
        <f>IF(RecurringTable[[#This Row],[Date]], _xlfn.XLOOKUP(RecurringTable[[#This Row],[Date]], MainIncomeTable[Date], MainIncomeTable[Period], -1, -1,1 ), "")</f>
        <v/>
      </c>
      <c r="E1916" s="68" t="str">
        <f ca="1">IF(RecurringTable[[#This Row],[Date]], IF(RecurringTable[[#This Row],[Date]]=_xlfn.XLOOKUP(TODAY(), RecurringTable[Date], RecurringTable[Date], -1,1,1), "Next up", ""), "")</f>
        <v/>
      </c>
    </row>
    <row r="1917" spans="4:5" x14ac:dyDescent="0.25">
      <c r="D1917" s="67" t="str">
        <f>IF(RecurringTable[[#This Row],[Date]], _xlfn.XLOOKUP(RecurringTable[[#This Row],[Date]], MainIncomeTable[Date], MainIncomeTable[Period], -1, -1,1 ), "")</f>
        <v/>
      </c>
      <c r="E1917" s="68" t="str">
        <f ca="1">IF(RecurringTable[[#This Row],[Date]], IF(RecurringTable[[#This Row],[Date]]=_xlfn.XLOOKUP(TODAY(), RecurringTable[Date], RecurringTable[Date], -1,1,1), "Next up", ""), "")</f>
        <v/>
      </c>
    </row>
    <row r="1918" spans="4:5" x14ac:dyDescent="0.25">
      <c r="D1918" s="67" t="str">
        <f>IF(RecurringTable[[#This Row],[Date]], _xlfn.XLOOKUP(RecurringTable[[#This Row],[Date]], MainIncomeTable[Date], MainIncomeTable[Period], -1, -1,1 ), "")</f>
        <v/>
      </c>
      <c r="E1918" s="68" t="str">
        <f ca="1">IF(RecurringTable[[#This Row],[Date]], IF(RecurringTable[[#This Row],[Date]]=_xlfn.XLOOKUP(TODAY(), RecurringTable[Date], RecurringTable[Date], -1,1,1), "Next up", ""), "")</f>
        <v/>
      </c>
    </row>
    <row r="1919" spans="4:5" x14ac:dyDescent="0.25">
      <c r="D1919" s="67" t="str">
        <f>IF(RecurringTable[[#This Row],[Date]], _xlfn.XLOOKUP(RecurringTable[[#This Row],[Date]], MainIncomeTable[Date], MainIncomeTable[Period], -1, -1,1 ), "")</f>
        <v/>
      </c>
      <c r="E1919" s="68" t="str">
        <f ca="1">IF(RecurringTable[[#This Row],[Date]], IF(RecurringTable[[#This Row],[Date]]=_xlfn.XLOOKUP(TODAY(), RecurringTable[Date], RecurringTable[Date], -1,1,1), "Next up", ""), "")</f>
        <v/>
      </c>
    </row>
    <row r="1920" spans="4:5" x14ac:dyDescent="0.25">
      <c r="D1920" s="67" t="str">
        <f>IF(RecurringTable[[#This Row],[Date]], _xlfn.XLOOKUP(RecurringTable[[#This Row],[Date]], MainIncomeTable[Date], MainIncomeTable[Period], -1, -1,1 ), "")</f>
        <v/>
      </c>
      <c r="E1920" s="68" t="str">
        <f ca="1">IF(RecurringTable[[#This Row],[Date]], IF(RecurringTable[[#This Row],[Date]]=_xlfn.XLOOKUP(TODAY(), RecurringTable[Date], RecurringTable[Date], -1,1,1), "Next up", ""), "")</f>
        <v/>
      </c>
    </row>
    <row r="1921" spans="4:5" x14ac:dyDescent="0.25">
      <c r="D1921" s="67" t="str">
        <f>IF(RecurringTable[[#This Row],[Date]], _xlfn.XLOOKUP(RecurringTable[[#This Row],[Date]], MainIncomeTable[Date], MainIncomeTable[Period], -1, -1,1 ), "")</f>
        <v/>
      </c>
      <c r="E1921" s="68" t="str">
        <f ca="1">IF(RecurringTable[[#This Row],[Date]], IF(RecurringTable[[#This Row],[Date]]=_xlfn.XLOOKUP(TODAY(), RecurringTable[Date], RecurringTable[Date], -1,1,1), "Next up", ""), "")</f>
        <v/>
      </c>
    </row>
    <row r="1922" spans="4:5" x14ac:dyDescent="0.25">
      <c r="D1922" s="67" t="str">
        <f>IF(RecurringTable[[#This Row],[Date]], _xlfn.XLOOKUP(RecurringTable[[#This Row],[Date]], MainIncomeTable[Date], MainIncomeTable[Period], -1, -1,1 ), "")</f>
        <v/>
      </c>
      <c r="E1922" s="68" t="str">
        <f ca="1">IF(RecurringTable[[#This Row],[Date]], IF(RecurringTable[[#This Row],[Date]]=_xlfn.XLOOKUP(TODAY(), RecurringTable[Date], RecurringTable[Date], -1,1,1), "Next up", ""), "")</f>
        <v/>
      </c>
    </row>
    <row r="1923" spans="4:5" x14ac:dyDescent="0.25">
      <c r="D1923" s="67" t="str">
        <f>IF(RecurringTable[[#This Row],[Date]], _xlfn.XLOOKUP(RecurringTable[[#This Row],[Date]], MainIncomeTable[Date], MainIncomeTable[Period], -1, -1,1 ), "")</f>
        <v/>
      </c>
      <c r="E1923" s="68" t="str">
        <f ca="1">IF(RecurringTable[[#This Row],[Date]], IF(RecurringTable[[#This Row],[Date]]=_xlfn.XLOOKUP(TODAY(), RecurringTable[Date], RecurringTable[Date], -1,1,1), "Next up", ""), "")</f>
        <v/>
      </c>
    </row>
    <row r="1924" spans="4:5" x14ac:dyDescent="0.25">
      <c r="D1924" s="67" t="str">
        <f>IF(RecurringTable[[#This Row],[Date]], _xlfn.XLOOKUP(RecurringTable[[#This Row],[Date]], MainIncomeTable[Date], MainIncomeTable[Period], -1, -1,1 ), "")</f>
        <v/>
      </c>
      <c r="E1924" s="68" t="str">
        <f ca="1">IF(RecurringTable[[#This Row],[Date]], IF(RecurringTable[[#This Row],[Date]]=_xlfn.XLOOKUP(TODAY(), RecurringTable[Date], RecurringTable[Date], -1,1,1), "Next up", ""), "")</f>
        <v/>
      </c>
    </row>
    <row r="1925" spans="4:5" x14ac:dyDescent="0.25">
      <c r="D1925" s="67" t="str">
        <f>IF(RecurringTable[[#This Row],[Date]], _xlfn.XLOOKUP(RecurringTable[[#This Row],[Date]], MainIncomeTable[Date], MainIncomeTable[Period], -1, -1,1 ), "")</f>
        <v/>
      </c>
      <c r="E1925" s="68" t="str">
        <f ca="1">IF(RecurringTable[[#This Row],[Date]], IF(RecurringTable[[#This Row],[Date]]=_xlfn.XLOOKUP(TODAY(), RecurringTable[Date], RecurringTable[Date], -1,1,1), "Next up", ""), "")</f>
        <v/>
      </c>
    </row>
    <row r="1926" spans="4:5" x14ac:dyDescent="0.25">
      <c r="D1926" s="67" t="str">
        <f>IF(RecurringTable[[#This Row],[Date]], _xlfn.XLOOKUP(RecurringTable[[#This Row],[Date]], MainIncomeTable[Date], MainIncomeTable[Period], -1, -1,1 ), "")</f>
        <v/>
      </c>
      <c r="E1926" s="68" t="str">
        <f ca="1">IF(RecurringTable[[#This Row],[Date]], IF(RecurringTable[[#This Row],[Date]]=_xlfn.XLOOKUP(TODAY(), RecurringTable[Date], RecurringTable[Date], -1,1,1), "Next up", ""), "")</f>
        <v/>
      </c>
    </row>
    <row r="1927" spans="4:5" x14ac:dyDescent="0.25">
      <c r="D1927" s="67" t="str">
        <f>IF(RecurringTable[[#This Row],[Date]], _xlfn.XLOOKUP(RecurringTable[[#This Row],[Date]], MainIncomeTable[Date], MainIncomeTable[Period], -1, -1,1 ), "")</f>
        <v/>
      </c>
      <c r="E1927" s="68" t="str">
        <f ca="1">IF(RecurringTable[[#This Row],[Date]], IF(RecurringTable[[#This Row],[Date]]=_xlfn.XLOOKUP(TODAY(), RecurringTable[Date], RecurringTable[Date], -1,1,1), "Next up", ""), "")</f>
        <v/>
      </c>
    </row>
    <row r="1928" spans="4:5" x14ac:dyDescent="0.25">
      <c r="D1928" s="67" t="str">
        <f>IF(RecurringTable[[#This Row],[Date]], _xlfn.XLOOKUP(RecurringTable[[#This Row],[Date]], MainIncomeTable[Date], MainIncomeTable[Period], -1, -1,1 ), "")</f>
        <v/>
      </c>
      <c r="E1928" s="68" t="str">
        <f ca="1">IF(RecurringTable[[#This Row],[Date]], IF(RecurringTable[[#This Row],[Date]]=_xlfn.XLOOKUP(TODAY(), RecurringTable[Date], RecurringTable[Date], -1,1,1), "Next up", ""), "")</f>
        <v/>
      </c>
    </row>
    <row r="1929" spans="4:5" x14ac:dyDescent="0.25">
      <c r="D1929" s="67" t="str">
        <f>IF(RecurringTable[[#This Row],[Date]], _xlfn.XLOOKUP(RecurringTable[[#This Row],[Date]], MainIncomeTable[Date], MainIncomeTable[Period], -1, -1,1 ), "")</f>
        <v/>
      </c>
      <c r="E1929" s="68" t="str">
        <f ca="1">IF(RecurringTable[[#This Row],[Date]], IF(RecurringTable[[#This Row],[Date]]=_xlfn.XLOOKUP(TODAY(), RecurringTable[Date], RecurringTable[Date], -1,1,1), "Next up", ""), "")</f>
        <v/>
      </c>
    </row>
    <row r="1930" spans="4:5" x14ac:dyDescent="0.25">
      <c r="D1930" s="67" t="str">
        <f>IF(RecurringTable[[#This Row],[Date]], _xlfn.XLOOKUP(RecurringTable[[#This Row],[Date]], MainIncomeTable[Date], MainIncomeTable[Period], -1, -1,1 ), "")</f>
        <v/>
      </c>
      <c r="E1930" s="68" t="str">
        <f ca="1">IF(RecurringTable[[#This Row],[Date]], IF(RecurringTable[[#This Row],[Date]]=_xlfn.XLOOKUP(TODAY(), RecurringTable[Date], RecurringTable[Date], -1,1,1), "Next up", ""), "")</f>
        <v/>
      </c>
    </row>
    <row r="1931" spans="4:5" x14ac:dyDescent="0.25">
      <c r="D1931" s="67" t="str">
        <f>IF(RecurringTable[[#This Row],[Date]], _xlfn.XLOOKUP(RecurringTable[[#This Row],[Date]], MainIncomeTable[Date], MainIncomeTable[Period], -1, -1,1 ), "")</f>
        <v/>
      </c>
      <c r="E1931" s="68" t="str">
        <f ca="1">IF(RecurringTable[[#This Row],[Date]], IF(RecurringTable[[#This Row],[Date]]=_xlfn.XLOOKUP(TODAY(), RecurringTable[Date], RecurringTable[Date], -1,1,1), "Next up", ""), "")</f>
        <v/>
      </c>
    </row>
    <row r="1932" spans="4:5" x14ac:dyDescent="0.25">
      <c r="D1932" s="67" t="str">
        <f>IF(RecurringTable[[#This Row],[Date]], _xlfn.XLOOKUP(RecurringTable[[#This Row],[Date]], MainIncomeTable[Date], MainIncomeTable[Period], -1, -1,1 ), "")</f>
        <v/>
      </c>
      <c r="E1932" s="68" t="str">
        <f ca="1">IF(RecurringTable[[#This Row],[Date]], IF(RecurringTable[[#This Row],[Date]]=_xlfn.XLOOKUP(TODAY(), RecurringTable[Date], RecurringTable[Date], -1,1,1), "Next up", ""), "")</f>
        <v/>
      </c>
    </row>
    <row r="1933" spans="4:5" x14ac:dyDescent="0.25">
      <c r="D1933" s="67" t="str">
        <f>IF(RecurringTable[[#This Row],[Date]], _xlfn.XLOOKUP(RecurringTable[[#This Row],[Date]], MainIncomeTable[Date], MainIncomeTable[Period], -1, -1,1 ), "")</f>
        <v/>
      </c>
      <c r="E1933" s="68" t="str">
        <f ca="1">IF(RecurringTable[[#This Row],[Date]], IF(RecurringTable[[#This Row],[Date]]=_xlfn.XLOOKUP(TODAY(), RecurringTable[Date], RecurringTable[Date], -1,1,1), "Next up", ""), "")</f>
        <v/>
      </c>
    </row>
    <row r="1934" spans="4:5" x14ac:dyDescent="0.25">
      <c r="D1934" s="67" t="str">
        <f>IF(RecurringTable[[#This Row],[Date]], _xlfn.XLOOKUP(RecurringTable[[#This Row],[Date]], MainIncomeTable[Date], MainIncomeTable[Period], -1, -1,1 ), "")</f>
        <v/>
      </c>
      <c r="E1934" s="68" t="str">
        <f ca="1">IF(RecurringTable[[#This Row],[Date]], IF(RecurringTable[[#This Row],[Date]]=_xlfn.XLOOKUP(TODAY(), RecurringTable[Date], RecurringTable[Date], -1,1,1), "Next up", ""), "")</f>
        <v/>
      </c>
    </row>
    <row r="1935" spans="4:5" x14ac:dyDescent="0.25">
      <c r="D1935" s="67" t="str">
        <f>IF(RecurringTable[[#This Row],[Date]], _xlfn.XLOOKUP(RecurringTable[[#This Row],[Date]], MainIncomeTable[Date], MainIncomeTable[Period], -1, -1,1 ), "")</f>
        <v/>
      </c>
      <c r="E1935" s="68" t="str">
        <f ca="1">IF(RecurringTable[[#This Row],[Date]], IF(RecurringTable[[#This Row],[Date]]=_xlfn.XLOOKUP(TODAY(), RecurringTable[Date], RecurringTable[Date], -1,1,1), "Next up", ""), "")</f>
        <v/>
      </c>
    </row>
    <row r="1936" spans="4:5" x14ac:dyDescent="0.25">
      <c r="D1936" s="67" t="str">
        <f>IF(RecurringTable[[#This Row],[Date]], _xlfn.XLOOKUP(RecurringTable[[#This Row],[Date]], MainIncomeTable[Date], MainIncomeTable[Period], -1, -1,1 ), "")</f>
        <v/>
      </c>
      <c r="E1936" s="68" t="str">
        <f ca="1">IF(RecurringTable[[#This Row],[Date]], IF(RecurringTable[[#This Row],[Date]]=_xlfn.XLOOKUP(TODAY(), RecurringTable[Date], RecurringTable[Date], -1,1,1), "Next up", ""), "")</f>
        <v/>
      </c>
    </row>
    <row r="1937" spans="4:5" x14ac:dyDescent="0.25">
      <c r="D1937" s="67" t="str">
        <f>IF(RecurringTable[[#This Row],[Date]], _xlfn.XLOOKUP(RecurringTable[[#This Row],[Date]], MainIncomeTable[Date], MainIncomeTable[Period], -1, -1,1 ), "")</f>
        <v/>
      </c>
      <c r="E1937" s="68" t="str">
        <f ca="1">IF(RecurringTable[[#This Row],[Date]], IF(RecurringTable[[#This Row],[Date]]=_xlfn.XLOOKUP(TODAY(), RecurringTable[Date], RecurringTable[Date], -1,1,1), "Next up", ""), "")</f>
        <v/>
      </c>
    </row>
    <row r="1938" spans="4:5" x14ac:dyDescent="0.25">
      <c r="D1938" s="67" t="str">
        <f>IF(RecurringTable[[#This Row],[Date]], _xlfn.XLOOKUP(RecurringTable[[#This Row],[Date]], MainIncomeTable[Date], MainIncomeTable[Period], -1, -1,1 ), "")</f>
        <v/>
      </c>
      <c r="E1938" s="68" t="str">
        <f ca="1">IF(RecurringTable[[#This Row],[Date]], IF(RecurringTable[[#This Row],[Date]]=_xlfn.XLOOKUP(TODAY(), RecurringTable[Date], RecurringTable[Date], -1,1,1), "Next up", ""), "")</f>
        <v/>
      </c>
    </row>
    <row r="1939" spans="4:5" x14ac:dyDescent="0.25">
      <c r="D1939" s="67" t="str">
        <f>IF(RecurringTable[[#This Row],[Date]], _xlfn.XLOOKUP(RecurringTable[[#This Row],[Date]], MainIncomeTable[Date], MainIncomeTable[Period], -1, -1,1 ), "")</f>
        <v/>
      </c>
      <c r="E1939" s="68" t="str">
        <f ca="1">IF(RecurringTable[[#This Row],[Date]], IF(RecurringTable[[#This Row],[Date]]=_xlfn.XLOOKUP(TODAY(), RecurringTable[Date], RecurringTable[Date], -1,1,1), "Next up", ""), "")</f>
        <v/>
      </c>
    </row>
    <row r="1940" spans="4:5" x14ac:dyDescent="0.25">
      <c r="D1940" s="67" t="str">
        <f>IF(RecurringTable[[#This Row],[Date]], _xlfn.XLOOKUP(RecurringTable[[#This Row],[Date]], MainIncomeTable[Date], MainIncomeTable[Period], -1, -1,1 ), "")</f>
        <v/>
      </c>
      <c r="E1940" s="68" t="str">
        <f ca="1">IF(RecurringTable[[#This Row],[Date]], IF(RecurringTable[[#This Row],[Date]]=_xlfn.XLOOKUP(TODAY(), RecurringTable[Date], RecurringTable[Date], -1,1,1), "Next up", ""), "")</f>
        <v/>
      </c>
    </row>
    <row r="1941" spans="4:5" x14ac:dyDescent="0.25">
      <c r="D1941" s="67" t="str">
        <f>IF(RecurringTable[[#This Row],[Date]], _xlfn.XLOOKUP(RecurringTable[[#This Row],[Date]], MainIncomeTable[Date], MainIncomeTable[Period], -1, -1,1 ), "")</f>
        <v/>
      </c>
      <c r="E1941" s="68" t="str">
        <f ca="1">IF(RecurringTable[[#This Row],[Date]], IF(RecurringTable[[#This Row],[Date]]=_xlfn.XLOOKUP(TODAY(), RecurringTable[Date], RecurringTable[Date], -1,1,1), "Next up", ""), "")</f>
        <v/>
      </c>
    </row>
    <row r="1942" spans="4:5" x14ac:dyDescent="0.25">
      <c r="D1942" s="67" t="str">
        <f>IF(RecurringTable[[#This Row],[Date]], _xlfn.XLOOKUP(RecurringTable[[#This Row],[Date]], MainIncomeTable[Date], MainIncomeTable[Period], -1, -1,1 ), "")</f>
        <v/>
      </c>
      <c r="E1942" s="68" t="str">
        <f ca="1">IF(RecurringTable[[#This Row],[Date]], IF(RecurringTable[[#This Row],[Date]]=_xlfn.XLOOKUP(TODAY(), RecurringTable[Date], RecurringTable[Date], -1,1,1), "Next up", ""), "")</f>
        <v/>
      </c>
    </row>
    <row r="1943" spans="4:5" x14ac:dyDescent="0.25">
      <c r="D1943" s="67" t="str">
        <f>IF(RecurringTable[[#This Row],[Date]], _xlfn.XLOOKUP(RecurringTable[[#This Row],[Date]], MainIncomeTable[Date], MainIncomeTable[Period], -1, -1,1 ), "")</f>
        <v/>
      </c>
      <c r="E1943" s="68" t="str">
        <f ca="1">IF(RecurringTable[[#This Row],[Date]], IF(RecurringTable[[#This Row],[Date]]=_xlfn.XLOOKUP(TODAY(), RecurringTable[Date], RecurringTable[Date], -1,1,1), "Next up", ""), "")</f>
        <v/>
      </c>
    </row>
    <row r="1944" spans="4:5" x14ac:dyDescent="0.25">
      <c r="D1944" s="67" t="str">
        <f>IF(RecurringTable[[#This Row],[Date]], _xlfn.XLOOKUP(RecurringTable[[#This Row],[Date]], MainIncomeTable[Date], MainIncomeTable[Period], -1, -1,1 ), "")</f>
        <v/>
      </c>
      <c r="E1944" s="68" t="str">
        <f ca="1">IF(RecurringTable[[#This Row],[Date]], IF(RecurringTable[[#This Row],[Date]]=_xlfn.XLOOKUP(TODAY(), RecurringTable[Date], RecurringTable[Date], -1,1,1), "Next up", ""), "")</f>
        <v/>
      </c>
    </row>
    <row r="1945" spans="4:5" x14ac:dyDescent="0.25">
      <c r="D1945" s="67" t="str">
        <f>IF(RecurringTable[[#This Row],[Date]], _xlfn.XLOOKUP(RecurringTable[[#This Row],[Date]], MainIncomeTable[Date], MainIncomeTable[Period], -1, -1,1 ), "")</f>
        <v/>
      </c>
      <c r="E1945" s="68" t="str">
        <f ca="1">IF(RecurringTable[[#This Row],[Date]], IF(RecurringTable[[#This Row],[Date]]=_xlfn.XLOOKUP(TODAY(), RecurringTable[Date], RecurringTable[Date], -1,1,1), "Next up", ""), "")</f>
        <v/>
      </c>
    </row>
    <row r="1946" spans="4:5" x14ac:dyDescent="0.25">
      <c r="D1946" s="67" t="str">
        <f>IF(RecurringTable[[#This Row],[Date]], _xlfn.XLOOKUP(RecurringTable[[#This Row],[Date]], MainIncomeTable[Date], MainIncomeTable[Period], -1, -1,1 ), "")</f>
        <v/>
      </c>
      <c r="E1946" s="68" t="str">
        <f ca="1">IF(RecurringTable[[#This Row],[Date]], IF(RecurringTable[[#This Row],[Date]]=_xlfn.XLOOKUP(TODAY(), RecurringTable[Date], RecurringTable[Date], -1,1,1), "Next up", ""), "")</f>
        <v/>
      </c>
    </row>
    <row r="1947" spans="4:5" x14ac:dyDescent="0.25">
      <c r="D1947" s="67" t="str">
        <f>IF(RecurringTable[[#This Row],[Date]], _xlfn.XLOOKUP(RecurringTable[[#This Row],[Date]], MainIncomeTable[Date], MainIncomeTable[Period], -1, -1,1 ), "")</f>
        <v/>
      </c>
      <c r="E1947" s="68" t="str">
        <f ca="1">IF(RecurringTable[[#This Row],[Date]], IF(RecurringTable[[#This Row],[Date]]=_xlfn.XLOOKUP(TODAY(), RecurringTable[Date], RecurringTable[Date], -1,1,1), "Next up", ""), "")</f>
        <v/>
      </c>
    </row>
    <row r="1948" spans="4:5" x14ac:dyDescent="0.25">
      <c r="D1948" s="67" t="str">
        <f>IF(RecurringTable[[#This Row],[Date]], _xlfn.XLOOKUP(RecurringTable[[#This Row],[Date]], MainIncomeTable[Date], MainIncomeTable[Period], -1, -1,1 ), "")</f>
        <v/>
      </c>
      <c r="E1948" s="68" t="str">
        <f ca="1">IF(RecurringTable[[#This Row],[Date]], IF(RecurringTable[[#This Row],[Date]]=_xlfn.XLOOKUP(TODAY(), RecurringTable[Date], RecurringTable[Date], -1,1,1), "Next up", ""), "")</f>
        <v/>
      </c>
    </row>
    <row r="1949" spans="4:5" x14ac:dyDescent="0.25">
      <c r="D1949" s="67" t="str">
        <f>IF(RecurringTable[[#This Row],[Date]], _xlfn.XLOOKUP(RecurringTable[[#This Row],[Date]], MainIncomeTable[Date], MainIncomeTable[Period], -1, -1,1 ), "")</f>
        <v/>
      </c>
      <c r="E1949" s="68" t="str">
        <f ca="1">IF(RecurringTable[[#This Row],[Date]], IF(RecurringTable[[#This Row],[Date]]=_xlfn.XLOOKUP(TODAY(), RecurringTable[Date], RecurringTable[Date], -1,1,1), "Next up", ""), "")</f>
        <v/>
      </c>
    </row>
    <row r="1950" spans="4:5" x14ac:dyDescent="0.25">
      <c r="D1950" s="67" t="str">
        <f>IF(RecurringTable[[#This Row],[Date]], _xlfn.XLOOKUP(RecurringTable[[#This Row],[Date]], MainIncomeTable[Date], MainIncomeTable[Period], -1, -1,1 ), "")</f>
        <v/>
      </c>
      <c r="E1950" s="68" t="str">
        <f ca="1">IF(RecurringTable[[#This Row],[Date]], IF(RecurringTable[[#This Row],[Date]]=_xlfn.XLOOKUP(TODAY(), RecurringTable[Date], RecurringTable[Date], -1,1,1), "Next up", ""), "")</f>
        <v/>
      </c>
    </row>
    <row r="1951" spans="4:5" x14ac:dyDescent="0.25">
      <c r="D1951" s="67" t="str">
        <f>IF(RecurringTable[[#This Row],[Date]], _xlfn.XLOOKUP(RecurringTable[[#This Row],[Date]], MainIncomeTable[Date], MainIncomeTable[Period], -1, -1,1 ), "")</f>
        <v/>
      </c>
      <c r="E1951" s="68" t="str">
        <f ca="1">IF(RecurringTable[[#This Row],[Date]], IF(RecurringTable[[#This Row],[Date]]=_xlfn.XLOOKUP(TODAY(), RecurringTable[Date], RecurringTable[Date], -1,1,1), "Next up", ""), "")</f>
        <v/>
      </c>
    </row>
    <row r="1952" spans="4:5" x14ac:dyDescent="0.25">
      <c r="D1952" s="67" t="str">
        <f>IF(RecurringTable[[#This Row],[Date]], _xlfn.XLOOKUP(RecurringTable[[#This Row],[Date]], MainIncomeTable[Date], MainIncomeTable[Period], -1, -1,1 ), "")</f>
        <v/>
      </c>
      <c r="E1952" s="68" t="str">
        <f ca="1">IF(RecurringTable[[#This Row],[Date]], IF(RecurringTable[[#This Row],[Date]]=_xlfn.XLOOKUP(TODAY(), RecurringTable[Date], RecurringTable[Date], -1,1,1), "Next up", ""), "")</f>
        <v/>
      </c>
    </row>
    <row r="1953" spans="4:5" x14ac:dyDescent="0.25">
      <c r="D1953" s="67" t="str">
        <f>IF(RecurringTable[[#This Row],[Date]], _xlfn.XLOOKUP(RecurringTable[[#This Row],[Date]], MainIncomeTable[Date], MainIncomeTable[Period], -1, -1,1 ), "")</f>
        <v/>
      </c>
      <c r="E1953" s="68" t="str">
        <f ca="1">IF(RecurringTable[[#This Row],[Date]], IF(RecurringTable[[#This Row],[Date]]=_xlfn.XLOOKUP(TODAY(), RecurringTable[Date], RecurringTable[Date], -1,1,1), "Next up", ""), "")</f>
        <v/>
      </c>
    </row>
    <row r="1954" spans="4:5" x14ac:dyDescent="0.25">
      <c r="D1954" s="67" t="str">
        <f>IF(RecurringTable[[#This Row],[Date]], _xlfn.XLOOKUP(RecurringTable[[#This Row],[Date]], MainIncomeTable[Date], MainIncomeTable[Period], -1, -1,1 ), "")</f>
        <v/>
      </c>
      <c r="E1954" s="68" t="str">
        <f ca="1">IF(RecurringTable[[#This Row],[Date]], IF(RecurringTable[[#This Row],[Date]]=_xlfn.XLOOKUP(TODAY(), RecurringTable[Date], RecurringTable[Date], -1,1,1), "Next up", ""), "")</f>
        <v/>
      </c>
    </row>
    <row r="1955" spans="4:5" x14ac:dyDescent="0.25">
      <c r="D1955" s="67" t="str">
        <f>IF(RecurringTable[[#This Row],[Date]], _xlfn.XLOOKUP(RecurringTable[[#This Row],[Date]], MainIncomeTable[Date], MainIncomeTable[Period], -1, -1,1 ), "")</f>
        <v/>
      </c>
      <c r="E1955" s="68" t="str">
        <f ca="1">IF(RecurringTable[[#This Row],[Date]], IF(RecurringTable[[#This Row],[Date]]=_xlfn.XLOOKUP(TODAY(), RecurringTable[Date], RecurringTable[Date], -1,1,1), "Next up", ""), "")</f>
        <v/>
      </c>
    </row>
    <row r="1956" spans="4:5" x14ac:dyDescent="0.25">
      <c r="D1956" s="67" t="str">
        <f>IF(RecurringTable[[#This Row],[Date]], _xlfn.XLOOKUP(RecurringTable[[#This Row],[Date]], MainIncomeTable[Date], MainIncomeTable[Period], -1, -1,1 ), "")</f>
        <v/>
      </c>
      <c r="E1956" s="68" t="str">
        <f ca="1">IF(RecurringTable[[#This Row],[Date]], IF(RecurringTable[[#This Row],[Date]]=_xlfn.XLOOKUP(TODAY(), RecurringTable[Date], RecurringTable[Date], -1,1,1), "Next up", ""), "")</f>
        <v/>
      </c>
    </row>
    <row r="1957" spans="4:5" x14ac:dyDescent="0.25">
      <c r="D1957" s="67" t="str">
        <f>IF(RecurringTable[[#This Row],[Date]], _xlfn.XLOOKUP(RecurringTable[[#This Row],[Date]], MainIncomeTable[Date], MainIncomeTable[Period], -1, -1,1 ), "")</f>
        <v/>
      </c>
      <c r="E1957" s="68" t="str">
        <f ca="1">IF(RecurringTable[[#This Row],[Date]], IF(RecurringTable[[#This Row],[Date]]=_xlfn.XLOOKUP(TODAY(), RecurringTable[Date], RecurringTable[Date], -1,1,1), "Next up", ""), "")</f>
        <v/>
      </c>
    </row>
    <row r="1958" spans="4:5" x14ac:dyDescent="0.25">
      <c r="D1958" s="67" t="str">
        <f>IF(RecurringTable[[#This Row],[Date]], _xlfn.XLOOKUP(RecurringTable[[#This Row],[Date]], MainIncomeTable[Date], MainIncomeTable[Period], -1, -1,1 ), "")</f>
        <v/>
      </c>
      <c r="E1958" s="68" t="str">
        <f ca="1">IF(RecurringTable[[#This Row],[Date]], IF(RecurringTable[[#This Row],[Date]]=_xlfn.XLOOKUP(TODAY(), RecurringTable[Date], RecurringTable[Date], -1,1,1), "Next up", ""), "")</f>
        <v/>
      </c>
    </row>
    <row r="1959" spans="4:5" x14ac:dyDescent="0.25">
      <c r="D1959" s="67" t="str">
        <f>IF(RecurringTable[[#This Row],[Date]], _xlfn.XLOOKUP(RecurringTable[[#This Row],[Date]], MainIncomeTable[Date], MainIncomeTable[Period], -1, -1,1 ), "")</f>
        <v/>
      </c>
      <c r="E1959" s="68" t="str">
        <f ca="1">IF(RecurringTable[[#This Row],[Date]], IF(RecurringTable[[#This Row],[Date]]=_xlfn.XLOOKUP(TODAY(), RecurringTable[Date], RecurringTable[Date], -1,1,1), "Next up", ""), "")</f>
        <v/>
      </c>
    </row>
    <row r="1960" spans="4:5" x14ac:dyDescent="0.25">
      <c r="D1960" s="67" t="str">
        <f>IF(RecurringTable[[#This Row],[Date]], _xlfn.XLOOKUP(RecurringTable[[#This Row],[Date]], MainIncomeTable[Date], MainIncomeTable[Period], -1, -1,1 ), "")</f>
        <v/>
      </c>
      <c r="E1960" s="68" t="str">
        <f ca="1">IF(RecurringTable[[#This Row],[Date]], IF(RecurringTable[[#This Row],[Date]]=_xlfn.XLOOKUP(TODAY(), RecurringTable[Date], RecurringTable[Date], -1,1,1), "Next up", ""), "")</f>
        <v/>
      </c>
    </row>
    <row r="1961" spans="4:5" x14ac:dyDescent="0.25">
      <c r="D1961" s="67" t="str">
        <f>IF(RecurringTable[[#This Row],[Date]], _xlfn.XLOOKUP(RecurringTable[[#This Row],[Date]], MainIncomeTable[Date], MainIncomeTable[Period], -1, -1,1 ), "")</f>
        <v/>
      </c>
      <c r="E1961" s="68" t="str">
        <f ca="1">IF(RecurringTable[[#This Row],[Date]], IF(RecurringTable[[#This Row],[Date]]=_xlfn.XLOOKUP(TODAY(), RecurringTable[Date], RecurringTable[Date], -1,1,1), "Next up", ""), "")</f>
        <v/>
      </c>
    </row>
    <row r="1962" spans="4:5" x14ac:dyDescent="0.25">
      <c r="D1962" s="67" t="str">
        <f>IF(RecurringTable[[#This Row],[Date]], _xlfn.XLOOKUP(RecurringTable[[#This Row],[Date]], MainIncomeTable[Date], MainIncomeTable[Period], -1, -1,1 ), "")</f>
        <v/>
      </c>
      <c r="E1962" s="68" t="str">
        <f ca="1">IF(RecurringTable[[#This Row],[Date]], IF(RecurringTable[[#This Row],[Date]]=_xlfn.XLOOKUP(TODAY(), RecurringTable[Date], RecurringTable[Date], -1,1,1), "Next up", ""), "")</f>
        <v/>
      </c>
    </row>
    <row r="1963" spans="4:5" x14ac:dyDescent="0.25">
      <c r="D1963" s="67" t="str">
        <f>IF(RecurringTable[[#This Row],[Date]], _xlfn.XLOOKUP(RecurringTable[[#This Row],[Date]], MainIncomeTable[Date], MainIncomeTable[Period], -1, -1,1 ), "")</f>
        <v/>
      </c>
      <c r="E1963" s="68" t="str">
        <f ca="1">IF(RecurringTable[[#This Row],[Date]], IF(RecurringTable[[#This Row],[Date]]=_xlfn.XLOOKUP(TODAY(), RecurringTable[Date], RecurringTable[Date], -1,1,1), "Next up", ""), "")</f>
        <v/>
      </c>
    </row>
    <row r="1964" spans="4:5" x14ac:dyDescent="0.25">
      <c r="D1964" s="67" t="str">
        <f>IF(RecurringTable[[#This Row],[Date]], _xlfn.XLOOKUP(RecurringTable[[#This Row],[Date]], MainIncomeTable[Date], MainIncomeTable[Period], -1, -1,1 ), "")</f>
        <v/>
      </c>
      <c r="E1964" s="68" t="str">
        <f ca="1">IF(RecurringTable[[#This Row],[Date]], IF(RecurringTable[[#This Row],[Date]]=_xlfn.XLOOKUP(TODAY(), RecurringTable[Date], RecurringTable[Date], -1,1,1), "Next up", ""), "")</f>
        <v/>
      </c>
    </row>
    <row r="1965" spans="4:5" x14ac:dyDescent="0.25">
      <c r="D1965" s="67" t="str">
        <f>IF(RecurringTable[[#This Row],[Date]], _xlfn.XLOOKUP(RecurringTable[[#This Row],[Date]], MainIncomeTable[Date], MainIncomeTable[Period], -1, -1,1 ), "")</f>
        <v/>
      </c>
      <c r="E1965" s="68" t="str">
        <f ca="1">IF(RecurringTable[[#This Row],[Date]], IF(RecurringTable[[#This Row],[Date]]=_xlfn.XLOOKUP(TODAY(), RecurringTable[Date], RecurringTable[Date], -1,1,1), "Next up", ""), "")</f>
        <v/>
      </c>
    </row>
    <row r="1966" spans="4:5" x14ac:dyDescent="0.25">
      <c r="D1966" s="67" t="str">
        <f>IF(RecurringTable[[#This Row],[Date]], _xlfn.XLOOKUP(RecurringTable[[#This Row],[Date]], MainIncomeTable[Date], MainIncomeTable[Period], -1, -1,1 ), "")</f>
        <v/>
      </c>
      <c r="E1966" s="68" t="str">
        <f ca="1">IF(RecurringTable[[#This Row],[Date]], IF(RecurringTable[[#This Row],[Date]]=_xlfn.XLOOKUP(TODAY(), RecurringTable[Date], RecurringTable[Date], -1,1,1), "Next up", ""), "")</f>
        <v/>
      </c>
    </row>
    <row r="1967" spans="4:5" x14ac:dyDescent="0.25">
      <c r="D1967" s="67" t="str">
        <f>IF(RecurringTable[[#This Row],[Date]], _xlfn.XLOOKUP(RecurringTable[[#This Row],[Date]], MainIncomeTable[Date], MainIncomeTable[Period], -1, -1,1 ), "")</f>
        <v/>
      </c>
      <c r="E1967" s="68" t="str">
        <f ca="1">IF(RecurringTable[[#This Row],[Date]], IF(RecurringTable[[#This Row],[Date]]=_xlfn.XLOOKUP(TODAY(), RecurringTable[Date], RecurringTable[Date], -1,1,1), "Next up", ""), "")</f>
        <v/>
      </c>
    </row>
    <row r="1968" spans="4:5" x14ac:dyDescent="0.25">
      <c r="D1968" s="67" t="str">
        <f>IF(RecurringTable[[#This Row],[Date]], _xlfn.XLOOKUP(RecurringTable[[#This Row],[Date]], MainIncomeTable[Date], MainIncomeTable[Period], -1, -1,1 ), "")</f>
        <v/>
      </c>
      <c r="E1968" s="68" t="str">
        <f ca="1">IF(RecurringTable[[#This Row],[Date]], IF(RecurringTable[[#This Row],[Date]]=_xlfn.XLOOKUP(TODAY(), RecurringTable[Date], RecurringTable[Date], -1,1,1), "Next up", ""), "")</f>
        <v/>
      </c>
    </row>
    <row r="1969" spans="4:5" x14ac:dyDescent="0.25">
      <c r="D1969" s="67" t="str">
        <f>IF(RecurringTable[[#This Row],[Date]], _xlfn.XLOOKUP(RecurringTable[[#This Row],[Date]], MainIncomeTable[Date], MainIncomeTable[Period], -1, -1,1 ), "")</f>
        <v/>
      </c>
      <c r="E1969" s="68" t="str">
        <f ca="1">IF(RecurringTable[[#This Row],[Date]], IF(RecurringTable[[#This Row],[Date]]=_xlfn.XLOOKUP(TODAY(), RecurringTable[Date], RecurringTable[Date], -1,1,1), "Next up", ""), "")</f>
        <v/>
      </c>
    </row>
    <row r="1970" spans="4:5" x14ac:dyDescent="0.25">
      <c r="D1970" s="67" t="str">
        <f>IF(RecurringTable[[#This Row],[Date]], _xlfn.XLOOKUP(RecurringTable[[#This Row],[Date]], MainIncomeTable[Date], MainIncomeTable[Period], -1, -1,1 ), "")</f>
        <v/>
      </c>
      <c r="E1970" s="68" t="str">
        <f ca="1">IF(RecurringTable[[#This Row],[Date]], IF(RecurringTable[[#This Row],[Date]]=_xlfn.XLOOKUP(TODAY(), RecurringTable[Date], RecurringTable[Date], -1,1,1), "Next up", ""), "")</f>
        <v/>
      </c>
    </row>
    <row r="1971" spans="4:5" x14ac:dyDescent="0.25">
      <c r="D1971" s="67" t="str">
        <f>IF(RecurringTable[[#This Row],[Date]], _xlfn.XLOOKUP(RecurringTable[[#This Row],[Date]], MainIncomeTable[Date], MainIncomeTable[Period], -1, -1,1 ), "")</f>
        <v/>
      </c>
      <c r="E1971" s="68" t="str">
        <f ca="1">IF(RecurringTable[[#This Row],[Date]], IF(RecurringTable[[#This Row],[Date]]=_xlfn.XLOOKUP(TODAY(), RecurringTable[Date], RecurringTable[Date], -1,1,1), "Next up", ""), "")</f>
        <v/>
      </c>
    </row>
    <row r="1972" spans="4:5" x14ac:dyDescent="0.25">
      <c r="D1972" s="67" t="str">
        <f>IF(RecurringTable[[#This Row],[Date]], _xlfn.XLOOKUP(RecurringTable[[#This Row],[Date]], MainIncomeTable[Date], MainIncomeTable[Period], -1, -1,1 ), "")</f>
        <v/>
      </c>
      <c r="E1972" s="68" t="str">
        <f ca="1">IF(RecurringTable[[#This Row],[Date]], IF(RecurringTable[[#This Row],[Date]]=_xlfn.XLOOKUP(TODAY(), RecurringTable[Date], RecurringTable[Date], -1,1,1), "Next up", ""), "")</f>
        <v/>
      </c>
    </row>
    <row r="1973" spans="4:5" x14ac:dyDescent="0.25">
      <c r="D1973" s="67" t="str">
        <f>IF(RecurringTable[[#This Row],[Date]], _xlfn.XLOOKUP(RecurringTable[[#This Row],[Date]], MainIncomeTable[Date], MainIncomeTable[Period], -1, -1,1 ), "")</f>
        <v/>
      </c>
      <c r="E1973" s="68" t="str">
        <f ca="1">IF(RecurringTable[[#This Row],[Date]], IF(RecurringTable[[#This Row],[Date]]=_xlfn.XLOOKUP(TODAY(), RecurringTable[Date], RecurringTable[Date], -1,1,1), "Next up", ""), "")</f>
        <v/>
      </c>
    </row>
    <row r="1974" spans="4:5" x14ac:dyDescent="0.25">
      <c r="D1974" s="67" t="str">
        <f>IF(RecurringTable[[#This Row],[Date]], _xlfn.XLOOKUP(RecurringTable[[#This Row],[Date]], MainIncomeTable[Date], MainIncomeTable[Period], -1, -1,1 ), "")</f>
        <v/>
      </c>
      <c r="E1974" s="68" t="str">
        <f ca="1">IF(RecurringTable[[#This Row],[Date]], IF(RecurringTable[[#This Row],[Date]]=_xlfn.XLOOKUP(TODAY(), RecurringTable[Date], RecurringTable[Date], -1,1,1), "Next up", ""), "")</f>
        <v/>
      </c>
    </row>
    <row r="1975" spans="4:5" x14ac:dyDescent="0.25">
      <c r="D1975" s="67" t="str">
        <f>IF(RecurringTable[[#This Row],[Date]], _xlfn.XLOOKUP(RecurringTable[[#This Row],[Date]], MainIncomeTable[Date], MainIncomeTable[Period], -1, -1,1 ), "")</f>
        <v/>
      </c>
      <c r="E1975" s="68" t="str">
        <f ca="1">IF(RecurringTable[[#This Row],[Date]], IF(RecurringTable[[#This Row],[Date]]=_xlfn.XLOOKUP(TODAY(), RecurringTable[Date], RecurringTable[Date], -1,1,1), "Next up", ""), "")</f>
        <v/>
      </c>
    </row>
    <row r="1976" spans="4:5" x14ac:dyDescent="0.25">
      <c r="D1976" s="67" t="str">
        <f>IF(RecurringTable[[#This Row],[Date]], _xlfn.XLOOKUP(RecurringTable[[#This Row],[Date]], MainIncomeTable[Date], MainIncomeTable[Period], -1, -1,1 ), "")</f>
        <v/>
      </c>
      <c r="E1976" s="68" t="str">
        <f ca="1">IF(RecurringTable[[#This Row],[Date]], IF(RecurringTable[[#This Row],[Date]]=_xlfn.XLOOKUP(TODAY(), RecurringTable[Date], RecurringTable[Date], -1,1,1), "Next up", ""), "")</f>
        <v/>
      </c>
    </row>
    <row r="1977" spans="4:5" x14ac:dyDescent="0.25">
      <c r="D1977" s="67" t="str">
        <f>IF(RecurringTable[[#This Row],[Date]], _xlfn.XLOOKUP(RecurringTable[[#This Row],[Date]], MainIncomeTable[Date], MainIncomeTable[Period], -1, -1,1 ), "")</f>
        <v/>
      </c>
      <c r="E1977" s="68" t="str">
        <f ca="1">IF(RecurringTable[[#This Row],[Date]], IF(RecurringTable[[#This Row],[Date]]=_xlfn.XLOOKUP(TODAY(), RecurringTable[Date], RecurringTable[Date], -1,1,1), "Next up", ""), "")</f>
        <v/>
      </c>
    </row>
    <row r="1978" spans="4:5" x14ac:dyDescent="0.25">
      <c r="D1978" s="67" t="str">
        <f>IF(RecurringTable[[#This Row],[Date]], _xlfn.XLOOKUP(RecurringTable[[#This Row],[Date]], MainIncomeTable[Date], MainIncomeTable[Period], -1, -1,1 ), "")</f>
        <v/>
      </c>
      <c r="E1978" s="68" t="str">
        <f ca="1">IF(RecurringTable[[#This Row],[Date]], IF(RecurringTable[[#This Row],[Date]]=_xlfn.XLOOKUP(TODAY(), RecurringTable[Date], RecurringTable[Date], -1,1,1), "Next up", ""), "")</f>
        <v/>
      </c>
    </row>
    <row r="1979" spans="4:5" x14ac:dyDescent="0.25">
      <c r="D1979" s="67" t="str">
        <f>IF(RecurringTable[[#This Row],[Date]], _xlfn.XLOOKUP(RecurringTable[[#This Row],[Date]], MainIncomeTable[Date], MainIncomeTable[Period], -1, -1,1 ), "")</f>
        <v/>
      </c>
      <c r="E1979" s="68" t="str">
        <f ca="1">IF(RecurringTable[[#This Row],[Date]], IF(RecurringTable[[#This Row],[Date]]=_xlfn.XLOOKUP(TODAY(), RecurringTable[Date], RecurringTable[Date], -1,1,1), "Next up", ""), "")</f>
        <v/>
      </c>
    </row>
    <row r="1980" spans="4:5" x14ac:dyDescent="0.25">
      <c r="D1980" s="67" t="str">
        <f>IF(RecurringTable[[#This Row],[Date]], _xlfn.XLOOKUP(RecurringTable[[#This Row],[Date]], MainIncomeTable[Date], MainIncomeTable[Period], -1, -1,1 ), "")</f>
        <v/>
      </c>
      <c r="E1980" s="68" t="str">
        <f ca="1">IF(RecurringTable[[#This Row],[Date]], IF(RecurringTable[[#This Row],[Date]]=_xlfn.XLOOKUP(TODAY(), RecurringTable[Date], RecurringTable[Date], -1,1,1), "Next up", ""), "")</f>
        <v/>
      </c>
    </row>
    <row r="1981" spans="4:5" x14ac:dyDescent="0.25">
      <c r="D1981" s="67" t="str">
        <f>IF(RecurringTable[[#This Row],[Date]], _xlfn.XLOOKUP(RecurringTable[[#This Row],[Date]], MainIncomeTable[Date], MainIncomeTable[Period], -1, -1,1 ), "")</f>
        <v/>
      </c>
      <c r="E1981" s="68" t="str">
        <f ca="1">IF(RecurringTable[[#This Row],[Date]], IF(RecurringTable[[#This Row],[Date]]=_xlfn.XLOOKUP(TODAY(), RecurringTable[Date], RecurringTable[Date], -1,1,1), "Next up", ""), "")</f>
        <v/>
      </c>
    </row>
    <row r="1982" spans="4:5" x14ac:dyDescent="0.25">
      <c r="D1982" s="67" t="str">
        <f>IF(RecurringTable[[#This Row],[Date]], _xlfn.XLOOKUP(RecurringTable[[#This Row],[Date]], MainIncomeTable[Date], MainIncomeTable[Period], -1, -1,1 ), "")</f>
        <v/>
      </c>
      <c r="E1982" s="68" t="str">
        <f ca="1">IF(RecurringTable[[#This Row],[Date]], IF(RecurringTable[[#This Row],[Date]]=_xlfn.XLOOKUP(TODAY(), RecurringTable[Date], RecurringTable[Date], -1,1,1), "Next up", ""), "")</f>
        <v/>
      </c>
    </row>
    <row r="1983" spans="4:5" x14ac:dyDescent="0.25">
      <c r="D1983" s="67" t="str">
        <f>IF(RecurringTable[[#This Row],[Date]], _xlfn.XLOOKUP(RecurringTable[[#This Row],[Date]], MainIncomeTable[Date], MainIncomeTable[Period], -1, -1,1 ), "")</f>
        <v/>
      </c>
      <c r="E1983" s="68" t="str">
        <f ca="1">IF(RecurringTable[[#This Row],[Date]], IF(RecurringTable[[#This Row],[Date]]=_xlfn.XLOOKUP(TODAY(), RecurringTable[Date], RecurringTable[Date], -1,1,1), "Next up", ""), "")</f>
        <v/>
      </c>
    </row>
    <row r="1984" spans="4:5" x14ac:dyDescent="0.25">
      <c r="D1984" s="67" t="str">
        <f>IF(RecurringTable[[#This Row],[Date]], _xlfn.XLOOKUP(RecurringTable[[#This Row],[Date]], MainIncomeTable[Date], MainIncomeTable[Period], -1, -1,1 ), "")</f>
        <v/>
      </c>
      <c r="E1984" s="68" t="str">
        <f ca="1">IF(RecurringTable[[#This Row],[Date]], IF(RecurringTable[[#This Row],[Date]]=_xlfn.XLOOKUP(TODAY(), RecurringTable[Date], RecurringTable[Date], -1,1,1), "Next up", ""), "")</f>
        <v/>
      </c>
    </row>
    <row r="1985" spans="4:5" x14ac:dyDescent="0.25">
      <c r="D1985" s="67" t="str">
        <f>IF(RecurringTable[[#This Row],[Date]], _xlfn.XLOOKUP(RecurringTable[[#This Row],[Date]], MainIncomeTable[Date], MainIncomeTable[Period], -1, -1,1 ), "")</f>
        <v/>
      </c>
      <c r="E1985" s="68" t="str">
        <f ca="1">IF(RecurringTable[[#This Row],[Date]], IF(RecurringTable[[#This Row],[Date]]=_xlfn.XLOOKUP(TODAY(), RecurringTable[Date], RecurringTable[Date], -1,1,1), "Next up", ""), "")</f>
        <v/>
      </c>
    </row>
    <row r="1986" spans="4:5" x14ac:dyDescent="0.25">
      <c r="D1986" s="67" t="str">
        <f>IF(RecurringTable[[#This Row],[Date]], _xlfn.XLOOKUP(RecurringTable[[#This Row],[Date]], MainIncomeTable[Date], MainIncomeTable[Period], -1, -1,1 ), "")</f>
        <v/>
      </c>
      <c r="E1986" s="68" t="str">
        <f ca="1">IF(RecurringTable[[#This Row],[Date]], IF(RecurringTable[[#This Row],[Date]]=_xlfn.XLOOKUP(TODAY(), RecurringTable[Date], RecurringTable[Date], -1,1,1), "Next up", ""), "")</f>
        <v/>
      </c>
    </row>
    <row r="1987" spans="4:5" x14ac:dyDescent="0.25">
      <c r="D1987" s="67" t="str">
        <f>IF(RecurringTable[[#This Row],[Date]], _xlfn.XLOOKUP(RecurringTable[[#This Row],[Date]], MainIncomeTable[Date], MainIncomeTable[Period], -1, -1,1 ), "")</f>
        <v/>
      </c>
      <c r="E1987" s="68" t="str">
        <f ca="1">IF(RecurringTable[[#This Row],[Date]], IF(RecurringTable[[#This Row],[Date]]=_xlfn.XLOOKUP(TODAY(), RecurringTable[Date], RecurringTable[Date], -1,1,1), "Next up", ""), "")</f>
        <v/>
      </c>
    </row>
    <row r="1988" spans="4:5" x14ac:dyDescent="0.25">
      <c r="D1988" s="67" t="str">
        <f>IF(RecurringTable[[#This Row],[Date]], _xlfn.XLOOKUP(RecurringTable[[#This Row],[Date]], MainIncomeTable[Date], MainIncomeTable[Period], -1, -1,1 ), "")</f>
        <v/>
      </c>
      <c r="E1988" s="68" t="str">
        <f ca="1">IF(RecurringTable[[#This Row],[Date]], IF(RecurringTable[[#This Row],[Date]]=_xlfn.XLOOKUP(TODAY(), RecurringTable[Date], RecurringTable[Date], -1,1,1), "Next up", ""), "")</f>
        <v/>
      </c>
    </row>
    <row r="1989" spans="4:5" x14ac:dyDescent="0.25">
      <c r="D1989" s="67" t="str">
        <f>IF(RecurringTable[[#This Row],[Date]], _xlfn.XLOOKUP(RecurringTable[[#This Row],[Date]], MainIncomeTable[Date], MainIncomeTable[Period], -1, -1,1 ), "")</f>
        <v/>
      </c>
      <c r="E1989" s="68" t="str">
        <f ca="1">IF(RecurringTable[[#This Row],[Date]], IF(RecurringTable[[#This Row],[Date]]=_xlfn.XLOOKUP(TODAY(), RecurringTable[Date], RecurringTable[Date], -1,1,1), "Next up", ""), "")</f>
        <v/>
      </c>
    </row>
    <row r="1990" spans="4:5" x14ac:dyDescent="0.25">
      <c r="D1990" s="67" t="str">
        <f>IF(RecurringTable[[#This Row],[Date]], _xlfn.XLOOKUP(RecurringTable[[#This Row],[Date]], MainIncomeTable[Date], MainIncomeTable[Period], -1, -1,1 ), "")</f>
        <v/>
      </c>
      <c r="E1990" s="68" t="str">
        <f ca="1">IF(RecurringTable[[#This Row],[Date]], IF(RecurringTable[[#This Row],[Date]]=_xlfn.XLOOKUP(TODAY(), RecurringTable[Date], RecurringTable[Date], -1,1,1), "Next up", ""), "")</f>
        <v/>
      </c>
    </row>
    <row r="1991" spans="4:5" x14ac:dyDescent="0.25">
      <c r="D1991" s="67" t="str">
        <f>IF(RecurringTable[[#This Row],[Date]], _xlfn.XLOOKUP(RecurringTable[[#This Row],[Date]], MainIncomeTable[Date], MainIncomeTable[Period], -1, -1,1 ), "")</f>
        <v/>
      </c>
      <c r="E1991" s="68" t="str">
        <f ca="1">IF(RecurringTable[[#This Row],[Date]], IF(RecurringTable[[#This Row],[Date]]=_xlfn.XLOOKUP(TODAY(), RecurringTable[Date], RecurringTable[Date], -1,1,1), "Next up", ""), "")</f>
        <v/>
      </c>
    </row>
    <row r="1992" spans="4:5" x14ac:dyDescent="0.25">
      <c r="D1992" s="67" t="str">
        <f>IF(RecurringTable[[#This Row],[Date]], _xlfn.XLOOKUP(RecurringTable[[#This Row],[Date]], MainIncomeTable[Date], MainIncomeTable[Period], -1, -1,1 ), "")</f>
        <v/>
      </c>
      <c r="E1992" s="68" t="str">
        <f ca="1">IF(RecurringTable[[#This Row],[Date]], IF(RecurringTable[[#This Row],[Date]]=_xlfn.XLOOKUP(TODAY(), RecurringTable[Date], RecurringTable[Date], -1,1,1), "Next up", ""), "")</f>
        <v/>
      </c>
    </row>
    <row r="1993" spans="4:5" x14ac:dyDescent="0.25">
      <c r="D1993" s="67" t="str">
        <f>IF(RecurringTable[[#This Row],[Date]], _xlfn.XLOOKUP(RecurringTable[[#This Row],[Date]], MainIncomeTable[Date], MainIncomeTable[Period], -1, -1,1 ), "")</f>
        <v/>
      </c>
      <c r="E1993" s="68" t="str">
        <f ca="1">IF(RecurringTable[[#This Row],[Date]], IF(RecurringTable[[#This Row],[Date]]=_xlfn.XLOOKUP(TODAY(), RecurringTable[Date], RecurringTable[Date], -1,1,1), "Next up", ""), "")</f>
        <v/>
      </c>
    </row>
    <row r="1994" spans="4:5" x14ac:dyDescent="0.25">
      <c r="D1994" s="67" t="str">
        <f>IF(RecurringTable[[#This Row],[Date]], _xlfn.XLOOKUP(RecurringTable[[#This Row],[Date]], MainIncomeTable[Date], MainIncomeTable[Period], -1, -1,1 ), "")</f>
        <v/>
      </c>
      <c r="E1994" s="68" t="str">
        <f ca="1">IF(RecurringTable[[#This Row],[Date]], IF(RecurringTable[[#This Row],[Date]]=_xlfn.XLOOKUP(TODAY(), RecurringTable[Date], RecurringTable[Date], -1,1,1), "Next up", ""), "")</f>
        <v/>
      </c>
    </row>
    <row r="1995" spans="4:5" x14ac:dyDescent="0.25">
      <c r="D1995" s="67" t="str">
        <f>IF(RecurringTable[[#This Row],[Date]], _xlfn.XLOOKUP(RecurringTable[[#This Row],[Date]], MainIncomeTable[Date], MainIncomeTable[Period], -1, -1,1 ), "")</f>
        <v/>
      </c>
      <c r="E1995" s="68" t="str">
        <f ca="1">IF(RecurringTable[[#This Row],[Date]], IF(RecurringTable[[#This Row],[Date]]=_xlfn.XLOOKUP(TODAY(), RecurringTable[Date], RecurringTable[Date], -1,1,1), "Next up", ""), "")</f>
        <v/>
      </c>
    </row>
    <row r="1996" spans="4:5" x14ac:dyDescent="0.25">
      <c r="D1996" s="67" t="str">
        <f>IF(RecurringTable[[#This Row],[Date]], _xlfn.XLOOKUP(RecurringTable[[#This Row],[Date]], MainIncomeTable[Date], MainIncomeTable[Period], -1, -1,1 ), "")</f>
        <v/>
      </c>
      <c r="E1996" s="68" t="str">
        <f ca="1">IF(RecurringTable[[#This Row],[Date]], IF(RecurringTable[[#This Row],[Date]]=_xlfn.XLOOKUP(TODAY(), RecurringTable[Date], RecurringTable[Date], -1,1,1), "Next up", ""), "")</f>
        <v/>
      </c>
    </row>
    <row r="1997" spans="4:5" x14ac:dyDescent="0.25">
      <c r="D1997" s="67" t="str">
        <f>IF(RecurringTable[[#This Row],[Date]], _xlfn.XLOOKUP(RecurringTable[[#This Row],[Date]], MainIncomeTable[Date], MainIncomeTable[Period], -1, -1,1 ), "")</f>
        <v/>
      </c>
      <c r="E1997" s="68" t="str">
        <f ca="1">IF(RecurringTable[[#This Row],[Date]], IF(RecurringTable[[#This Row],[Date]]=_xlfn.XLOOKUP(TODAY(), RecurringTable[Date], RecurringTable[Date], -1,1,1), "Next up", ""), "")</f>
        <v/>
      </c>
    </row>
    <row r="1998" spans="4:5" x14ac:dyDescent="0.25">
      <c r="D1998" s="67" t="str">
        <f>IF(RecurringTable[[#This Row],[Date]], _xlfn.XLOOKUP(RecurringTable[[#This Row],[Date]], MainIncomeTable[Date], MainIncomeTable[Period], -1, -1,1 ), "")</f>
        <v/>
      </c>
      <c r="E1998" s="68" t="str">
        <f ca="1">IF(RecurringTable[[#This Row],[Date]], IF(RecurringTable[[#This Row],[Date]]=_xlfn.XLOOKUP(TODAY(), RecurringTable[Date], RecurringTable[Date], -1,1,1), "Next up", ""), "")</f>
        <v/>
      </c>
    </row>
    <row r="1999" spans="4:5" x14ac:dyDescent="0.25">
      <c r="D1999" s="67" t="str">
        <f>IF(RecurringTable[[#This Row],[Date]], _xlfn.XLOOKUP(RecurringTable[[#This Row],[Date]], MainIncomeTable[Date], MainIncomeTable[Period], -1, -1,1 ), "")</f>
        <v/>
      </c>
      <c r="E1999" s="68" t="str">
        <f ca="1">IF(RecurringTable[[#This Row],[Date]], IF(RecurringTable[[#This Row],[Date]]=_xlfn.XLOOKUP(TODAY(), RecurringTable[Date], RecurringTable[Date], -1,1,1), "Next up", ""), "")</f>
        <v/>
      </c>
    </row>
    <row r="2000" spans="4:5" x14ac:dyDescent="0.25">
      <c r="D2000" s="67" t="str">
        <f>IF(RecurringTable[[#This Row],[Date]], _xlfn.XLOOKUP(RecurringTable[[#This Row],[Date]], MainIncomeTable[Date], MainIncomeTable[Period], -1, -1,1 ), "")</f>
        <v/>
      </c>
      <c r="E2000" s="68" t="str">
        <f ca="1">IF(RecurringTable[[#This Row],[Date]], IF(RecurringTable[[#This Row],[Date]]=_xlfn.XLOOKUP(TODAY(), RecurringTable[Date], RecurringTable[Date], -1,1,1), "Next up", ""), "")</f>
        <v/>
      </c>
    </row>
    <row r="2001" spans="4:5" x14ac:dyDescent="0.25">
      <c r="D2001" s="67" t="str">
        <f>IF(RecurringTable[[#This Row],[Date]], _xlfn.XLOOKUP(RecurringTable[[#This Row],[Date]], MainIncomeTable[Date], MainIncomeTable[Period], -1, -1,1 ), "")</f>
        <v/>
      </c>
      <c r="E2001" s="68" t="str">
        <f ca="1">IF(RecurringTable[[#This Row],[Date]], IF(RecurringTable[[#This Row],[Date]]=_xlfn.XLOOKUP(TODAY(), RecurringTable[Date], RecurringTable[Date], -1,1,1), "Next up", ""), "")</f>
        <v/>
      </c>
    </row>
    <row r="2002" spans="4:5" x14ac:dyDescent="0.25">
      <c r="D2002" s="67" t="str">
        <f>IF(RecurringTable[[#This Row],[Date]], _xlfn.XLOOKUP(RecurringTable[[#This Row],[Date]], MainIncomeTable[Date], MainIncomeTable[Period], -1, -1,1 ), "")</f>
        <v/>
      </c>
      <c r="E2002" s="68" t="str">
        <f ca="1">IF(RecurringTable[[#This Row],[Date]], IF(RecurringTable[[#This Row],[Date]]=_xlfn.XLOOKUP(TODAY(), RecurringTable[Date], RecurringTable[Date], -1,1,1), "Next up", ""), "")</f>
        <v/>
      </c>
    </row>
    <row r="2003" spans="4:5" x14ac:dyDescent="0.25">
      <c r="D2003" s="67" t="str">
        <f>IF(RecurringTable[[#This Row],[Date]], _xlfn.XLOOKUP(RecurringTable[[#This Row],[Date]], MainIncomeTable[Date], MainIncomeTable[Period], -1, -1,1 ), "")</f>
        <v/>
      </c>
      <c r="E2003" s="68" t="str">
        <f ca="1">IF(RecurringTable[[#This Row],[Date]], IF(RecurringTable[[#This Row],[Date]]=_xlfn.XLOOKUP(TODAY(), RecurringTable[Date], RecurringTable[Date], -1,1,1), "Next up", ""), "")</f>
        <v/>
      </c>
    </row>
    <row r="2004" spans="4:5" x14ac:dyDescent="0.25">
      <c r="D2004" s="67" t="str">
        <f>IF(RecurringTable[[#This Row],[Date]], _xlfn.XLOOKUP(RecurringTable[[#This Row],[Date]], MainIncomeTable[Date], MainIncomeTable[Period], -1, -1,1 ), "")</f>
        <v/>
      </c>
      <c r="E2004" s="68" t="str">
        <f ca="1">IF(RecurringTable[[#This Row],[Date]], IF(RecurringTable[[#This Row],[Date]]=_xlfn.XLOOKUP(TODAY(), RecurringTable[Date], RecurringTable[Date], -1,1,1), "Next up", ""), "")</f>
        <v/>
      </c>
    </row>
    <row r="2005" spans="4:5" x14ac:dyDescent="0.25">
      <c r="D2005" s="67" t="str">
        <f>IF(RecurringTable[[#This Row],[Date]], _xlfn.XLOOKUP(RecurringTable[[#This Row],[Date]], MainIncomeTable[Date], MainIncomeTable[Period], -1, -1,1 ), "")</f>
        <v/>
      </c>
      <c r="E2005" s="68" t="str">
        <f ca="1">IF(RecurringTable[[#This Row],[Date]], IF(RecurringTable[[#This Row],[Date]]=_xlfn.XLOOKUP(TODAY(), RecurringTable[Date], RecurringTable[Date], -1,1,1), "Next up", ""), "")</f>
        <v/>
      </c>
    </row>
    <row r="2006" spans="4:5" x14ac:dyDescent="0.25">
      <c r="D2006" s="67" t="str">
        <f>IF(RecurringTable[[#This Row],[Date]], _xlfn.XLOOKUP(RecurringTable[[#This Row],[Date]], MainIncomeTable[Date], MainIncomeTable[Period], -1, -1,1 ), "")</f>
        <v/>
      </c>
      <c r="E2006" s="68" t="str">
        <f ca="1">IF(RecurringTable[[#This Row],[Date]], IF(RecurringTable[[#This Row],[Date]]=_xlfn.XLOOKUP(TODAY(), RecurringTable[Date], RecurringTable[Date], -1,1,1), "Next up", ""), "")</f>
        <v/>
      </c>
    </row>
    <row r="2007" spans="4:5" x14ac:dyDescent="0.25">
      <c r="D2007" s="67" t="str">
        <f>IF(RecurringTable[[#This Row],[Date]], _xlfn.XLOOKUP(RecurringTable[[#This Row],[Date]], MainIncomeTable[Date], MainIncomeTable[Period], -1, -1,1 ), "")</f>
        <v/>
      </c>
      <c r="E2007" s="68" t="str">
        <f ca="1">IF(RecurringTable[[#This Row],[Date]], IF(RecurringTable[[#This Row],[Date]]=_xlfn.XLOOKUP(TODAY(), RecurringTable[Date], RecurringTable[Date], -1,1,1), "Next up", ""), "")</f>
        <v/>
      </c>
    </row>
    <row r="2008" spans="4:5" x14ac:dyDescent="0.25">
      <c r="D2008" s="67" t="str">
        <f>IF(RecurringTable[[#This Row],[Date]], _xlfn.XLOOKUP(RecurringTable[[#This Row],[Date]], MainIncomeTable[Date], MainIncomeTable[Period], -1, -1,1 ), "")</f>
        <v/>
      </c>
      <c r="E2008" s="68" t="str">
        <f ca="1">IF(RecurringTable[[#This Row],[Date]], IF(RecurringTable[[#This Row],[Date]]=_xlfn.XLOOKUP(TODAY(), RecurringTable[Date], RecurringTable[Date], -1,1,1), "Next up", ""), "")</f>
        <v/>
      </c>
    </row>
    <row r="2009" spans="4:5" x14ac:dyDescent="0.25">
      <c r="D2009" s="67" t="str">
        <f>IF(RecurringTable[[#This Row],[Date]], _xlfn.XLOOKUP(RecurringTable[[#This Row],[Date]], MainIncomeTable[Date], MainIncomeTable[Period], -1, -1,1 ), "")</f>
        <v/>
      </c>
      <c r="E2009" s="68" t="str">
        <f ca="1">IF(RecurringTable[[#This Row],[Date]], IF(RecurringTable[[#This Row],[Date]]=_xlfn.XLOOKUP(TODAY(), RecurringTable[Date], RecurringTable[Date], -1,1,1), "Next up", ""), "")</f>
        <v/>
      </c>
    </row>
    <row r="2010" spans="4:5" x14ac:dyDescent="0.25">
      <c r="D2010" s="67" t="str">
        <f>IF(RecurringTable[[#This Row],[Date]], _xlfn.XLOOKUP(RecurringTable[[#This Row],[Date]], MainIncomeTable[Date], MainIncomeTable[Period], -1, -1,1 ), "")</f>
        <v/>
      </c>
      <c r="E2010" s="68" t="str">
        <f ca="1">IF(RecurringTable[[#This Row],[Date]], IF(RecurringTable[[#This Row],[Date]]=_xlfn.XLOOKUP(TODAY(), RecurringTable[Date], RecurringTable[Date], -1,1,1), "Next up", ""), "")</f>
        <v/>
      </c>
    </row>
    <row r="2011" spans="4:5" x14ac:dyDescent="0.25">
      <c r="D2011" s="67" t="str">
        <f>IF(RecurringTable[[#This Row],[Date]], _xlfn.XLOOKUP(RecurringTable[[#This Row],[Date]], MainIncomeTable[Date], MainIncomeTable[Period], -1, -1,1 ), "")</f>
        <v/>
      </c>
      <c r="E2011" s="68" t="str">
        <f ca="1">IF(RecurringTable[[#This Row],[Date]], IF(RecurringTable[[#This Row],[Date]]=_xlfn.XLOOKUP(TODAY(), RecurringTable[Date], RecurringTable[Date], -1,1,1), "Next up", ""), "")</f>
        <v/>
      </c>
    </row>
    <row r="2012" spans="4:5" x14ac:dyDescent="0.25">
      <c r="D2012" s="67" t="str">
        <f>IF(RecurringTable[[#This Row],[Date]], _xlfn.XLOOKUP(RecurringTable[[#This Row],[Date]], MainIncomeTable[Date], MainIncomeTable[Period], -1, -1,1 ), "")</f>
        <v/>
      </c>
      <c r="E2012" s="68" t="str">
        <f ca="1">IF(RecurringTable[[#This Row],[Date]], IF(RecurringTable[[#This Row],[Date]]=_xlfn.XLOOKUP(TODAY(), RecurringTable[Date], RecurringTable[Date], -1,1,1), "Next up", ""), "")</f>
        <v/>
      </c>
    </row>
    <row r="2013" spans="4:5" x14ac:dyDescent="0.25">
      <c r="D2013" s="67" t="str">
        <f>IF(RecurringTable[[#This Row],[Date]], _xlfn.XLOOKUP(RecurringTable[[#This Row],[Date]], MainIncomeTable[Date], MainIncomeTable[Period], -1, -1,1 ), "")</f>
        <v/>
      </c>
      <c r="E2013" s="68" t="str">
        <f ca="1">IF(RecurringTable[[#This Row],[Date]], IF(RecurringTable[[#This Row],[Date]]=_xlfn.XLOOKUP(TODAY(), RecurringTable[Date], RecurringTable[Date], -1,1,1), "Next up", ""), "")</f>
        <v/>
      </c>
    </row>
    <row r="2014" spans="4:5" x14ac:dyDescent="0.25">
      <c r="D2014" s="67" t="str">
        <f>IF(RecurringTable[[#This Row],[Date]], _xlfn.XLOOKUP(RecurringTable[[#This Row],[Date]], MainIncomeTable[Date], MainIncomeTable[Period], -1, -1,1 ), "")</f>
        <v/>
      </c>
      <c r="E2014" s="68" t="str">
        <f ca="1">IF(RecurringTable[[#This Row],[Date]], IF(RecurringTable[[#This Row],[Date]]=_xlfn.XLOOKUP(TODAY(), RecurringTable[Date], RecurringTable[Date], -1,1,1), "Next up", ""), "")</f>
        <v/>
      </c>
    </row>
    <row r="2015" spans="4:5" x14ac:dyDescent="0.25">
      <c r="D2015" s="67" t="str">
        <f>IF(RecurringTable[[#This Row],[Date]], _xlfn.XLOOKUP(RecurringTable[[#This Row],[Date]], MainIncomeTable[Date], MainIncomeTable[Period], -1, -1,1 ), "")</f>
        <v/>
      </c>
      <c r="E2015" s="68" t="str">
        <f ca="1">IF(RecurringTable[[#This Row],[Date]], IF(RecurringTable[[#This Row],[Date]]=_xlfn.XLOOKUP(TODAY(), RecurringTable[Date], RecurringTable[Date], -1,1,1), "Next up", ""), "")</f>
        <v/>
      </c>
    </row>
    <row r="2016" spans="4:5" x14ac:dyDescent="0.25">
      <c r="D2016" s="67" t="str">
        <f>IF(RecurringTable[[#This Row],[Date]], _xlfn.XLOOKUP(RecurringTable[[#This Row],[Date]], MainIncomeTable[Date], MainIncomeTable[Period], -1, -1,1 ), "")</f>
        <v/>
      </c>
      <c r="E2016" s="68" t="str">
        <f ca="1">IF(RecurringTable[[#This Row],[Date]], IF(RecurringTable[[#This Row],[Date]]=_xlfn.XLOOKUP(TODAY(), RecurringTable[Date], RecurringTable[Date], -1,1,1), "Next up", ""), "")</f>
        <v/>
      </c>
    </row>
    <row r="2017" spans="4:5" x14ac:dyDescent="0.25">
      <c r="D2017" s="67" t="str">
        <f>IF(RecurringTable[[#This Row],[Date]], _xlfn.XLOOKUP(RecurringTable[[#This Row],[Date]], MainIncomeTable[Date], MainIncomeTable[Period], -1, -1,1 ), "")</f>
        <v/>
      </c>
      <c r="E2017" s="68" t="str">
        <f ca="1">IF(RecurringTable[[#This Row],[Date]], IF(RecurringTable[[#This Row],[Date]]=_xlfn.XLOOKUP(TODAY(), RecurringTable[Date], RecurringTable[Date], -1,1,1), "Next up", ""), "")</f>
        <v/>
      </c>
    </row>
    <row r="2018" spans="4:5" x14ac:dyDescent="0.25">
      <c r="D2018" s="67" t="str">
        <f>IF(RecurringTable[[#This Row],[Date]], _xlfn.XLOOKUP(RecurringTable[[#This Row],[Date]], MainIncomeTable[Date], MainIncomeTable[Period], -1, -1,1 ), "")</f>
        <v/>
      </c>
      <c r="E2018" s="68" t="str">
        <f ca="1">IF(RecurringTable[[#This Row],[Date]], IF(RecurringTable[[#This Row],[Date]]=_xlfn.XLOOKUP(TODAY(), RecurringTable[Date], RecurringTable[Date], -1,1,1), "Next up", ""), "")</f>
        <v/>
      </c>
    </row>
    <row r="2019" spans="4:5" x14ac:dyDescent="0.25">
      <c r="D2019" s="67" t="str">
        <f>IF(RecurringTable[[#This Row],[Date]], _xlfn.XLOOKUP(RecurringTable[[#This Row],[Date]], MainIncomeTable[Date], MainIncomeTable[Period], -1, -1,1 ), "")</f>
        <v/>
      </c>
      <c r="E2019" s="68" t="str">
        <f ca="1">IF(RecurringTable[[#This Row],[Date]], IF(RecurringTable[[#This Row],[Date]]=_xlfn.XLOOKUP(TODAY(), RecurringTable[Date], RecurringTable[Date], -1,1,1), "Next up", ""), "")</f>
        <v/>
      </c>
    </row>
    <row r="2020" spans="4:5" x14ac:dyDescent="0.25">
      <c r="D2020" s="67" t="str">
        <f>IF(RecurringTable[[#This Row],[Date]], _xlfn.XLOOKUP(RecurringTable[[#This Row],[Date]], MainIncomeTable[Date], MainIncomeTable[Period], -1, -1,1 ), "")</f>
        <v/>
      </c>
      <c r="E2020" s="68" t="str">
        <f ca="1">IF(RecurringTable[[#This Row],[Date]], IF(RecurringTable[[#This Row],[Date]]=_xlfn.XLOOKUP(TODAY(), RecurringTable[Date], RecurringTable[Date], -1,1,1), "Next up", ""), "")</f>
        <v/>
      </c>
    </row>
    <row r="2021" spans="4:5" x14ac:dyDescent="0.25">
      <c r="D2021" s="67" t="str">
        <f>IF(RecurringTable[[#This Row],[Date]], _xlfn.XLOOKUP(RecurringTable[[#This Row],[Date]], MainIncomeTable[Date], MainIncomeTable[Period], -1, -1,1 ), "")</f>
        <v/>
      </c>
      <c r="E2021" s="68" t="str">
        <f ca="1">IF(RecurringTable[[#This Row],[Date]], IF(RecurringTable[[#This Row],[Date]]=_xlfn.XLOOKUP(TODAY(), RecurringTable[Date], RecurringTable[Date], -1,1,1), "Next up", ""), "")</f>
        <v/>
      </c>
    </row>
    <row r="2022" spans="4:5" x14ac:dyDescent="0.25">
      <c r="D2022" s="67" t="str">
        <f>IF(RecurringTable[[#This Row],[Date]], _xlfn.XLOOKUP(RecurringTable[[#This Row],[Date]], MainIncomeTable[Date], MainIncomeTable[Period], -1, -1,1 ), "")</f>
        <v/>
      </c>
      <c r="E2022" s="68" t="str">
        <f ca="1">IF(RecurringTable[[#This Row],[Date]], IF(RecurringTable[[#This Row],[Date]]=_xlfn.XLOOKUP(TODAY(), RecurringTable[Date], RecurringTable[Date], -1,1,1), "Next up", ""), "")</f>
        <v/>
      </c>
    </row>
    <row r="2023" spans="4:5" x14ac:dyDescent="0.25">
      <c r="D2023" s="67" t="str">
        <f>IF(RecurringTable[[#This Row],[Date]], _xlfn.XLOOKUP(RecurringTable[[#This Row],[Date]], MainIncomeTable[Date], MainIncomeTable[Period], -1, -1,1 ), "")</f>
        <v/>
      </c>
      <c r="E2023" s="68" t="str">
        <f ca="1">IF(RecurringTable[[#This Row],[Date]], IF(RecurringTable[[#This Row],[Date]]=_xlfn.XLOOKUP(TODAY(), RecurringTable[Date], RecurringTable[Date], -1,1,1), "Next up", ""), "")</f>
        <v/>
      </c>
    </row>
    <row r="2024" spans="4:5" x14ac:dyDescent="0.25">
      <c r="D2024" s="67" t="str">
        <f>IF(RecurringTable[[#This Row],[Date]], _xlfn.XLOOKUP(RecurringTable[[#This Row],[Date]], MainIncomeTable[Date], MainIncomeTable[Period], -1, -1,1 ), "")</f>
        <v/>
      </c>
      <c r="E2024" s="68" t="str">
        <f ca="1">IF(RecurringTable[[#This Row],[Date]], IF(RecurringTable[[#This Row],[Date]]=_xlfn.XLOOKUP(TODAY(), RecurringTable[Date], RecurringTable[Date], -1,1,1), "Next up", ""), "")</f>
        <v/>
      </c>
    </row>
    <row r="2025" spans="4:5" x14ac:dyDescent="0.25">
      <c r="D2025" s="67" t="str">
        <f>IF(RecurringTable[[#This Row],[Date]], _xlfn.XLOOKUP(RecurringTable[[#This Row],[Date]], MainIncomeTable[Date], MainIncomeTable[Period], -1, -1,1 ), "")</f>
        <v/>
      </c>
      <c r="E2025" s="68" t="str">
        <f ca="1">IF(RecurringTable[[#This Row],[Date]], IF(RecurringTable[[#This Row],[Date]]=_xlfn.XLOOKUP(TODAY(), RecurringTable[Date], RecurringTable[Date], -1,1,1), "Next up", ""), "")</f>
        <v/>
      </c>
    </row>
    <row r="2026" spans="4:5" x14ac:dyDescent="0.25">
      <c r="D2026" s="67" t="str">
        <f>IF(RecurringTable[[#This Row],[Date]], _xlfn.XLOOKUP(RecurringTable[[#This Row],[Date]], MainIncomeTable[Date], MainIncomeTable[Period], -1, -1,1 ), "")</f>
        <v/>
      </c>
      <c r="E2026" s="68" t="str">
        <f ca="1">IF(RecurringTable[[#This Row],[Date]], IF(RecurringTable[[#This Row],[Date]]=_xlfn.XLOOKUP(TODAY(), RecurringTable[Date], RecurringTable[Date], -1,1,1), "Next up", ""), "")</f>
        <v/>
      </c>
    </row>
    <row r="2027" spans="4:5" x14ac:dyDescent="0.25">
      <c r="D2027" s="67" t="str">
        <f>IF(RecurringTable[[#This Row],[Date]], _xlfn.XLOOKUP(RecurringTable[[#This Row],[Date]], MainIncomeTable[Date], MainIncomeTable[Period], -1, -1,1 ), "")</f>
        <v/>
      </c>
      <c r="E2027" s="68" t="str">
        <f ca="1">IF(RecurringTable[[#This Row],[Date]], IF(RecurringTable[[#This Row],[Date]]=_xlfn.XLOOKUP(TODAY(), RecurringTable[Date], RecurringTable[Date], -1,1,1), "Next up", ""), "")</f>
        <v/>
      </c>
    </row>
    <row r="2028" spans="4:5" x14ac:dyDescent="0.25">
      <c r="D2028" s="67" t="str">
        <f>IF(RecurringTable[[#This Row],[Date]], _xlfn.XLOOKUP(RecurringTable[[#This Row],[Date]], MainIncomeTable[Date], MainIncomeTable[Period], -1, -1,1 ), "")</f>
        <v/>
      </c>
      <c r="E2028" s="68" t="str">
        <f ca="1">IF(RecurringTable[[#This Row],[Date]], IF(RecurringTable[[#This Row],[Date]]=_xlfn.XLOOKUP(TODAY(), RecurringTable[Date], RecurringTable[Date], -1,1,1), "Next up", ""), "")</f>
        <v/>
      </c>
    </row>
    <row r="2029" spans="4:5" x14ac:dyDescent="0.25">
      <c r="D2029" s="67" t="str">
        <f>IF(RecurringTable[[#This Row],[Date]], _xlfn.XLOOKUP(RecurringTable[[#This Row],[Date]], MainIncomeTable[Date], MainIncomeTable[Period], -1, -1,1 ), "")</f>
        <v/>
      </c>
      <c r="E2029" s="68" t="str">
        <f ca="1">IF(RecurringTable[[#This Row],[Date]], IF(RecurringTable[[#This Row],[Date]]=_xlfn.XLOOKUP(TODAY(), RecurringTable[Date], RecurringTable[Date], -1,1,1), "Next up", ""), "")</f>
        <v/>
      </c>
    </row>
    <row r="2030" spans="4:5" x14ac:dyDescent="0.25">
      <c r="D2030" s="67" t="str">
        <f>IF(RecurringTable[[#This Row],[Date]], _xlfn.XLOOKUP(RecurringTable[[#This Row],[Date]], MainIncomeTable[Date], MainIncomeTable[Period], -1, -1,1 ), "")</f>
        <v/>
      </c>
      <c r="E2030" s="68" t="str">
        <f ca="1">IF(RecurringTable[[#This Row],[Date]], IF(RecurringTable[[#This Row],[Date]]=_xlfn.XLOOKUP(TODAY(), RecurringTable[Date], RecurringTable[Date], -1,1,1), "Next up", ""), "")</f>
        <v/>
      </c>
    </row>
    <row r="2031" spans="4:5" x14ac:dyDescent="0.25">
      <c r="D2031" s="67" t="str">
        <f>IF(RecurringTable[[#This Row],[Date]], _xlfn.XLOOKUP(RecurringTable[[#This Row],[Date]], MainIncomeTable[Date], MainIncomeTable[Period], -1, -1,1 ), "")</f>
        <v/>
      </c>
      <c r="E2031" s="68" t="str">
        <f ca="1">IF(RecurringTable[[#This Row],[Date]], IF(RecurringTable[[#This Row],[Date]]=_xlfn.XLOOKUP(TODAY(), RecurringTable[Date], RecurringTable[Date], -1,1,1), "Next up", ""), "")</f>
        <v/>
      </c>
    </row>
    <row r="2032" spans="4:5" x14ac:dyDescent="0.25">
      <c r="D2032" s="67" t="str">
        <f>IF(RecurringTable[[#This Row],[Date]], _xlfn.XLOOKUP(RecurringTable[[#This Row],[Date]], MainIncomeTable[Date], MainIncomeTable[Period], -1, -1,1 ), "")</f>
        <v/>
      </c>
      <c r="E2032" s="68" t="str">
        <f ca="1">IF(RecurringTable[[#This Row],[Date]], IF(RecurringTable[[#This Row],[Date]]=_xlfn.XLOOKUP(TODAY(), RecurringTable[Date], RecurringTable[Date], -1,1,1), "Next up", ""), "")</f>
        <v/>
      </c>
    </row>
    <row r="2033" spans="4:5" x14ac:dyDescent="0.25">
      <c r="D2033" s="67" t="str">
        <f>IF(RecurringTable[[#This Row],[Date]], _xlfn.XLOOKUP(RecurringTable[[#This Row],[Date]], MainIncomeTable[Date], MainIncomeTable[Period], -1, -1,1 ), "")</f>
        <v/>
      </c>
      <c r="E2033" s="68" t="str">
        <f ca="1">IF(RecurringTable[[#This Row],[Date]], IF(RecurringTable[[#This Row],[Date]]=_xlfn.XLOOKUP(TODAY(), RecurringTable[Date], RecurringTable[Date], -1,1,1), "Next up", ""), "")</f>
        <v/>
      </c>
    </row>
    <row r="2034" spans="4:5" x14ac:dyDescent="0.25">
      <c r="D2034" s="67" t="str">
        <f>IF(RecurringTable[[#This Row],[Date]], _xlfn.XLOOKUP(RecurringTable[[#This Row],[Date]], MainIncomeTable[Date], MainIncomeTable[Period], -1, -1,1 ), "")</f>
        <v/>
      </c>
      <c r="E2034" s="68" t="str">
        <f ca="1">IF(RecurringTable[[#This Row],[Date]], IF(RecurringTable[[#This Row],[Date]]=_xlfn.XLOOKUP(TODAY(), RecurringTable[Date], RecurringTable[Date], -1,1,1), "Next up", ""), "")</f>
        <v/>
      </c>
    </row>
    <row r="2035" spans="4:5" x14ac:dyDescent="0.25">
      <c r="D2035" s="67" t="str">
        <f>IF(RecurringTable[[#This Row],[Date]], _xlfn.XLOOKUP(RecurringTable[[#This Row],[Date]], MainIncomeTable[Date], MainIncomeTable[Period], -1, -1,1 ), "")</f>
        <v/>
      </c>
      <c r="E2035" s="68" t="str">
        <f ca="1">IF(RecurringTable[[#This Row],[Date]], IF(RecurringTable[[#This Row],[Date]]=_xlfn.XLOOKUP(TODAY(), RecurringTable[Date], RecurringTable[Date], -1,1,1), "Next up", ""), "")</f>
        <v/>
      </c>
    </row>
    <row r="2036" spans="4:5" x14ac:dyDescent="0.25">
      <c r="D2036" s="67" t="str">
        <f>IF(RecurringTable[[#This Row],[Date]], _xlfn.XLOOKUP(RecurringTable[[#This Row],[Date]], MainIncomeTable[Date], MainIncomeTable[Period], -1, -1,1 ), "")</f>
        <v/>
      </c>
      <c r="E2036" s="68" t="str">
        <f ca="1">IF(RecurringTable[[#This Row],[Date]], IF(RecurringTable[[#This Row],[Date]]=_xlfn.XLOOKUP(TODAY(), RecurringTable[Date], RecurringTable[Date], -1,1,1), "Next up", ""), "")</f>
        <v/>
      </c>
    </row>
    <row r="2037" spans="4:5" x14ac:dyDescent="0.25">
      <c r="D2037" s="67" t="str">
        <f>IF(RecurringTable[[#This Row],[Date]], _xlfn.XLOOKUP(RecurringTable[[#This Row],[Date]], MainIncomeTable[Date], MainIncomeTable[Period], -1, -1,1 ), "")</f>
        <v/>
      </c>
      <c r="E2037" s="68" t="str">
        <f ca="1">IF(RecurringTable[[#This Row],[Date]], IF(RecurringTable[[#This Row],[Date]]=_xlfn.XLOOKUP(TODAY(), RecurringTable[Date], RecurringTable[Date], -1,1,1), "Next up", ""), "")</f>
        <v/>
      </c>
    </row>
    <row r="2038" spans="4:5" x14ac:dyDescent="0.25">
      <c r="D2038" s="67" t="str">
        <f>IF(RecurringTable[[#This Row],[Date]], _xlfn.XLOOKUP(RecurringTable[[#This Row],[Date]], MainIncomeTable[Date], MainIncomeTable[Period], -1, -1,1 ), "")</f>
        <v/>
      </c>
      <c r="E2038" s="68" t="str">
        <f ca="1">IF(RecurringTable[[#This Row],[Date]], IF(RecurringTable[[#This Row],[Date]]=_xlfn.XLOOKUP(TODAY(), RecurringTable[Date], RecurringTable[Date], -1,1,1), "Next up", ""), "")</f>
        <v/>
      </c>
    </row>
    <row r="2039" spans="4:5" x14ac:dyDescent="0.25">
      <c r="D2039" s="67" t="str">
        <f>IF(RecurringTable[[#This Row],[Date]], _xlfn.XLOOKUP(RecurringTable[[#This Row],[Date]], MainIncomeTable[Date], MainIncomeTable[Period], -1, -1,1 ), "")</f>
        <v/>
      </c>
      <c r="E2039" s="68" t="str">
        <f ca="1">IF(RecurringTable[[#This Row],[Date]], IF(RecurringTable[[#This Row],[Date]]=_xlfn.XLOOKUP(TODAY(), RecurringTable[Date], RecurringTable[Date], -1,1,1), "Next up", ""), "")</f>
        <v/>
      </c>
    </row>
    <row r="2040" spans="4:5" x14ac:dyDescent="0.25">
      <c r="D2040" s="67" t="str">
        <f>IF(RecurringTable[[#This Row],[Date]], _xlfn.XLOOKUP(RecurringTable[[#This Row],[Date]], MainIncomeTable[Date], MainIncomeTable[Period], -1, -1,1 ), "")</f>
        <v/>
      </c>
      <c r="E2040" s="68" t="str">
        <f ca="1">IF(RecurringTable[[#This Row],[Date]], IF(RecurringTable[[#This Row],[Date]]=_xlfn.XLOOKUP(TODAY(), RecurringTable[Date], RecurringTable[Date], -1,1,1), "Next up", ""), "")</f>
        <v/>
      </c>
    </row>
    <row r="2041" spans="4:5" x14ac:dyDescent="0.25">
      <c r="D2041" s="67" t="str">
        <f>IF(RecurringTable[[#This Row],[Date]], _xlfn.XLOOKUP(RecurringTable[[#This Row],[Date]], MainIncomeTable[Date], MainIncomeTable[Period], -1, -1,1 ), "")</f>
        <v/>
      </c>
      <c r="E2041" s="68" t="str">
        <f ca="1">IF(RecurringTable[[#This Row],[Date]], IF(RecurringTable[[#This Row],[Date]]=_xlfn.XLOOKUP(TODAY(), RecurringTable[Date], RecurringTable[Date], -1,1,1), "Next up", ""), "")</f>
        <v/>
      </c>
    </row>
    <row r="2042" spans="4:5" x14ac:dyDescent="0.25">
      <c r="D2042" s="67" t="str">
        <f>IF(RecurringTable[[#This Row],[Date]], _xlfn.XLOOKUP(RecurringTable[[#This Row],[Date]], MainIncomeTable[Date], MainIncomeTable[Period], -1, -1,1 ), "")</f>
        <v/>
      </c>
      <c r="E2042" s="68" t="str">
        <f ca="1">IF(RecurringTable[[#This Row],[Date]], IF(RecurringTable[[#This Row],[Date]]=_xlfn.XLOOKUP(TODAY(), RecurringTable[Date], RecurringTable[Date], -1,1,1), "Next up", ""), "")</f>
        <v/>
      </c>
    </row>
    <row r="2043" spans="4:5" x14ac:dyDescent="0.25">
      <c r="D2043" s="67" t="str">
        <f>IF(RecurringTable[[#This Row],[Date]], _xlfn.XLOOKUP(RecurringTable[[#This Row],[Date]], MainIncomeTable[Date], MainIncomeTable[Period], -1, -1,1 ), "")</f>
        <v/>
      </c>
      <c r="E2043" s="68" t="str">
        <f ca="1">IF(RecurringTable[[#This Row],[Date]], IF(RecurringTable[[#This Row],[Date]]=_xlfn.XLOOKUP(TODAY(), RecurringTable[Date], RecurringTable[Date], -1,1,1), "Next up", ""), "")</f>
        <v/>
      </c>
    </row>
    <row r="2044" spans="4:5" x14ac:dyDescent="0.25">
      <c r="D2044" s="67" t="str">
        <f>IF(RecurringTable[[#This Row],[Date]], _xlfn.XLOOKUP(RecurringTable[[#This Row],[Date]], MainIncomeTable[Date], MainIncomeTable[Period], -1, -1,1 ), "")</f>
        <v/>
      </c>
      <c r="E2044" s="68" t="str">
        <f ca="1">IF(RecurringTable[[#This Row],[Date]], IF(RecurringTable[[#This Row],[Date]]=_xlfn.XLOOKUP(TODAY(), RecurringTable[Date], RecurringTable[Date], -1,1,1), "Next up", ""), "")</f>
        <v/>
      </c>
    </row>
    <row r="2045" spans="4:5" x14ac:dyDescent="0.25">
      <c r="D2045" s="67" t="str">
        <f>IF(RecurringTable[[#This Row],[Date]], _xlfn.XLOOKUP(RecurringTable[[#This Row],[Date]], MainIncomeTable[Date], MainIncomeTable[Period], -1, -1,1 ), "")</f>
        <v/>
      </c>
      <c r="E2045" s="68" t="str">
        <f ca="1">IF(RecurringTable[[#This Row],[Date]], IF(RecurringTable[[#This Row],[Date]]=_xlfn.XLOOKUP(TODAY(), RecurringTable[Date], RecurringTable[Date], -1,1,1), "Next up", ""), "")</f>
        <v/>
      </c>
    </row>
    <row r="2046" spans="4:5" x14ac:dyDescent="0.25">
      <c r="D2046" s="67" t="str">
        <f>IF(RecurringTable[[#This Row],[Date]], _xlfn.XLOOKUP(RecurringTable[[#This Row],[Date]], MainIncomeTable[Date], MainIncomeTable[Period], -1, -1,1 ), "")</f>
        <v/>
      </c>
      <c r="E2046" s="68" t="str">
        <f ca="1">IF(RecurringTable[[#This Row],[Date]], IF(RecurringTable[[#This Row],[Date]]=_xlfn.XLOOKUP(TODAY(), RecurringTable[Date], RecurringTable[Date], -1,1,1), "Next up", ""), "")</f>
        <v/>
      </c>
    </row>
    <row r="2047" spans="4:5" x14ac:dyDescent="0.25">
      <c r="D2047" s="67" t="str">
        <f>IF(RecurringTable[[#This Row],[Date]], _xlfn.XLOOKUP(RecurringTable[[#This Row],[Date]], MainIncomeTable[Date], MainIncomeTable[Period], -1, -1,1 ), "")</f>
        <v/>
      </c>
      <c r="E2047" s="68" t="str">
        <f ca="1">IF(RecurringTable[[#This Row],[Date]], IF(RecurringTable[[#This Row],[Date]]=_xlfn.XLOOKUP(TODAY(), RecurringTable[Date], RecurringTable[Date], -1,1,1), "Next up", ""), "")</f>
        <v/>
      </c>
    </row>
    <row r="2048" spans="4:5" x14ac:dyDescent="0.25">
      <c r="D2048" s="67" t="str">
        <f>IF(RecurringTable[[#This Row],[Date]], _xlfn.XLOOKUP(RecurringTable[[#This Row],[Date]], MainIncomeTable[Date], MainIncomeTable[Period], -1, -1,1 ), "")</f>
        <v/>
      </c>
      <c r="E2048" s="68" t="str">
        <f ca="1">IF(RecurringTable[[#This Row],[Date]], IF(RecurringTable[[#This Row],[Date]]=_xlfn.XLOOKUP(TODAY(), RecurringTable[Date], RecurringTable[Date], -1,1,1), "Next up", ""), "")</f>
        <v/>
      </c>
    </row>
    <row r="2049" spans="4:5" x14ac:dyDescent="0.25">
      <c r="D2049" s="67" t="str">
        <f>IF(RecurringTable[[#This Row],[Date]], _xlfn.XLOOKUP(RecurringTable[[#This Row],[Date]], MainIncomeTable[Date], MainIncomeTable[Period], -1, -1,1 ), "")</f>
        <v/>
      </c>
      <c r="E2049" s="68" t="str">
        <f ca="1">IF(RecurringTable[[#This Row],[Date]], IF(RecurringTable[[#This Row],[Date]]=_xlfn.XLOOKUP(TODAY(), RecurringTable[Date], RecurringTable[Date], -1,1,1), "Next up", ""), "")</f>
        <v/>
      </c>
    </row>
    <row r="2050" spans="4:5" x14ac:dyDescent="0.25">
      <c r="D2050" s="67" t="str">
        <f>IF(RecurringTable[[#This Row],[Date]], _xlfn.XLOOKUP(RecurringTable[[#This Row],[Date]], MainIncomeTable[Date], MainIncomeTable[Period], -1, -1,1 ), "")</f>
        <v/>
      </c>
      <c r="E2050" s="68" t="str">
        <f ca="1">IF(RecurringTable[[#This Row],[Date]], IF(RecurringTable[[#This Row],[Date]]=_xlfn.XLOOKUP(TODAY(), RecurringTable[Date], RecurringTable[Date], -1,1,1), "Next up", ""), "")</f>
        <v/>
      </c>
    </row>
    <row r="2051" spans="4:5" x14ac:dyDescent="0.25">
      <c r="D2051" s="67" t="str">
        <f>IF(RecurringTable[[#This Row],[Date]], _xlfn.XLOOKUP(RecurringTable[[#This Row],[Date]], MainIncomeTable[Date], MainIncomeTable[Period], -1, -1,1 ), "")</f>
        <v/>
      </c>
      <c r="E2051" s="68" t="str">
        <f ca="1">IF(RecurringTable[[#This Row],[Date]], IF(RecurringTable[[#This Row],[Date]]=_xlfn.XLOOKUP(TODAY(), RecurringTable[Date], RecurringTable[Date], -1,1,1), "Next up", ""), "")</f>
        <v/>
      </c>
    </row>
    <row r="2052" spans="4:5" x14ac:dyDescent="0.25">
      <c r="D2052" s="67" t="str">
        <f>IF(RecurringTable[[#This Row],[Date]], _xlfn.XLOOKUP(RecurringTable[[#This Row],[Date]], MainIncomeTable[Date], MainIncomeTable[Period], -1, -1,1 ), "")</f>
        <v/>
      </c>
      <c r="E2052" s="68" t="str">
        <f ca="1">IF(RecurringTable[[#This Row],[Date]], IF(RecurringTable[[#This Row],[Date]]=_xlfn.XLOOKUP(TODAY(), RecurringTable[Date], RecurringTable[Date], -1,1,1), "Next up", ""), "")</f>
        <v/>
      </c>
    </row>
    <row r="2053" spans="4:5" x14ac:dyDescent="0.25">
      <c r="D2053" s="67" t="str">
        <f>IF(RecurringTable[[#This Row],[Date]], _xlfn.XLOOKUP(RecurringTable[[#This Row],[Date]], MainIncomeTable[Date], MainIncomeTable[Period], -1, -1,1 ), "")</f>
        <v/>
      </c>
      <c r="E2053" s="68" t="str">
        <f ca="1">IF(RecurringTable[[#This Row],[Date]], IF(RecurringTable[[#This Row],[Date]]=_xlfn.XLOOKUP(TODAY(), RecurringTable[Date], RecurringTable[Date], -1,1,1), "Next up", ""), "")</f>
        <v/>
      </c>
    </row>
    <row r="2054" spans="4:5" x14ac:dyDescent="0.25">
      <c r="D2054" s="67" t="str">
        <f>IF(RecurringTable[[#This Row],[Date]], _xlfn.XLOOKUP(RecurringTable[[#This Row],[Date]], MainIncomeTable[Date], MainIncomeTable[Period], -1, -1,1 ), "")</f>
        <v/>
      </c>
      <c r="E2054" s="68" t="str">
        <f ca="1">IF(RecurringTable[[#This Row],[Date]], IF(RecurringTable[[#This Row],[Date]]=_xlfn.XLOOKUP(TODAY(), RecurringTable[Date], RecurringTable[Date], -1,1,1), "Next up", ""), "")</f>
        <v/>
      </c>
    </row>
    <row r="2055" spans="4:5" x14ac:dyDescent="0.25">
      <c r="D2055" s="67" t="str">
        <f>IF(RecurringTable[[#This Row],[Date]], _xlfn.XLOOKUP(RecurringTable[[#This Row],[Date]], MainIncomeTable[Date], MainIncomeTable[Period], -1, -1,1 ), "")</f>
        <v/>
      </c>
      <c r="E2055" s="68" t="str">
        <f ca="1">IF(RecurringTable[[#This Row],[Date]], IF(RecurringTable[[#This Row],[Date]]=_xlfn.XLOOKUP(TODAY(), RecurringTable[Date], RecurringTable[Date], -1,1,1), "Next up", ""), "")</f>
        <v/>
      </c>
    </row>
    <row r="2056" spans="4:5" x14ac:dyDescent="0.25">
      <c r="D2056" s="67" t="str">
        <f>IF(RecurringTable[[#This Row],[Date]], _xlfn.XLOOKUP(RecurringTable[[#This Row],[Date]], MainIncomeTable[Date], MainIncomeTable[Period], -1, -1,1 ), "")</f>
        <v/>
      </c>
      <c r="E2056" s="68" t="str">
        <f ca="1">IF(RecurringTable[[#This Row],[Date]], IF(RecurringTable[[#This Row],[Date]]=_xlfn.XLOOKUP(TODAY(), RecurringTable[Date], RecurringTable[Date], -1,1,1), "Next up", ""), "")</f>
        <v/>
      </c>
    </row>
    <row r="2057" spans="4:5" x14ac:dyDescent="0.25">
      <c r="D2057" s="67" t="str">
        <f>IF(RecurringTable[[#This Row],[Date]], _xlfn.XLOOKUP(RecurringTable[[#This Row],[Date]], MainIncomeTable[Date], MainIncomeTable[Period], -1, -1,1 ), "")</f>
        <v/>
      </c>
      <c r="E2057" s="68" t="str">
        <f ca="1">IF(RecurringTable[[#This Row],[Date]], IF(RecurringTable[[#This Row],[Date]]=_xlfn.XLOOKUP(TODAY(), RecurringTable[Date], RecurringTable[Date], -1,1,1), "Next up", ""), "")</f>
        <v/>
      </c>
    </row>
    <row r="2058" spans="4:5" x14ac:dyDescent="0.25">
      <c r="D2058" s="67" t="str">
        <f>IF(RecurringTable[[#This Row],[Date]], _xlfn.XLOOKUP(RecurringTable[[#This Row],[Date]], MainIncomeTable[Date], MainIncomeTable[Period], -1, -1,1 ), "")</f>
        <v/>
      </c>
      <c r="E2058" s="68" t="str">
        <f ca="1">IF(RecurringTable[[#This Row],[Date]], IF(RecurringTable[[#This Row],[Date]]=_xlfn.XLOOKUP(TODAY(), RecurringTable[Date], RecurringTable[Date], -1,1,1), "Next up", ""), "")</f>
        <v/>
      </c>
    </row>
    <row r="2059" spans="4:5" x14ac:dyDescent="0.25">
      <c r="D2059" s="67" t="str">
        <f>IF(RecurringTable[[#This Row],[Date]], _xlfn.XLOOKUP(RecurringTable[[#This Row],[Date]], MainIncomeTable[Date], MainIncomeTable[Period], -1, -1,1 ), "")</f>
        <v/>
      </c>
      <c r="E2059" s="68" t="str">
        <f ca="1">IF(RecurringTable[[#This Row],[Date]], IF(RecurringTable[[#This Row],[Date]]=_xlfn.XLOOKUP(TODAY(), RecurringTable[Date], RecurringTable[Date], -1,1,1), "Next up", ""), "")</f>
        <v/>
      </c>
    </row>
    <row r="2060" spans="4:5" x14ac:dyDescent="0.25">
      <c r="D2060" s="67" t="str">
        <f>IF(RecurringTable[[#This Row],[Date]], _xlfn.XLOOKUP(RecurringTable[[#This Row],[Date]], MainIncomeTable[Date], MainIncomeTable[Period], -1, -1,1 ), "")</f>
        <v/>
      </c>
      <c r="E2060" s="68" t="str">
        <f ca="1">IF(RecurringTable[[#This Row],[Date]], IF(RecurringTable[[#This Row],[Date]]=_xlfn.XLOOKUP(TODAY(), RecurringTable[Date], RecurringTable[Date], -1,1,1), "Next up", ""), "")</f>
        <v/>
      </c>
    </row>
    <row r="2061" spans="4:5" x14ac:dyDescent="0.25">
      <c r="D2061" s="67" t="str">
        <f>IF(RecurringTable[[#This Row],[Date]], _xlfn.XLOOKUP(RecurringTable[[#This Row],[Date]], MainIncomeTable[Date], MainIncomeTable[Period], -1, -1,1 ), "")</f>
        <v/>
      </c>
      <c r="E2061" s="68" t="str">
        <f ca="1">IF(RecurringTable[[#This Row],[Date]], IF(RecurringTable[[#This Row],[Date]]=_xlfn.XLOOKUP(TODAY(), RecurringTable[Date], RecurringTable[Date], -1,1,1), "Next up", ""), "")</f>
        <v/>
      </c>
    </row>
    <row r="2062" spans="4:5" x14ac:dyDescent="0.25">
      <c r="D2062" s="67" t="str">
        <f>IF(RecurringTable[[#This Row],[Date]], _xlfn.XLOOKUP(RecurringTable[[#This Row],[Date]], MainIncomeTable[Date], MainIncomeTable[Period], -1, -1,1 ), "")</f>
        <v/>
      </c>
      <c r="E2062" s="68" t="str">
        <f ca="1">IF(RecurringTable[[#This Row],[Date]], IF(RecurringTable[[#This Row],[Date]]=_xlfn.XLOOKUP(TODAY(), RecurringTable[Date], RecurringTable[Date], -1,1,1), "Next up", ""), "")</f>
        <v/>
      </c>
    </row>
    <row r="2063" spans="4:5" x14ac:dyDescent="0.25">
      <c r="D2063" s="67" t="str">
        <f>IF(RecurringTable[[#This Row],[Date]], _xlfn.XLOOKUP(RecurringTable[[#This Row],[Date]], MainIncomeTable[Date], MainIncomeTable[Period], -1, -1,1 ), "")</f>
        <v/>
      </c>
      <c r="E2063" s="68" t="str">
        <f ca="1">IF(RecurringTable[[#This Row],[Date]], IF(RecurringTable[[#This Row],[Date]]=_xlfn.XLOOKUP(TODAY(), RecurringTable[Date], RecurringTable[Date], -1,1,1), "Next up", ""), "")</f>
        <v/>
      </c>
    </row>
    <row r="2064" spans="4:5" x14ac:dyDescent="0.25">
      <c r="D2064" s="67" t="str">
        <f>IF(RecurringTable[[#This Row],[Date]], _xlfn.XLOOKUP(RecurringTable[[#This Row],[Date]], MainIncomeTable[Date], MainIncomeTable[Period], -1, -1,1 ), "")</f>
        <v/>
      </c>
      <c r="E2064" s="68" t="str">
        <f ca="1">IF(RecurringTable[[#This Row],[Date]], IF(RecurringTable[[#This Row],[Date]]=_xlfn.XLOOKUP(TODAY(), RecurringTable[Date], RecurringTable[Date], -1,1,1), "Next up", ""), "")</f>
        <v/>
      </c>
    </row>
    <row r="2065" spans="4:5" x14ac:dyDescent="0.25">
      <c r="D2065" s="67" t="str">
        <f>IF(RecurringTable[[#This Row],[Date]], _xlfn.XLOOKUP(RecurringTable[[#This Row],[Date]], MainIncomeTable[Date], MainIncomeTable[Period], -1, -1,1 ), "")</f>
        <v/>
      </c>
      <c r="E2065" s="68" t="str">
        <f ca="1">IF(RecurringTable[[#This Row],[Date]], IF(RecurringTable[[#This Row],[Date]]=_xlfn.XLOOKUP(TODAY(), RecurringTable[Date], RecurringTable[Date], -1,1,1), "Next up", ""), "")</f>
        <v/>
      </c>
    </row>
    <row r="2066" spans="4:5" x14ac:dyDescent="0.25">
      <c r="D2066" s="67" t="str">
        <f>IF(RecurringTable[[#This Row],[Date]], _xlfn.XLOOKUP(RecurringTable[[#This Row],[Date]], MainIncomeTable[Date], MainIncomeTable[Period], -1, -1,1 ), "")</f>
        <v/>
      </c>
      <c r="E2066" s="68" t="str">
        <f ca="1">IF(RecurringTable[[#This Row],[Date]], IF(RecurringTable[[#This Row],[Date]]=_xlfn.XLOOKUP(TODAY(), RecurringTable[Date], RecurringTable[Date], -1,1,1), "Next up", ""), "")</f>
        <v/>
      </c>
    </row>
    <row r="2067" spans="4:5" x14ac:dyDescent="0.25">
      <c r="D2067" s="67" t="str">
        <f>IF(RecurringTable[[#This Row],[Date]], _xlfn.XLOOKUP(RecurringTable[[#This Row],[Date]], MainIncomeTable[Date], MainIncomeTable[Period], -1, -1,1 ), "")</f>
        <v/>
      </c>
      <c r="E2067" s="68" t="str">
        <f ca="1">IF(RecurringTable[[#This Row],[Date]], IF(RecurringTable[[#This Row],[Date]]=_xlfn.XLOOKUP(TODAY(), RecurringTable[Date], RecurringTable[Date], -1,1,1), "Next up", ""), "")</f>
        <v/>
      </c>
    </row>
    <row r="2068" spans="4:5" x14ac:dyDescent="0.25">
      <c r="D2068" s="67" t="str">
        <f>IF(RecurringTable[[#This Row],[Date]], _xlfn.XLOOKUP(RecurringTable[[#This Row],[Date]], MainIncomeTable[Date], MainIncomeTable[Period], -1, -1,1 ), "")</f>
        <v/>
      </c>
      <c r="E2068" s="68" t="str">
        <f ca="1">IF(RecurringTable[[#This Row],[Date]], IF(RecurringTable[[#This Row],[Date]]=_xlfn.XLOOKUP(TODAY(), RecurringTable[Date], RecurringTable[Date], -1,1,1), "Next up", ""), "")</f>
        <v/>
      </c>
    </row>
    <row r="2069" spans="4:5" x14ac:dyDescent="0.25">
      <c r="D2069" s="67" t="str">
        <f>IF(RecurringTable[[#This Row],[Date]], _xlfn.XLOOKUP(RecurringTable[[#This Row],[Date]], MainIncomeTable[Date], MainIncomeTable[Period], -1, -1,1 ), "")</f>
        <v/>
      </c>
      <c r="E2069" s="68" t="str">
        <f ca="1">IF(RecurringTable[[#This Row],[Date]], IF(RecurringTable[[#This Row],[Date]]=_xlfn.XLOOKUP(TODAY(), RecurringTable[Date], RecurringTable[Date], -1,1,1), "Next up", ""), "")</f>
        <v/>
      </c>
    </row>
    <row r="2070" spans="4:5" x14ac:dyDescent="0.25">
      <c r="D2070" s="67" t="str">
        <f>IF(RecurringTable[[#This Row],[Date]], _xlfn.XLOOKUP(RecurringTable[[#This Row],[Date]], MainIncomeTable[Date], MainIncomeTable[Period], -1, -1,1 ), "")</f>
        <v/>
      </c>
      <c r="E2070" s="68" t="str">
        <f ca="1">IF(RecurringTable[[#This Row],[Date]], IF(RecurringTable[[#This Row],[Date]]=_xlfn.XLOOKUP(TODAY(), RecurringTable[Date], RecurringTable[Date], -1,1,1), "Next up", ""), "")</f>
        <v/>
      </c>
    </row>
    <row r="2071" spans="4:5" x14ac:dyDescent="0.25">
      <c r="D2071" s="67" t="str">
        <f>IF(RecurringTable[[#This Row],[Date]], _xlfn.XLOOKUP(RecurringTable[[#This Row],[Date]], MainIncomeTable[Date], MainIncomeTable[Period], -1, -1,1 ), "")</f>
        <v/>
      </c>
      <c r="E2071" s="68" t="str">
        <f ca="1">IF(RecurringTable[[#This Row],[Date]], IF(RecurringTable[[#This Row],[Date]]=_xlfn.XLOOKUP(TODAY(), RecurringTable[Date], RecurringTable[Date], -1,1,1), "Next up", ""), "")</f>
        <v/>
      </c>
    </row>
    <row r="2072" spans="4:5" x14ac:dyDescent="0.25">
      <c r="D2072" s="67" t="str">
        <f>IF(RecurringTable[[#This Row],[Date]], _xlfn.XLOOKUP(RecurringTable[[#This Row],[Date]], MainIncomeTable[Date], MainIncomeTable[Period], -1, -1,1 ), "")</f>
        <v/>
      </c>
      <c r="E2072" s="68" t="str">
        <f ca="1">IF(RecurringTable[[#This Row],[Date]], IF(RecurringTable[[#This Row],[Date]]=_xlfn.XLOOKUP(TODAY(), RecurringTable[Date], RecurringTable[Date], -1,1,1), "Next up", ""), "")</f>
        <v/>
      </c>
    </row>
    <row r="2073" spans="4:5" x14ac:dyDescent="0.25">
      <c r="D2073" s="67" t="str">
        <f>IF(RecurringTable[[#This Row],[Date]], _xlfn.XLOOKUP(RecurringTable[[#This Row],[Date]], MainIncomeTable[Date], MainIncomeTable[Period], -1, -1,1 ), "")</f>
        <v/>
      </c>
      <c r="E2073" s="68" t="str">
        <f ca="1">IF(RecurringTable[[#This Row],[Date]], IF(RecurringTable[[#This Row],[Date]]=_xlfn.XLOOKUP(TODAY(), RecurringTable[Date], RecurringTable[Date], -1,1,1), "Next up", ""), "")</f>
        <v/>
      </c>
    </row>
    <row r="2074" spans="4:5" x14ac:dyDescent="0.25">
      <c r="D2074" s="67" t="str">
        <f>IF(RecurringTable[[#This Row],[Date]], _xlfn.XLOOKUP(RecurringTable[[#This Row],[Date]], MainIncomeTable[Date], MainIncomeTable[Period], -1, -1,1 ), "")</f>
        <v/>
      </c>
      <c r="E2074" s="68" t="str">
        <f ca="1">IF(RecurringTable[[#This Row],[Date]], IF(RecurringTable[[#This Row],[Date]]=_xlfn.XLOOKUP(TODAY(), RecurringTable[Date], RecurringTable[Date], -1,1,1), "Next up", ""), "")</f>
        <v/>
      </c>
    </row>
    <row r="2075" spans="4:5" x14ac:dyDescent="0.25">
      <c r="D2075" s="67" t="str">
        <f>IF(RecurringTable[[#This Row],[Date]], _xlfn.XLOOKUP(RecurringTable[[#This Row],[Date]], MainIncomeTable[Date], MainIncomeTable[Period], -1, -1,1 ), "")</f>
        <v/>
      </c>
      <c r="E2075" s="68" t="str">
        <f ca="1">IF(RecurringTable[[#This Row],[Date]], IF(RecurringTable[[#This Row],[Date]]=_xlfn.XLOOKUP(TODAY(), RecurringTable[Date], RecurringTable[Date], -1,1,1), "Next up", ""), "")</f>
        <v/>
      </c>
    </row>
    <row r="2076" spans="4:5" x14ac:dyDescent="0.25">
      <c r="D2076" s="67" t="str">
        <f>IF(RecurringTable[[#This Row],[Date]], _xlfn.XLOOKUP(RecurringTable[[#This Row],[Date]], MainIncomeTable[Date], MainIncomeTable[Period], -1, -1,1 ), "")</f>
        <v/>
      </c>
      <c r="E2076" s="68" t="str">
        <f ca="1">IF(RecurringTable[[#This Row],[Date]], IF(RecurringTable[[#This Row],[Date]]=_xlfn.XLOOKUP(TODAY(), RecurringTable[Date], RecurringTable[Date], -1,1,1), "Next up", ""), "")</f>
        <v/>
      </c>
    </row>
    <row r="2077" spans="4:5" x14ac:dyDescent="0.25">
      <c r="D2077" s="67" t="str">
        <f>IF(RecurringTable[[#This Row],[Date]], _xlfn.XLOOKUP(RecurringTable[[#This Row],[Date]], MainIncomeTable[Date], MainIncomeTable[Period], -1, -1,1 ), "")</f>
        <v/>
      </c>
      <c r="E2077" s="68" t="str">
        <f ca="1">IF(RecurringTable[[#This Row],[Date]], IF(RecurringTable[[#This Row],[Date]]=_xlfn.XLOOKUP(TODAY(), RecurringTable[Date], RecurringTable[Date], -1,1,1), "Next up", ""), "")</f>
        <v/>
      </c>
    </row>
    <row r="2078" spans="4:5" x14ac:dyDescent="0.25">
      <c r="D2078" s="67" t="str">
        <f>IF(RecurringTable[[#This Row],[Date]], _xlfn.XLOOKUP(RecurringTable[[#This Row],[Date]], MainIncomeTable[Date], MainIncomeTable[Period], -1, -1,1 ), "")</f>
        <v/>
      </c>
      <c r="E2078" s="68" t="str">
        <f ca="1">IF(RecurringTable[[#This Row],[Date]], IF(RecurringTable[[#This Row],[Date]]=_xlfn.XLOOKUP(TODAY(), RecurringTable[Date], RecurringTable[Date], -1,1,1), "Next up", ""), "")</f>
        <v/>
      </c>
    </row>
    <row r="2079" spans="4:5" x14ac:dyDescent="0.25">
      <c r="D2079" s="67" t="str">
        <f>IF(RecurringTable[[#This Row],[Date]], _xlfn.XLOOKUP(RecurringTable[[#This Row],[Date]], MainIncomeTable[Date], MainIncomeTable[Period], -1, -1,1 ), "")</f>
        <v/>
      </c>
      <c r="E2079" s="68" t="str">
        <f ca="1">IF(RecurringTable[[#This Row],[Date]], IF(RecurringTable[[#This Row],[Date]]=_xlfn.XLOOKUP(TODAY(), RecurringTable[Date], RecurringTable[Date], -1,1,1), "Next up", ""), "")</f>
        <v/>
      </c>
    </row>
    <row r="2080" spans="4:5" x14ac:dyDescent="0.25">
      <c r="D2080" s="67" t="str">
        <f>IF(RecurringTable[[#This Row],[Date]], _xlfn.XLOOKUP(RecurringTable[[#This Row],[Date]], MainIncomeTable[Date], MainIncomeTable[Period], -1, -1,1 ), "")</f>
        <v/>
      </c>
      <c r="E2080" s="68" t="str">
        <f ca="1">IF(RecurringTable[[#This Row],[Date]], IF(RecurringTable[[#This Row],[Date]]=_xlfn.XLOOKUP(TODAY(), RecurringTable[Date], RecurringTable[Date], -1,1,1), "Next up", ""), "")</f>
        <v/>
      </c>
    </row>
    <row r="2081" spans="4:5" x14ac:dyDescent="0.25">
      <c r="D2081" s="67" t="str">
        <f>IF(RecurringTable[[#This Row],[Date]], _xlfn.XLOOKUP(RecurringTable[[#This Row],[Date]], MainIncomeTable[Date], MainIncomeTable[Period], -1, -1,1 ), "")</f>
        <v/>
      </c>
      <c r="E2081" s="68" t="str">
        <f ca="1">IF(RecurringTable[[#This Row],[Date]], IF(RecurringTable[[#This Row],[Date]]=_xlfn.XLOOKUP(TODAY(), RecurringTable[Date], RecurringTable[Date], -1,1,1), "Next up", ""), "")</f>
        <v/>
      </c>
    </row>
    <row r="2082" spans="4:5" x14ac:dyDescent="0.25">
      <c r="D2082" s="67" t="str">
        <f>IF(RecurringTable[[#This Row],[Date]], _xlfn.XLOOKUP(RecurringTable[[#This Row],[Date]], MainIncomeTable[Date], MainIncomeTable[Period], -1, -1,1 ), "")</f>
        <v/>
      </c>
      <c r="E2082" s="68" t="str">
        <f ca="1">IF(RecurringTable[[#This Row],[Date]], IF(RecurringTable[[#This Row],[Date]]=_xlfn.XLOOKUP(TODAY(), RecurringTable[Date], RecurringTable[Date], -1,1,1), "Next up", ""), "")</f>
        <v/>
      </c>
    </row>
    <row r="2083" spans="4:5" x14ac:dyDescent="0.25">
      <c r="D2083" s="67" t="str">
        <f>IF(RecurringTable[[#This Row],[Date]], _xlfn.XLOOKUP(RecurringTable[[#This Row],[Date]], MainIncomeTable[Date], MainIncomeTable[Period], -1, -1,1 ), "")</f>
        <v/>
      </c>
      <c r="E2083" s="68" t="str">
        <f ca="1">IF(RecurringTable[[#This Row],[Date]], IF(RecurringTable[[#This Row],[Date]]=_xlfn.XLOOKUP(TODAY(), RecurringTable[Date], RecurringTable[Date], -1,1,1), "Next up", ""), "")</f>
        <v/>
      </c>
    </row>
    <row r="2084" spans="4:5" x14ac:dyDescent="0.25">
      <c r="D2084" s="67" t="str">
        <f>IF(RecurringTable[[#This Row],[Date]], _xlfn.XLOOKUP(RecurringTable[[#This Row],[Date]], MainIncomeTable[Date], MainIncomeTable[Period], -1, -1,1 ), "")</f>
        <v/>
      </c>
      <c r="E2084" s="68" t="str">
        <f ca="1">IF(RecurringTable[[#This Row],[Date]], IF(RecurringTable[[#This Row],[Date]]=_xlfn.XLOOKUP(TODAY(), RecurringTable[Date], RecurringTable[Date], -1,1,1), "Next up", ""), "")</f>
        <v/>
      </c>
    </row>
    <row r="2085" spans="4:5" x14ac:dyDescent="0.25">
      <c r="D2085" s="67" t="str">
        <f>IF(RecurringTable[[#This Row],[Date]], _xlfn.XLOOKUP(RecurringTable[[#This Row],[Date]], MainIncomeTable[Date], MainIncomeTable[Period], -1, -1,1 ), "")</f>
        <v/>
      </c>
      <c r="E2085" s="68" t="str">
        <f ca="1">IF(RecurringTable[[#This Row],[Date]], IF(RecurringTable[[#This Row],[Date]]=_xlfn.XLOOKUP(TODAY(), RecurringTable[Date], RecurringTable[Date], -1,1,1), "Next up", ""), "")</f>
        <v/>
      </c>
    </row>
    <row r="2086" spans="4:5" x14ac:dyDescent="0.25">
      <c r="D2086" s="67" t="str">
        <f>IF(RecurringTable[[#This Row],[Date]], _xlfn.XLOOKUP(RecurringTable[[#This Row],[Date]], MainIncomeTable[Date], MainIncomeTable[Period], -1, -1,1 ), "")</f>
        <v/>
      </c>
      <c r="E2086" s="68" t="str">
        <f ca="1">IF(RecurringTable[[#This Row],[Date]], IF(RecurringTable[[#This Row],[Date]]=_xlfn.XLOOKUP(TODAY(), RecurringTable[Date], RecurringTable[Date], -1,1,1), "Next up", ""), "")</f>
        <v/>
      </c>
    </row>
    <row r="2087" spans="4:5" x14ac:dyDescent="0.25">
      <c r="D2087" s="67" t="str">
        <f>IF(RecurringTable[[#This Row],[Date]], _xlfn.XLOOKUP(RecurringTable[[#This Row],[Date]], MainIncomeTable[Date], MainIncomeTable[Period], -1, -1,1 ), "")</f>
        <v/>
      </c>
      <c r="E2087" s="68" t="str">
        <f ca="1">IF(RecurringTable[[#This Row],[Date]], IF(RecurringTable[[#This Row],[Date]]=_xlfn.XLOOKUP(TODAY(), RecurringTable[Date], RecurringTable[Date], -1,1,1), "Next up", ""), "")</f>
        <v/>
      </c>
    </row>
    <row r="2088" spans="4:5" x14ac:dyDescent="0.25">
      <c r="D2088" s="67" t="str">
        <f>IF(RecurringTable[[#This Row],[Date]], _xlfn.XLOOKUP(RecurringTable[[#This Row],[Date]], MainIncomeTable[Date], MainIncomeTable[Period], -1, -1,1 ), "")</f>
        <v/>
      </c>
      <c r="E2088" s="68" t="str">
        <f ca="1">IF(RecurringTable[[#This Row],[Date]], IF(RecurringTable[[#This Row],[Date]]=_xlfn.XLOOKUP(TODAY(), RecurringTable[Date], RecurringTable[Date], -1,1,1), "Next up", ""), "")</f>
        <v/>
      </c>
    </row>
    <row r="2089" spans="4:5" x14ac:dyDescent="0.25">
      <c r="D2089" s="67" t="str">
        <f>IF(RecurringTable[[#This Row],[Date]], _xlfn.XLOOKUP(RecurringTable[[#This Row],[Date]], MainIncomeTable[Date], MainIncomeTable[Period], -1, -1,1 ), "")</f>
        <v/>
      </c>
      <c r="E2089" s="68" t="str">
        <f ca="1">IF(RecurringTable[[#This Row],[Date]], IF(RecurringTable[[#This Row],[Date]]=_xlfn.XLOOKUP(TODAY(), RecurringTable[Date], RecurringTable[Date], -1,1,1), "Next up", ""), "")</f>
        <v/>
      </c>
    </row>
    <row r="2090" spans="4:5" x14ac:dyDescent="0.25">
      <c r="D2090" s="67" t="str">
        <f>IF(RecurringTable[[#This Row],[Date]], _xlfn.XLOOKUP(RecurringTable[[#This Row],[Date]], MainIncomeTable[Date], MainIncomeTable[Period], -1, -1,1 ), "")</f>
        <v/>
      </c>
      <c r="E2090" s="68" t="str">
        <f ca="1">IF(RecurringTable[[#This Row],[Date]], IF(RecurringTable[[#This Row],[Date]]=_xlfn.XLOOKUP(TODAY(), RecurringTable[Date], RecurringTable[Date], -1,1,1), "Next up", ""), "")</f>
        <v/>
      </c>
    </row>
    <row r="2091" spans="4:5" x14ac:dyDescent="0.25">
      <c r="D2091" s="67" t="str">
        <f>IF(RecurringTable[[#This Row],[Date]], _xlfn.XLOOKUP(RecurringTable[[#This Row],[Date]], MainIncomeTable[Date], MainIncomeTable[Period], -1, -1,1 ), "")</f>
        <v/>
      </c>
      <c r="E2091" s="68" t="str">
        <f ca="1">IF(RecurringTable[[#This Row],[Date]], IF(RecurringTable[[#This Row],[Date]]=_xlfn.XLOOKUP(TODAY(), RecurringTable[Date], RecurringTable[Date], -1,1,1), "Next up", ""), "")</f>
        <v/>
      </c>
    </row>
    <row r="2092" spans="4:5" x14ac:dyDescent="0.25">
      <c r="D2092" s="67" t="str">
        <f>IF(RecurringTable[[#This Row],[Date]], _xlfn.XLOOKUP(RecurringTable[[#This Row],[Date]], MainIncomeTable[Date], MainIncomeTable[Period], -1, -1,1 ), "")</f>
        <v/>
      </c>
      <c r="E2092" s="68" t="str">
        <f ca="1">IF(RecurringTable[[#This Row],[Date]], IF(RecurringTable[[#This Row],[Date]]=_xlfn.XLOOKUP(TODAY(), RecurringTable[Date], RecurringTable[Date], -1,1,1), "Next up", ""), "")</f>
        <v/>
      </c>
    </row>
    <row r="2093" spans="4:5" x14ac:dyDescent="0.25">
      <c r="D2093" s="67" t="str">
        <f>IF(RecurringTable[[#This Row],[Date]], _xlfn.XLOOKUP(RecurringTable[[#This Row],[Date]], MainIncomeTable[Date], MainIncomeTable[Period], -1, -1,1 ), "")</f>
        <v/>
      </c>
      <c r="E2093" s="68" t="str">
        <f ca="1">IF(RecurringTable[[#This Row],[Date]], IF(RecurringTable[[#This Row],[Date]]=_xlfn.XLOOKUP(TODAY(), RecurringTable[Date], RecurringTable[Date], -1,1,1), "Next up", ""), "")</f>
        <v/>
      </c>
    </row>
    <row r="2094" spans="4:5" x14ac:dyDescent="0.25">
      <c r="D2094" s="67" t="str">
        <f>IF(RecurringTable[[#This Row],[Date]], _xlfn.XLOOKUP(RecurringTable[[#This Row],[Date]], MainIncomeTable[Date], MainIncomeTable[Period], -1, -1,1 ), "")</f>
        <v/>
      </c>
      <c r="E2094" s="68" t="str">
        <f ca="1">IF(RecurringTable[[#This Row],[Date]], IF(RecurringTable[[#This Row],[Date]]=_xlfn.XLOOKUP(TODAY(), RecurringTable[Date], RecurringTable[Date], -1,1,1), "Next up", ""), "")</f>
        <v/>
      </c>
    </row>
    <row r="2095" spans="4:5" x14ac:dyDescent="0.25">
      <c r="D2095" s="67" t="str">
        <f>IF(RecurringTable[[#This Row],[Date]], _xlfn.XLOOKUP(RecurringTable[[#This Row],[Date]], MainIncomeTable[Date], MainIncomeTable[Period], -1, -1,1 ), "")</f>
        <v/>
      </c>
      <c r="E2095" s="68" t="str">
        <f ca="1">IF(RecurringTable[[#This Row],[Date]], IF(RecurringTable[[#This Row],[Date]]=_xlfn.XLOOKUP(TODAY(), RecurringTable[Date], RecurringTable[Date], -1,1,1), "Next up", ""), "")</f>
        <v/>
      </c>
    </row>
    <row r="2096" spans="4:5" x14ac:dyDescent="0.25">
      <c r="D2096" s="67" t="str">
        <f>IF(RecurringTable[[#This Row],[Date]], _xlfn.XLOOKUP(RecurringTable[[#This Row],[Date]], MainIncomeTable[Date], MainIncomeTable[Period], -1, -1,1 ), "")</f>
        <v/>
      </c>
      <c r="E2096" s="68" t="str">
        <f ca="1">IF(RecurringTable[[#This Row],[Date]], IF(RecurringTable[[#This Row],[Date]]=_xlfn.XLOOKUP(TODAY(), RecurringTable[Date], RecurringTable[Date], -1,1,1), "Next up", ""), "")</f>
        <v/>
      </c>
    </row>
    <row r="2097" spans="1:5" x14ac:dyDescent="0.25">
      <c r="D2097" s="67" t="str">
        <f>IF(RecurringTable[[#This Row],[Date]], _xlfn.XLOOKUP(RecurringTable[[#This Row],[Date]], MainIncomeTable[Date], MainIncomeTable[Period], -1, -1,1 ), "")</f>
        <v/>
      </c>
      <c r="E2097" s="68" t="str">
        <f ca="1">IF(RecurringTable[[#This Row],[Date]], IF(RecurringTable[[#This Row],[Date]]=_xlfn.XLOOKUP(TODAY(), RecurringTable[Date], RecurringTable[Date], -1,1,1), "Next up", ""), "")</f>
        <v/>
      </c>
    </row>
    <row r="2098" spans="1:5" x14ac:dyDescent="0.25">
      <c r="A2098" s="24" t="s">
        <v>28</v>
      </c>
      <c r="C2098" s="42">
        <f>SUBTOTAL(109,RecurringTable[Amount])</f>
        <v>0</v>
      </c>
    </row>
  </sheetData>
  <sheetProtection sheet="1" scenarios="1" sort="0" autoFilter="0"/>
  <protectedRanges>
    <protectedRange sqref="A1:E1048576" name="RecurringTable"/>
  </protectedRanges>
  <conditionalFormatting sqref="D2">
    <cfRule type="expression" dxfId="102" priority="6">
      <formula>ISERROR($A2)</formula>
    </cfRule>
  </conditionalFormatting>
  <conditionalFormatting sqref="A2:C2097">
    <cfRule type="expression" dxfId="101" priority="4">
      <formula>$D2=CURRENT_PAY_PERIOD</formula>
    </cfRule>
    <cfRule type="expression" dxfId="100" priority="5">
      <formula>$D2=(CURRENT_PAY_PERIOD + 1)</formula>
    </cfRule>
  </conditionalFormatting>
  <conditionalFormatting sqref="E1:E1048576">
    <cfRule type="cellIs" dxfId="99" priority="1" operator="equal">
      <formula>"Next up"</formula>
    </cfRule>
    <cfRule type="expression" dxfId="98" priority="2">
      <formula>TRUE</formula>
    </cfRule>
  </conditionalFormatting>
  <pageMargins left="0.7" right="0.7" top="0.75" bottom="0.75" header="0.3" footer="0.3"/>
  <pageSetup paperSize="9" orientation="portrait" horizontalDpi="4294967293"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C6670-6E1C-4EBE-BC10-17BB10E3BF26}">
  <sheetPr>
    <tabColor rgb="FF00B0F0"/>
  </sheetPr>
  <dimension ref="A1:O52"/>
  <sheetViews>
    <sheetView workbookViewId="0">
      <selection activeCell="E28" sqref="E28"/>
    </sheetView>
  </sheetViews>
  <sheetFormatPr defaultColWidth="8.85546875" defaultRowHeight="18" customHeight="1" x14ac:dyDescent="0.25"/>
  <cols>
    <col min="1" max="1" width="9.7109375" style="61" bestFit="1" customWidth="1"/>
    <col min="2" max="2" width="13.5703125" style="57" customWidth="1"/>
    <col min="3" max="3" width="22.140625" style="57" customWidth="1"/>
    <col min="4" max="4" width="9.42578125" style="58" bestFit="1" customWidth="1"/>
    <col min="5" max="5" width="20.7109375" style="59" bestFit="1" customWidth="1"/>
    <col min="6" max="6" width="15.5703125" style="59" bestFit="1" customWidth="1"/>
    <col min="7" max="7" width="8.85546875" style="63"/>
    <col min="8" max="8" width="16.7109375" style="60" customWidth="1"/>
    <col min="9" max="9" width="8.85546875" style="14" hidden="1" customWidth="1"/>
    <col min="10" max="10" width="16.28515625" style="62" hidden="1" customWidth="1"/>
    <col min="11" max="11" width="27.7109375" style="63" hidden="1" customWidth="1"/>
    <col min="12" max="12" width="22.42578125" style="63" hidden="1" customWidth="1"/>
    <col min="13" max="13" width="13" style="62" hidden="1" customWidth="1"/>
    <col min="14" max="14" width="12.28515625" style="62" bestFit="1" customWidth="1"/>
    <col min="15" max="15" width="8.85546875" style="14"/>
    <col min="16" max="16384" width="8.85546875" style="62"/>
  </cols>
  <sheetData>
    <row r="1" spans="1:15" ht="18" customHeight="1" x14ac:dyDescent="0.25">
      <c r="A1" s="61" t="s">
        <v>53</v>
      </c>
      <c r="B1" s="57" t="s">
        <v>56</v>
      </c>
      <c r="C1" s="57" t="s">
        <v>2</v>
      </c>
      <c r="D1" s="58" t="s">
        <v>48</v>
      </c>
      <c r="E1" s="59" t="s">
        <v>44</v>
      </c>
      <c r="F1" s="59" t="s">
        <v>45</v>
      </c>
      <c r="G1" s="63" t="s">
        <v>4</v>
      </c>
      <c r="H1" s="60" t="s">
        <v>54</v>
      </c>
      <c r="I1" s="62" t="s">
        <v>49</v>
      </c>
      <c r="J1" s="63" t="s">
        <v>46</v>
      </c>
      <c r="K1" s="63" t="s">
        <v>47</v>
      </c>
      <c r="L1" s="62" t="s">
        <v>50</v>
      </c>
      <c r="M1" s="62" t="s">
        <v>51</v>
      </c>
      <c r="O1" s="62"/>
    </row>
    <row r="2" spans="1:15" ht="18" customHeight="1" x14ac:dyDescent="0.25">
      <c r="A2" s="65" t="s">
        <v>52</v>
      </c>
      <c r="B2" s="56"/>
      <c r="G2" s="63" t="e" cm="1">
        <f t="array" aca="1" ref="G2" ca="1">IF(CURRENT_PAY_PERIOD  &gt;= BudgetTable[[#This Row],[Start period]], BudgetTable[[#This Row],[Implied Amount per period]] * (CURRENT_PAY_PERIOD - BudgetTable[[#This Row],[Start period]] + 1), 0)</f>
        <v>#DIV/0!</v>
      </c>
      <c r="H2" s="60">
        <f>IF(ISERROR(BudgetTable[[#This Row],[Implied Periods]]), 0, IF(BudgetTable[[#This Row],[Implied Periods]]&gt;0, BudgetTable[[#This Row],[Paid]]/BudgetTable[[#This Row],[Implied Goal amount]], 1))</f>
        <v>0</v>
      </c>
      <c r="I2" s="62" t="e">
        <f>ROUNDUP(IF(OR(ISBLANK(BudgetTable[[#This Row],[Periods]]), BudgetTable[[#This Row],[Periods]]="Indefinitely"), BudgetTable[[#This Row],[Goal amount]] / BudgetTable[[#This Row],[Amount per period]], BudgetTable[[#This Row],[Periods]]), 0)</f>
        <v>#DIV/0!</v>
      </c>
      <c r="J2" s="63" t="e">
        <f>IF(ISBLANK(BudgetTable[[#This Row],[Amount per period]]), BudgetTable[[#This Row],[Goal amount]] / BudgetTable[[#This Row],[Implied Periods]], BudgetTable[[#This Row],[Amount per period]])</f>
        <v>#DIV/0!</v>
      </c>
      <c r="K2" s="63" t="e">
        <f>IF(ISBLANK(BudgetTable[[#This Row],[Goal amount]]), BudgetTable[[#This Row],[Implied Periods]]*BudgetTable[[#This Row],[Amount per period]], BudgetTable[[#This Row],[Goal amount]])</f>
        <v>#DIV/0!</v>
      </c>
      <c r="L2" s="64">
        <f>_xlfn.XLOOKUP(BudgetTable[[#This Row],[Start date]], MainIncomeTable[Date], MainIncomeTable[Period], 0, -1, 1)</f>
        <v>0</v>
      </c>
      <c r="M2" s="64" t="e">
        <f xml:space="preserve"> IF(BudgetTable[[#This Row],[Implied Periods]] &gt; 0, BudgetTable[[#This Row],[Start period]] + BudgetTable[[#This Row],[Implied Periods]] - 1, ROWS(PeriodOnPeriod[#Data]))</f>
        <v>#DIV/0!</v>
      </c>
      <c r="O2" s="62"/>
    </row>
    <row r="3" spans="1:15" ht="18" customHeight="1" x14ac:dyDescent="0.25">
      <c r="A3" s="65" t="s">
        <v>52</v>
      </c>
      <c r="B3" s="56"/>
      <c r="G3" s="63" t="e" cm="1">
        <f t="array" aca="1" ref="G3" ca="1">IF(CURRENT_PAY_PERIOD  &gt;= BudgetTable[[#This Row],[Start period]], BudgetTable[[#This Row],[Implied Amount per period]] * (CURRENT_PAY_PERIOD - BudgetTable[[#This Row],[Start period]] + 1), 0)</f>
        <v>#DIV/0!</v>
      </c>
      <c r="H3" s="60">
        <f>IF(ISERROR(BudgetTable[[#This Row],[Implied Periods]]), 0, IF(BudgetTable[[#This Row],[Implied Periods]]&gt;0, BudgetTable[[#This Row],[Paid]]/BudgetTable[[#This Row],[Implied Goal amount]], 1))</f>
        <v>0</v>
      </c>
      <c r="I3" s="62" t="e">
        <f>ROUNDUP(IF(OR(ISBLANK(BudgetTable[[#This Row],[Periods]]), BudgetTable[[#This Row],[Periods]]="Indefinitely"), BudgetTable[[#This Row],[Goal amount]] / BudgetTable[[#This Row],[Amount per period]], BudgetTable[[#This Row],[Periods]]), 0)</f>
        <v>#DIV/0!</v>
      </c>
      <c r="J3" s="63" t="e">
        <f>IF(ISBLANK(BudgetTable[[#This Row],[Amount per period]]), BudgetTable[[#This Row],[Goal amount]] / BudgetTable[[#This Row],[Implied Periods]], BudgetTable[[#This Row],[Amount per period]])</f>
        <v>#DIV/0!</v>
      </c>
      <c r="K3" s="63" t="e">
        <f>IF(ISBLANK(BudgetTable[[#This Row],[Goal amount]]), BudgetTable[[#This Row],[Implied Periods]]*BudgetTable[[#This Row],[Amount per period]], BudgetTable[[#This Row],[Goal amount]])</f>
        <v>#DIV/0!</v>
      </c>
      <c r="L3" s="64">
        <f>_xlfn.XLOOKUP(BudgetTable[[#This Row],[Start date]], MainIncomeTable[Date], MainIncomeTable[Period], 0, -1, 1)</f>
        <v>0</v>
      </c>
      <c r="M3" s="64" t="e">
        <f xml:space="preserve"> IF(BudgetTable[[#This Row],[Implied Periods]] &gt; 0, BudgetTable[[#This Row],[Start period]] + BudgetTable[[#This Row],[Implied Periods]] - 1, ROWS(PeriodOnPeriod[#Data]))</f>
        <v>#DIV/0!</v>
      </c>
      <c r="O3" s="62"/>
    </row>
    <row r="4" spans="1:15" ht="18" customHeight="1" x14ac:dyDescent="0.25">
      <c r="A4" s="65" t="s">
        <v>52</v>
      </c>
      <c r="G4" s="63" t="e" cm="1">
        <f t="array" aca="1" ref="G4" ca="1">IF(CURRENT_PAY_PERIOD  &gt;= BudgetTable[[#This Row],[Start period]], BudgetTable[[#This Row],[Implied Amount per period]] * (CURRENT_PAY_PERIOD - BudgetTable[[#This Row],[Start period]] + 1), 0)</f>
        <v>#DIV/0!</v>
      </c>
      <c r="H4" s="60">
        <f>IF(ISERROR(BudgetTable[[#This Row],[Implied Periods]]), 0, IF(BudgetTable[[#This Row],[Implied Periods]]&gt;0, BudgetTable[[#This Row],[Paid]]/BudgetTable[[#This Row],[Implied Goal amount]], 1))</f>
        <v>0</v>
      </c>
      <c r="I4" s="62" t="e">
        <f>ROUNDUP(IF(OR(ISBLANK(BudgetTable[[#This Row],[Periods]]), BudgetTable[[#This Row],[Periods]]="Indefinitely"), BudgetTable[[#This Row],[Goal amount]] / BudgetTable[[#This Row],[Amount per period]], BudgetTable[[#This Row],[Periods]]), 0)</f>
        <v>#DIV/0!</v>
      </c>
      <c r="J4" s="63" t="e">
        <f>IF(ISBLANK(BudgetTable[[#This Row],[Amount per period]]), BudgetTable[[#This Row],[Goal amount]] / BudgetTable[[#This Row],[Implied Periods]], BudgetTable[[#This Row],[Amount per period]])</f>
        <v>#DIV/0!</v>
      </c>
      <c r="K4" s="63" t="e">
        <f>IF(ISBLANK(BudgetTable[[#This Row],[Goal amount]]), BudgetTable[[#This Row],[Implied Periods]]*BudgetTable[[#This Row],[Amount per period]], BudgetTable[[#This Row],[Goal amount]])</f>
        <v>#DIV/0!</v>
      </c>
      <c r="L4" s="64">
        <f>_xlfn.XLOOKUP(BudgetTable[[#This Row],[Start date]], MainIncomeTable[Date], MainIncomeTable[Period], 0, -1, 1)</f>
        <v>0</v>
      </c>
      <c r="M4" s="64" t="e">
        <f xml:space="preserve"> IF(BudgetTable[[#This Row],[Implied Periods]] &gt; 0, BudgetTable[[#This Row],[Start period]] + BudgetTable[[#This Row],[Implied Periods]] - 1, ROWS(PeriodOnPeriod[#Data]))</f>
        <v>#DIV/0!</v>
      </c>
      <c r="O4" s="62"/>
    </row>
    <row r="5" spans="1:15" ht="18" customHeight="1" x14ac:dyDescent="0.25">
      <c r="A5" s="65" t="s">
        <v>52</v>
      </c>
      <c r="G5" s="63" t="e" cm="1">
        <f t="array" aca="1" ref="G5" ca="1">IF(CURRENT_PAY_PERIOD  &gt;= BudgetTable[[#This Row],[Start period]], BudgetTable[[#This Row],[Implied Amount per period]] * (CURRENT_PAY_PERIOD - BudgetTable[[#This Row],[Start period]] + 1), 0)</f>
        <v>#DIV/0!</v>
      </c>
      <c r="H5" s="60">
        <f>IF(ISERROR(BudgetTable[[#This Row],[Implied Periods]]), 0, IF(BudgetTable[[#This Row],[Implied Periods]]&gt;0, BudgetTable[[#This Row],[Paid]]/BudgetTable[[#This Row],[Implied Goal amount]], 1))</f>
        <v>0</v>
      </c>
      <c r="I5" s="62" t="e">
        <f>ROUNDUP(IF(OR(ISBLANK(BudgetTable[[#This Row],[Periods]]), BudgetTable[[#This Row],[Periods]]="Indefinitely"), BudgetTable[[#This Row],[Goal amount]] / BudgetTable[[#This Row],[Amount per period]], BudgetTable[[#This Row],[Periods]]), 0)</f>
        <v>#DIV/0!</v>
      </c>
      <c r="J5" s="63" t="e">
        <f>IF(ISBLANK(BudgetTable[[#This Row],[Amount per period]]), BudgetTable[[#This Row],[Goal amount]] / BudgetTable[[#This Row],[Implied Periods]], BudgetTable[[#This Row],[Amount per period]])</f>
        <v>#DIV/0!</v>
      </c>
      <c r="K5" s="63" t="e">
        <f>IF(ISBLANK(BudgetTable[[#This Row],[Goal amount]]), BudgetTable[[#This Row],[Implied Periods]]*BudgetTable[[#This Row],[Amount per period]], BudgetTable[[#This Row],[Goal amount]])</f>
        <v>#DIV/0!</v>
      </c>
      <c r="L5" s="64">
        <f>_xlfn.XLOOKUP(BudgetTable[[#This Row],[Start date]], MainIncomeTable[Date], MainIncomeTable[Period], 0, -1, 1)</f>
        <v>0</v>
      </c>
      <c r="M5" s="64" t="e">
        <f xml:space="preserve"> IF(BudgetTable[[#This Row],[Implied Periods]] &gt; 0, BudgetTable[[#This Row],[Start period]] + BudgetTable[[#This Row],[Implied Periods]] - 1, ROWS(PeriodOnPeriod[#Data]))</f>
        <v>#DIV/0!</v>
      </c>
      <c r="O5" s="62"/>
    </row>
    <row r="6" spans="1:15" ht="18" customHeight="1" x14ac:dyDescent="0.25">
      <c r="A6" s="65" t="s">
        <v>52</v>
      </c>
      <c r="G6" s="63" t="e" cm="1">
        <f t="array" aca="1" ref="G6" ca="1">IF(CURRENT_PAY_PERIOD  &gt;= BudgetTable[[#This Row],[Start period]], BudgetTable[[#This Row],[Implied Amount per period]] * (CURRENT_PAY_PERIOD - BudgetTable[[#This Row],[Start period]] + 1), 0)</f>
        <v>#DIV/0!</v>
      </c>
      <c r="H6" s="60">
        <f>IF(ISERROR(BudgetTable[[#This Row],[Implied Periods]]), 0, IF(BudgetTable[[#This Row],[Implied Periods]]&gt;0, BudgetTable[[#This Row],[Paid]]/BudgetTable[[#This Row],[Implied Goal amount]], 1))</f>
        <v>0</v>
      </c>
      <c r="I6" s="62" t="e">
        <f>ROUNDUP(IF(OR(ISBLANK(BudgetTable[[#This Row],[Periods]]), BudgetTable[[#This Row],[Periods]]="Indefinitely"), BudgetTable[[#This Row],[Goal amount]] / BudgetTable[[#This Row],[Amount per period]], BudgetTable[[#This Row],[Periods]]), 0)</f>
        <v>#DIV/0!</v>
      </c>
      <c r="J6" s="63" t="e">
        <f>IF(ISBLANK(BudgetTable[[#This Row],[Amount per period]]), BudgetTable[[#This Row],[Goal amount]] / BudgetTable[[#This Row],[Implied Periods]], BudgetTable[[#This Row],[Amount per period]])</f>
        <v>#DIV/0!</v>
      </c>
      <c r="K6" s="63" t="e">
        <f>IF(ISBLANK(BudgetTable[[#This Row],[Goal amount]]), BudgetTable[[#This Row],[Implied Periods]]*BudgetTable[[#This Row],[Amount per period]], BudgetTable[[#This Row],[Goal amount]])</f>
        <v>#DIV/0!</v>
      </c>
      <c r="L6" s="64">
        <f>_xlfn.XLOOKUP(BudgetTable[[#This Row],[Start date]], MainIncomeTable[Date], MainIncomeTable[Period], 0, -1, 1)</f>
        <v>0</v>
      </c>
      <c r="M6" s="64" t="e">
        <f xml:space="preserve"> IF(BudgetTable[[#This Row],[Implied Periods]] &gt; 0, BudgetTable[[#This Row],[Start period]] + BudgetTable[[#This Row],[Implied Periods]] - 1, ROWS(PeriodOnPeriod[#Data]))</f>
        <v>#DIV/0!</v>
      </c>
      <c r="O6" s="62"/>
    </row>
    <row r="7" spans="1:15" ht="18" customHeight="1" x14ac:dyDescent="0.25">
      <c r="A7" s="65" t="s">
        <v>52</v>
      </c>
      <c r="G7" s="63" t="e" cm="1">
        <f t="array" aca="1" ref="G7" ca="1">IF(CURRENT_PAY_PERIOD  &gt;= BudgetTable[[#This Row],[Start period]], BudgetTable[[#This Row],[Implied Amount per period]] * (CURRENT_PAY_PERIOD - BudgetTable[[#This Row],[Start period]] + 1), 0)</f>
        <v>#DIV/0!</v>
      </c>
      <c r="H7" s="60">
        <f>IF(ISERROR(BudgetTable[[#This Row],[Implied Periods]]), 0, IF(BudgetTable[[#This Row],[Implied Periods]]&gt;0, BudgetTable[[#This Row],[Paid]]/BudgetTable[[#This Row],[Implied Goal amount]], 1))</f>
        <v>0</v>
      </c>
      <c r="I7" s="62" t="e">
        <f>ROUNDUP(IF(OR(ISBLANK(BudgetTable[[#This Row],[Periods]]), BudgetTable[[#This Row],[Periods]]="Indefinitely"), BudgetTable[[#This Row],[Goal amount]] / BudgetTable[[#This Row],[Amount per period]], BudgetTable[[#This Row],[Periods]]), 0)</f>
        <v>#DIV/0!</v>
      </c>
      <c r="J7" s="63" t="e">
        <f>IF(ISBLANK(BudgetTable[[#This Row],[Amount per period]]), BudgetTable[[#This Row],[Goal amount]] / BudgetTable[[#This Row],[Implied Periods]], BudgetTable[[#This Row],[Amount per period]])</f>
        <v>#DIV/0!</v>
      </c>
      <c r="K7" s="63" t="e">
        <f>IF(ISBLANK(BudgetTable[[#This Row],[Goal amount]]), BudgetTable[[#This Row],[Implied Periods]]*BudgetTable[[#This Row],[Amount per period]], BudgetTable[[#This Row],[Goal amount]])</f>
        <v>#DIV/0!</v>
      </c>
      <c r="L7" s="64">
        <f>_xlfn.XLOOKUP(BudgetTable[[#This Row],[Start date]], MainIncomeTable[Date], MainIncomeTable[Period], 0, -1, 1)</f>
        <v>0</v>
      </c>
      <c r="M7" s="64" t="e">
        <f xml:space="preserve"> IF(BudgetTable[[#This Row],[Implied Periods]] &gt; 0, BudgetTable[[#This Row],[Start period]] + BudgetTable[[#This Row],[Implied Periods]] - 1, ROWS(PeriodOnPeriod[#Data]))</f>
        <v>#DIV/0!</v>
      </c>
      <c r="O7" s="62"/>
    </row>
    <row r="8" spans="1:15" ht="18" customHeight="1" x14ac:dyDescent="0.25">
      <c r="A8" s="65" t="s">
        <v>52</v>
      </c>
      <c r="G8" s="63" t="e" cm="1">
        <f t="array" aca="1" ref="G8" ca="1">IF(CURRENT_PAY_PERIOD  &gt;= BudgetTable[[#This Row],[Start period]], BudgetTable[[#This Row],[Implied Amount per period]] * (CURRENT_PAY_PERIOD - BudgetTable[[#This Row],[Start period]] + 1), 0)</f>
        <v>#DIV/0!</v>
      </c>
      <c r="H8" s="60">
        <f>IF(ISERROR(BudgetTable[[#This Row],[Implied Periods]]), 0, IF(BudgetTable[[#This Row],[Implied Periods]]&gt;0, BudgetTable[[#This Row],[Paid]]/BudgetTable[[#This Row],[Implied Goal amount]], 1))</f>
        <v>0</v>
      </c>
      <c r="I8" s="62" t="e">
        <f>ROUNDUP(IF(OR(ISBLANK(BudgetTable[[#This Row],[Periods]]), BudgetTable[[#This Row],[Periods]]="Indefinitely"), BudgetTable[[#This Row],[Goal amount]] / BudgetTable[[#This Row],[Amount per period]], BudgetTable[[#This Row],[Periods]]), 0)</f>
        <v>#DIV/0!</v>
      </c>
      <c r="J8" s="63" t="e">
        <f>IF(ISBLANK(BudgetTable[[#This Row],[Amount per period]]), BudgetTable[[#This Row],[Goal amount]] / BudgetTable[[#This Row],[Implied Periods]], BudgetTable[[#This Row],[Amount per period]])</f>
        <v>#DIV/0!</v>
      </c>
      <c r="K8" s="63" t="e">
        <f>IF(ISBLANK(BudgetTable[[#This Row],[Goal amount]]), BudgetTable[[#This Row],[Implied Periods]]*BudgetTable[[#This Row],[Amount per period]], BudgetTable[[#This Row],[Goal amount]])</f>
        <v>#DIV/0!</v>
      </c>
      <c r="L8" s="64">
        <f>_xlfn.XLOOKUP(BudgetTable[[#This Row],[Start date]], MainIncomeTable[Date], MainIncomeTable[Period], 0, -1, 1)</f>
        <v>0</v>
      </c>
      <c r="M8" s="64" t="e">
        <f xml:space="preserve"> IF(BudgetTable[[#This Row],[Implied Periods]] &gt; 0, BudgetTable[[#This Row],[Start period]] + BudgetTable[[#This Row],[Implied Periods]] - 1, ROWS(PeriodOnPeriod[#Data]))</f>
        <v>#DIV/0!</v>
      </c>
      <c r="O8" s="62"/>
    </row>
    <row r="9" spans="1:15" ht="18" customHeight="1" x14ac:dyDescent="0.25">
      <c r="A9" s="65" t="s">
        <v>52</v>
      </c>
      <c r="G9" s="63" t="e" cm="1">
        <f t="array" aca="1" ref="G9" ca="1">IF(CURRENT_PAY_PERIOD  &gt;= BudgetTable[[#This Row],[Start period]], BudgetTable[[#This Row],[Implied Amount per period]] * (CURRENT_PAY_PERIOD - BudgetTable[[#This Row],[Start period]] + 1), 0)</f>
        <v>#DIV/0!</v>
      </c>
      <c r="H9" s="60">
        <f>IF(ISERROR(BudgetTable[[#This Row],[Implied Periods]]), 0, IF(BudgetTable[[#This Row],[Implied Periods]]&gt;0, BudgetTable[[#This Row],[Paid]]/BudgetTable[[#This Row],[Implied Goal amount]], 1))</f>
        <v>0</v>
      </c>
      <c r="I9" s="62" t="e">
        <f>ROUNDUP(IF(OR(ISBLANK(BudgetTable[[#This Row],[Periods]]), BudgetTable[[#This Row],[Periods]]="Indefinitely"), BudgetTable[[#This Row],[Goal amount]] / BudgetTable[[#This Row],[Amount per period]], BudgetTable[[#This Row],[Periods]]), 0)</f>
        <v>#DIV/0!</v>
      </c>
      <c r="J9" s="63" t="e">
        <f>IF(ISBLANK(BudgetTable[[#This Row],[Amount per period]]), BudgetTable[[#This Row],[Goal amount]] / BudgetTable[[#This Row],[Implied Periods]], BudgetTable[[#This Row],[Amount per period]])</f>
        <v>#DIV/0!</v>
      </c>
      <c r="K9" s="63" t="e">
        <f>IF(ISBLANK(BudgetTable[[#This Row],[Goal amount]]), BudgetTable[[#This Row],[Implied Periods]]*BudgetTable[[#This Row],[Amount per period]], BudgetTable[[#This Row],[Goal amount]])</f>
        <v>#DIV/0!</v>
      </c>
      <c r="L9" s="64">
        <f>_xlfn.XLOOKUP(BudgetTable[[#This Row],[Start date]], MainIncomeTable[Date], MainIncomeTable[Period], 0, -1, 1)</f>
        <v>0</v>
      </c>
      <c r="M9" s="64" t="e">
        <f xml:space="preserve"> IF(BudgetTable[[#This Row],[Implied Periods]] &gt; 0, BudgetTable[[#This Row],[Start period]] + BudgetTable[[#This Row],[Implied Periods]] - 1, ROWS(PeriodOnPeriod[#Data]))</f>
        <v>#DIV/0!</v>
      </c>
      <c r="O9" s="62"/>
    </row>
    <row r="10" spans="1:15" ht="18" customHeight="1" x14ac:dyDescent="0.25">
      <c r="A10" s="65" t="s">
        <v>52</v>
      </c>
      <c r="G10" s="63" t="e" cm="1">
        <f t="array" aca="1" ref="G10" ca="1">IF(CURRENT_PAY_PERIOD  &gt;= BudgetTable[[#This Row],[Start period]], BudgetTable[[#This Row],[Implied Amount per period]] * (CURRENT_PAY_PERIOD - BudgetTable[[#This Row],[Start period]] + 1), 0)</f>
        <v>#DIV/0!</v>
      </c>
      <c r="H10" s="60">
        <f>IF(ISERROR(BudgetTable[[#This Row],[Implied Periods]]), 0, IF(BudgetTable[[#This Row],[Implied Periods]]&gt;0, BudgetTable[[#This Row],[Paid]]/BudgetTable[[#This Row],[Implied Goal amount]], 1))</f>
        <v>0</v>
      </c>
      <c r="I10" s="62" t="e">
        <f>ROUNDUP(IF(OR(ISBLANK(BudgetTable[[#This Row],[Periods]]), BudgetTable[[#This Row],[Periods]]="Indefinitely"), BudgetTable[[#This Row],[Goal amount]] / BudgetTable[[#This Row],[Amount per period]], BudgetTable[[#This Row],[Periods]]), 0)</f>
        <v>#DIV/0!</v>
      </c>
      <c r="J10" s="63" t="e">
        <f>IF(ISBLANK(BudgetTable[[#This Row],[Amount per period]]), BudgetTable[[#This Row],[Goal amount]] / BudgetTable[[#This Row],[Implied Periods]], BudgetTable[[#This Row],[Amount per period]])</f>
        <v>#DIV/0!</v>
      </c>
      <c r="K10" s="63" t="e">
        <f>IF(ISBLANK(BudgetTable[[#This Row],[Goal amount]]), BudgetTable[[#This Row],[Implied Periods]]*BudgetTable[[#This Row],[Amount per period]], BudgetTable[[#This Row],[Goal amount]])</f>
        <v>#DIV/0!</v>
      </c>
      <c r="L10" s="64">
        <f>_xlfn.XLOOKUP(BudgetTable[[#This Row],[Start date]], MainIncomeTable[Date], MainIncomeTable[Period], 0, -1, 1)</f>
        <v>0</v>
      </c>
      <c r="M10" s="64" t="e">
        <f xml:space="preserve"> IF(BudgetTable[[#This Row],[Implied Periods]] &gt; 0, BudgetTable[[#This Row],[Start period]] + BudgetTable[[#This Row],[Implied Periods]] - 1, ROWS(PeriodOnPeriod[#Data]))</f>
        <v>#DIV/0!</v>
      </c>
      <c r="O10" s="62"/>
    </row>
    <row r="11" spans="1:15" ht="18" customHeight="1" x14ac:dyDescent="0.25">
      <c r="A11" s="65" t="s">
        <v>52</v>
      </c>
      <c r="G11" s="63" t="e" cm="1">
        <f t="array" aca="1" ref="G11" ca="1">IF(CURRENT_PAY_PERIOD  &gt;= BudgetTable[[#This Row],[Start period]], BudgetTable[[#This Row],[Implied Amount per period]] * (CURRENT_PAY_PERIOD - BudgetTable[[#This Row],[Start period]] + 1), 0)</f>
        <v>#DIV/0!</v>
      </c>
      <c r="H11" s="60">
        <f>IF(ISERROR(BudgetTable[[#This Row],[Implied Periods]]), 0, IF(BudgetTable[[#This Row],[Implied Periods]]&gt;0, BudgetTable[[#This Row],[Paid]]/BudgetTable[[#This Row],[Implied Goal amount]], 1))</f>
        <v>0</v>
      </c>
      <c r="I11" s="62" t="e">
        <f>ROUNDUP(IF(OR(ISBLANK(BudgetTable[[#This Row],[Periods]]), BudgetTable[[#This Row],[Periods]]="Indefinitely"), BudgetTable[[#This Row],[Goal amount]] / BudgetTable[[#This Row],[Amount per period]], BudgetTable[[#This Row],[Periods]]), 0)</f>
        <v>#DIV/0!</v>
      </c>
      <c r="J11" s="63" t="e">
        <f>IF(ISBLANK(BudgetTable[[#This Row],[Amount per period]]), BudgetTable[[#This Row],[Goal amount]] / BudgetTable[[#This Row],[Implied Periods]], BudgetTable[[#This Row],[Amount per period]])</f>
        <v>#DIV/0!</v>
      </c>
      <c r="K11" s="63" t="e">
        <f>IF(ISBLANK(BudgetTable[[#This Row],[Goal amount]]), BudgetTable[[#This Row],[Implied Periods]]*BudgetTable[[#This Row],[Amount per period]], BudgetTable[[#This Row],[Goal amount]])</f>
        <v>#DIV/0!</v>
      </c>
      <c r="L11" s="64">
        <f>_xlfn.XLOOKUP(BudgetTable[[#This Row],[Start date]], MainIncomeTable[Date], MainIncomeTable[Period], 0, -1, 1)</f>
        <v>0</v>
      </c>
      <c r="M11" s="64" t="e">
        <f xml:space="preserve"> IF(BudgetTable[[#This Row],[Implied Periods]] &gt; 0, BudgetTable[[#This Row],[Start period]] + BudgetTable[[#This Row],[Implied Periods]] - 1, ROWS(PeriodOnPeriod[#Data]))</f>
        <v>#DIV/0!</v>
      </c>
      <c r="O11" s="62"/>
    </row>
    <row r="12" spans="1:15" ht="18" customHeight="1" x14ac:dyDescent="0.25">
      <c r="A12" s="65" t="s">
        <v>52</v>
      </c>
      <c r="G12" s="63" t="e" cm="1">
        <f t="array" aca="1" ref="G12" ca="1">IF(CURRENT_PAY_PERIOD  &gt;= BudgetTable[[#This Row],[Start period]], BudgetTable[[#This Row],[Implied Amount per period]] * (CURRENT_PAY_PERIOD - BudgetTable[[#This Row],[Start period]] + 1), 0)</f>
        <v>#DIV/0!</v>
      </c>
      <c r="H12" s="60">
        <f>IF(ISERROR(BudgetTable[[#This Row],[Implied Periods]]), 0, IF(BudgetTable[[#This Row],[Implied Periods]]&gt;0, BudgetTable[[#This Row],[Paid]]/BudgetTable[[#This Row],[Implied Goal amount]], 1))</f>
        <v>0</v>
      </c>
      <c r="I12" s="62" t="e">
        <f>ROUNDUP(IF(OR(ISBLANK(BudgetTable[[#This Row],[Periods]]), BudgetTable[[#This Row],[Periods]]="Indefinitely"), BudgetTable[[#This Row],[Goal amount]] / BudgetTable[[#This Row],[Amount per period]], BudgetTable[[#This Row],[Periods]]), 0)</f>
        <v>#DIV/0!</v>
      </c>
      <c r="J12" s="63" t="e">
        <f>IF(ISBLANK(BudgetTable[[#This Row],[Amount per period]]), BudgetTable[[#This Row],[Goal amount]] / BudgetTable[[#This Row],[Implied Periods]], BudgetTable[[#This Row],[Amount per period]])</f>
        <v>#DIV/0!</v>
      </c>
      <c r="K12" s="63" t="e">
        <f>IF(ISBLANK(BudgetTable[[#This Row],[Goal amount]]), BudgetTable[[#This Row],[Implied Periods]]*BudgetTable[[#This Row],[Amount per period]], BudgetTable[[#This Row],[Goal amount]])</f>
        <v>#DIV/0!</v>
      </c>
      <c r="L12" s="64">
        <f>_xlfn.XLOOKUP(BudgetTable[[#This Row],[Start date]], MainIncomeTable[Date], MainIncomeTable[Period], 0, -1, 1)</f>
        <v>0</v>
      </c>
      <c r="M12" s="64" t="e">
        <f xml:space="preserve"> IF(BudgetTable[[#This Row],[Implied Periods]] &gt; 0, BudgetTable[[#This Row],[Start period]] + BudgetTable[[#This Row],[Implied Periods]] - 1, ROWS(PeriodOnPeriod[#Data]))</f>
        <v>#DIV/0!</v>
      </c>
      <c r="O12" s="62"/>
    </row>
    <row r="13" spans="1:15" ht="18" customHeight="1" x14ac:dyDescent="0.25">
      <c r="A13" s="65" t="s">
        <v>52</v>
      </c>
      <c r="G13" s="63" t="e" cm="1">
        <f t="array" aca="1" ref="G13" ca="1">IF(CURRENT_PAY_PERIOD  &gt;= BudgetTable[[#This Row],[Start period]], BudgetTable[[#This Row],[Implied Amount per period]] * (CURRENT_PAY_PERIOD - BudgetTable[[#This Row],[Start period]] + 1), 0)</f>
        <v>#DIV/0!</v>
      </c>
      <c r="H13" s="60">
        <f>IF(ISERROR(BudgetTable[[#This Row],[Implied Periods]]), 0, IF(BudgetTable[[#This Row],[Implied Periods]]&gt;0, BudgetTable[[#This Row],[Paid]]/BudgetTable[[#This Row],[Implied Goal amount]], 1))</f>
        <v>0</v>
      </c>
      <c r="I13" s="62" t="e">
        <f>ROUNDUP(IF(OR(ISBLANK(BudgetTable[[#This Row],[Periods]]), BudgetTable[[#This Row],[Periods]]="Indefinitely"), BudgetTable[[#This Row],[Goal amount]] / BudgetTable[[#This Row],[Amount per period]], BudgetTable[[#This Row],[Periods]]), 0)</f>
        <v>#DIV/0!</v>
      </c>
      <c r="J13" s="63" t="e">
        <f>IF(ISBLANK(BudgetTable[[#This Row],[Amount per period]]), BudgetTable[[#This Row],[Goal amount]] / BudgetTable[[#This Row],[Implied Periods]], BudgetTable[[#This Row],[Amount per period]])</f>
        <v>#DIV/0!</v>
      </c>
      <c r="K13" s="63" t="e">
        <f>IF(ISBLANK(BudgetTable[[#This Row],[Goal amount]]), BudgetTable[[#This Row],[Implied Periods]]*BudgetTable[[#This Row],[Amount per period]], BudgetTable[[#This Row],[Goal amount]])</f>
        <v>#DIV/0!</v>
      </c>
      <c r="L13" s="64">
        <f>_xlfn.XLOOKUP(BudgetTable[[#This Row],[Start date]], MainIncomeTable[Date], MainIncomeTable[Period], 0, -1, 1)</f>
        <v>0</v>
      </c>
      <c r="M13" s="64" t="e">
        <f xml:space="preserve"> IF(BudgetTable[[#This Row],[Implied Periods]] &gt; 0, BudgetTable[[#This Row],[Start period]] + BudgetTable[[#This Row],[Implied Periods]] - 1, ROWS(PeriodOnPeriod[#Data]))</f>
        <v>#DIV/0!</v>
      </c>
      <c r="O13" s="62"/>
    </row>
    <row r="14" spans="1:15" ht="18" customHeight="1" x14ac:dyDescent="0.25">
      <c r="A14" s="65" t="s">
        <v>52</v>
      </c>
      <c r="G14" s="63" t="e" cm="1">
        <f t="array" aca="1" ref="G14" ca="1">IF(CURRENT_PAY_PERIOD  &gt;= BudgetTable[[#This Row],[Start period]], BudgetTable[[#This Row],[Implied Amount per period]] * (CURRENT_PAY_PERIOD - BudgetTable[[#This Row],[Start period]] + 1), 0)</f>
        <v>#DIV/0!</v>
      </c>
      <c r="H14" s="60">
        <f>IF(ISERROR(BudgetTable[[#This Row],[Implied Periods]]), 0, IF(BudgetTable[[#This Row],[Implied Periods]]&gt;0, BudgetTable[[#This Row],[Paid]]/BudgetTable[[#This Row],[Implied Goal amount]], 1))</f>
        <v>0</v>
      </c>
      <c r="I14" s="62" t="e">
        <f>ROUNDUP(IF(OR(ISBLANK(BudgetTable[[#This Row],[Periods]]), BudgetTable[[#This Row],[Periods]]="Indefinitely"), BudgetTable[[#This Row],[Goal amount]] / BudgetTable[[#This Row],[Amount per period]], BudgetTable[[#This Row],[Periods]]), 0)</f>
        <v>#DIV/0!</v>
      </c>
      <c r="J14" s="63" t="e">
        <f>IF(ISBLANK(BudgetTable[[#This Row],[Amount per period]]), BudgetTable[[#This Row],[Goal amount]] / BudgetTable[[#This Row],[Implied Periods]], BudgetTable[[#This Row],[Amount per period]])</f>
        <v>#DIV/0!</v>
      </c>
      <c r="K14" s="63" t="e">
        <f>IF(ISBLANK(BudgetTable[[#This Row],[Goal amount]]), BudgetTable[[#This Row],[Implied Periods]]*BudgetTable[[#This Row],[Amount per period]], BudgetTable[[#This Row],[Goal amount]])</f>
        <v>#DIV/0!</v>
      </c>
      <c r="L14" s="64">
        <f>_xlfn.XLOOKUP(BudgetTable[[#This Row],[Start date]], MainIncomeTable[Date], MainIncomeTable[Period], 0, -1, 1)</f>
        <v>0</v>
      </c>
      <c r="M14" s="64" t="e">
        <f xml:space="preserve"> IF(BudgetTable[[#This Row],[Implied Periods]] &gt; 0, BudgetTable[[#This Row],[Start period]] + BudgetTable[[#This Row],[Implied Periods]] - 1, ROWS(PeriodOnPeriod[#Data]))</f>
        <v>#DIV/0!</v>
      </c>
      <c r="O14" s="62"/>
    </row>
    <row r="15" spans="1:15" ht="18" customHeight="1" x14ac:dyDescent="0.25">
      <c r="A15" s="65" t="s">
        <v>52</v>
      </c>
      <c r="G15" s="63" t="e" cm="1">
        <f t="array" aca="1" ref="G15" ca="1">IF(CURRENT_PAY_PERIOD  &gt;= BudgetTable[[#This Row],[Start period]], BudgetTable[[#This Row],[Implied Amount per period]] * (CURRENT_PAY_PERIOD - BudgetTable[[#This Row],[Start period]] + 1), 0)</f>
        <v>#DIV/0!</v>
      </c>
      <c r="H15" s="60">
        <f>IF(ISERROR(BudgetTable[[#This Row],[Implied Periods]]), 0, IF(BudgetTable[[#This Row],[Implied Periods]]&gt;0, BudgetTable[[#This Row],[Paid]]/BudgetTable[[#This Row],[Implied Goal amount]], 1))</f>
        <v>0</v>
      </c>
      <c r="I15" s="62" t="e">
        <f>ROUNDUP(IF(OR(ISBLANK(BudgetTable[[#This Row],[Periods]]), BudgetTable[[#This Row],[Periods]]="Indefinitely"), BudgetTable[[#This Row],[Goal amount]] / BudgetTable[[#This Row],[Amount per period]], BudgetTable[[#This Row],[Periods]]), 0)</f>
        <v>#DIV/0!</v>
      </c>
      <c r="J15" s="63" t="e">
        <f>IF(ISBLANK(BudgetTable[[#This Row],[Amount per period]]), BudgetTable[[#This Row],[Goal amount]] / BudgetTable[[#This Row],[Implied Periods]], BudgetTable[[#This Row],[Amount per period]])</f>
        <v>#DIV/0!</v>
      </c>
      <c r="K15" s="63" t="e">
        <f>IF(ISBLANK(BudgetTable[[#This Row],[Goal amount]]), BudgetTable[[#This Row],[Implied Periods]]*BudgetTable[[#This Row],[Amount per period]], BudgetTable[[#This Row],[Goal amount]])</f>
        <v>#DIV/0!</v>
      </c>
      <c r="L15" s="64">
        <f>_xlfn.XLOOKUP(BudgetTable[[#This Row],[Start date]], MainIncomeTable[Date], MainIncomeTable[Period], 0, -1, 1)</f>
        <v>0</v>
      </c>
      <c r="M15" s="64" t="e">
        <f xml:space="preserve"> IF(BudgetTable[[#This Row],[Implied Periods]] &gt; 0, BudgetTable[[#This Row],[Start period]] + BudgetTable[[#This Row],[Implied Periods]] - 1, ROWS(PeriodOnPeriod[#Data]))</f>
        <v>#DIV/0!</v>
      </c>
      <c r="O15" s="62"/>
    </row>
    <row r="16" spans="1:15" ht="18" customHeight="1" x14ac:dyDescent="0.25">
      <c r="A16" s="65" t="s">
        <v>52</v>
      </c>
      <c r="G16" s="63" t="e" cm="1">
        <f t="array" aca="1" ref="G16" ca="1">IF(CURRENT_PAY_PERIOD  &gt;= BudgetTable[[#This Row],[Start period]], BudgetTable[[#This Row],[Implied Amount per period]] * (CURRENT_PAY_PERIOD - BudgetTable[[#This Row],[Start period]] + 1), 0)</f>
        <v>#DIV/0!</v>
      </c>
      <c r="H16" s="60">
        <f>IF(ISERROR(BudgetTable[[#This Row],[Implied Periods]]), 0, IF(BudgetTable[[#This Row],[Implied Periods]]&gt;0, BudgetTable[[#This Row],[Paid]]/BudgetTable[[#This Row],[Implied Goal amount]], 1))</f>
        <v>0</v>
      </c>
      <c r="I16" s="62" t="e">
        <f>ROUNDUP(IF(OR(ISBLANK(BudgetTable[[#This Row],[Periods]]), BudgetTable[[#This Row],[Periods]]="Indefinitely"), BudgetTable[[#This Row],[Goal amount]] / BudgetTable[[#This Row],[Amount per period]], BudgetTable[[#This Row],[Periods]]), 0)</f>
        <v>#DIV/0!</v>
      </c>
      <c r="J16" s="63" t="e">
        <f>IF(ISBLANK(BudgetTable[[#This Row],[Amount per period]]), BudgetTable[[#This Row],[Goal amount]] / BudgetTable[[#This Row],[Implied Periods]], BudgetTable[[#This Row],[Amount per period]])</f>
        <v>#DIV/0!</v>
      </c>
      <c r="K16" s="63" t="e">
        <f>IF(ISBLANK(BudgetTable[[#This Row],[Goal amount]]), BudgetTable[[#This Row],[Implied Periods]]*BudgetTable[[#This Row],[Amount per period]], BudgetTable[[#This Row],[Goal amount]])</f>
        <v>#DIV/0!</v>
      </c>
      <c r="L16" s="64">
        <f>_xlfn.XLOOKUP(BudgetTable[[#This Row],[Start date]], MainIncomeTable[Date], MainIncomeTable[Period], 0, -1, 1)</f>
        <v>0</v>
      </c>
      <c r="M16" s="64" t="e">
        <f xml:space="preserve"> IF(BudgetTable[[#This Row],[Implied Periods]] &gt; 0, BudgetTable[[#This Row],[Start period]] + BudgetTable[[#This Row],[Implied Periods]] - 1, ROWS(PeriodOnPeriod[#Data]))</f>
        <v>#DIV/0!</v>
      </c>
      <c r="O16" s="62"/>
    </row>
    <row r="17" spans="1:15" ht="18" customHeight="1" x14ac:dyDescent="0.25">
      <c r="A17" s="65" t="s">
        <v>52</v>
      </c>
      <c r="G17" s="63" t="e" cm="1">
        <f t="array" aca="1" ref="G17" ca="1">IF(CURRENT_PAY_PERIOD  &gt;= BudgetTable[[#This Row],[Start period]], BudgetTable[[#This Row],[Implied Amount per period]] * (CURRENT_PAY_PERIOD - BudgetTable[[#This Row],[Start period]] + 1), 0)</f>
        <v>#DIV/0!</v>
      </c>
      <c r="H17" s="60">
        <f>IF(ISERROR(BudgetTable[[#This Row],[Implied Periods]]), 0, IF(BudgetTable[[#This Row],[Implied Periods]]&gt;0, BudgetTable[[#This Row],[Paid]]/BudgetTable[[#This Row],[Implied Goal amount]], 1))</f>
        <v>0</v>
      </c>
      <c r="I17" s="62" t="e">
        <f>ROUNDUP(IF(OR(ISBLANK(BudgetTable[[#This Row],[Periods]]), BudgetTable[[#This Row],[Periods]]="Indefinitely"), BudgetTable[[#This Row],[Goal amount]] / BudgetTable[[#This Row],[Amount per period]], BudgetTable[[#This Row],[Periods]]), 0)</f>
        <v>#DIV/0!</v>
      </c>
      <c r="J17" s="63" t="e">
        <f>IF(ISBLANK(BudgetTable[[#This Row],[Amount per period]]), BudgetTable[[#This Row],[Goal amount]] / BudgetTable[[#This Row],[Implied Periods]], BudgetTable[[#This Row],[Amount per period]])</f>
        <v>#DIV/0!</v>
      </c>
      <c r="K17" s="63" t="e">
        <f>IF(ISBLANK(BudgetTable[[#This Row],[Goal amount]]), BudgetTable[[#This Row],[Implied Periods]]*BudgetTable[[#This Row],[Amount per period]], BudgetTable[[#This Row],[Goal amount]])</f>
        <v>#DIV/0!</v>
      </c>
      <c r="L17" s="64">
        <f>_xlfn.XLOOKUP(BudgetTable[[#This Row],[Start date]], MainIncomeTable[Date], MainIncomeTable[Period], 0, -1, 1)</f>
        <v>0</v>
      </c>
      <c r="M17" s="64" t="e">
        <f xml:space="preserve"> IF(BudgetTable[[#This Row],[Implied Periods]] &gt; 0, BudgetTable[[#This Row],[Start period]] + BudgetTable[[#This Row],[Implied Periods]] - 1, ROWS(PeriodOnPeriod[#Data]))</f>
        <v>#DIV/0!</v>
      </c>
      <c r="O17" s="62"/>
    </row>
    <row r="18" spans="1:15" ht="18" customHeight="1" x14ac:dyDescent="0.25">
      <c r="A18" s="65" t="s">
        <v>52</v>
      </c>
      <c r="G18" s="63" t="e" cm="1">
        <f t="array" aca="1" ref="G18" ca="1">IF(CURRENT_PAY_PERIOD  &gt;= BudgetTable[[#This Row],[Start period]], BudgetTable[[#This Row],[Implied Amount per period]] * (CURRENT_PAY_PERIOD - BudgetTable[[#This Row],[Start period]] + 1), 0)</f>
        <v>#DIV/0!</v>
      </c>
      <c r="H18" s="60">
        <f>IF(ISERROR(BudgetTable[[#This Row],[Implied Periods]]), 0, IF(BudgetTable[[#This Row],[Implied Periods]]&gt;0, BudgetTable[[#This Row],[Paid]]/BudgetTable[[#This Row],[Implied Goal amount]], 1))</f>
        <v>0</v>
      </c>
      <c r="I18" s="62" t="e">
        <f>ROUNDUP(IF(OR(ISBLANK(BudgetTable[[#This Row],[Periods]]), BudgetTable[[#This Row],[Periods]]="Indefinitely"), BudgetTable[[#This Row],[Goal amount]] / BudgetTable[[#This Row],[Amount per period]], BudgetTable[[#This Row],[Periods]]), 0)</f>
        <v>#DIV/0!</v>
      </c>
      <c r="J18" s="63" t="e">
        <f>IF(ISBLANK(BudgetTable[[#This Row],[Amount per period]]), BudgetTable[[#This Row],[Goal amount]] / BudgetTable[[#This Row],[Implied Periods]], BudgetTable[[#This Row],[Amount per period]])</f>
        <v>#DIV/0!</v>
      </c>
      <c r="K18" s="63" t="e">
        <f>IF(ISBLANK(BudgetTable[[#This Row],[Goal amount]]), BudgetTable[[#This Row],[Implied Periods]]*BudgetTable[[#This Row],[Amount per period]], BudgetTable[[#This Row],[Goal amount]])</f>
        <v>#DIV/0!</v>
      </c>
      <c r="L18" s="64">
        <f>_xlfn.XLOOKUP(BudgetTable[[#This Row],[Start date]], MainIncomeTable[Date], MainIncomeTable[Period], 0, -1, 1)</f>
        <v>0</v>
      </c>
      <c r="M18" s="64" t="e">
        <f xml:space="preserve"> IF(BudgetTable[[#This Row],[Implied Periods]] &gt; 0, BudgetTable[[#This Row],[Start period]] + BudgetTable[[#This Row],[Implied Periods]] - 1, ROWS(PeriodOnPeriod[#Data]))</f>
        <v>#DIV/0!</v>
      </c>
      <c r="O18" s="62"/>
    </row>
    <row r="19" spans="1:15" ht="18" customHeight="1" x14ac:dyDescent="0.25">
      <c r="A19" s="65" t="s">
        <v>52</v>
      </c>
      <c r="G19" s="63" t="e" cm="1">
        <f t="array" aca="1" ref="G19" ca="1">IF(CURRENT_PAY_PERIOD  &gt;= BudgetTable[[#This Row],[Start period]], BudgetTable[[#This Row],[Implied Amount per period]] * (CURRENT_PAY_PERIOD - BudgetTable[[#This Row],[Start period]] + 1), 0)</f>
        <v>#DIV/0!</v>
      </c>
      <c r="H19" s="60">
        <f>IF(ISERROR(BudgetTable[[#This Row],[Implied Periods]]), 0, IF(BudgetTable[[#This Row],[Implied Periods]]&gt;0, BudgetTable[[#This Row],[Paid]]/BudgetTable[[#This Row],[Implied Goal amount]], 1))</f>
        <v>0</v>
      </c>
      <c r="I19" s="62" t="e">
        <f>ROUNDUP(IF(OR(ISBLANK(BudgetTable[[#This Row],[Periods]]), BudgetTable[[#This Row],[Periods]]="Indefinitely"), BudgetTable[[#This Row],[Goal amount]] / BudgetTable[[#This Row],[Amount per period]], BudgetTable[[#This Row],[Periods]]), 0)</f>
        <v>#DIV/0!</v>
      </c>
      <c r="J19" s="63" t="e">
        <f>IF(ISBLANK(BudgetTable[[#This Row],[Amount per period]]), BudgetTable[[#This Row],[Goal amount]] / BudgetTable[[#This Row],[Implied Periods]], BudgetTable[[#This Row],[Amount per period]])</f>
        <v>#DIV/0!</v>
      </c>
      <c r="K19" s="63" t="e">
        <f>IF(ISBLANK(BudgetTable[[#This Row],[Goal amount]]), BudgetTable[[#This Row],[Implied Periods]]*BudgetTable[[#This Row],[Amount per period]], BudgetTable[[#This Row],[Goal amount]])</f>
        <v>#DIV/0!</v>
      </c>
      <c r="L19" s="64">
        <f>_xlfn.XLOOKUP(BudgetTable[[#This Row],[Start date]], MainIncomeTable[Date], MainIncomeTable[Period], 0, -1, 1)</f>
        <v>0</v>
      </c>
      <c r="M19" s="64" t="e">
        <f xml:space="preserve"> IF(BudgetTable[[#This Row],[Implied Periods]] &gt; 0, BudgetTable[[#This Row],[Start period]] + BudgetTable[[#This Row],[Implied Periods]] - 1, ROWS(PeriodOnPeriod[#Data]))</f>
        <v>#DIV/0!</v>
      </c>
      <c r="O19" s="62"/>
    </row>
    <row r="20" spans="1:15" ht="18" customHeight="1" x14ac:dyDescent="0.25">
      <c r="A20" s="65" t="s">
        <v>52</v>
      </c>
      <c r="G20" s="63" t="e" cm="1">
        <f t="array" aca="1" ref="G20" ca="1">IF(CURRENT_PAY_PERIOD  &gt;= BudgetTable[[#This Row],[Start period]], BudgetTable[[#This Row],[Implied Amount per period]] * (CURRENT_PAY_PERIOD - BudgetTable[[#This Row],[Start period]] + 1), 0)</f>
        <v>#DIV/0!</v>
      </c>
      <c r="H20" s="60">
        <f>IF(ISERROR(BudgetTable[[#This Row],[Implied Periods]]), 0, IF(BudgetTable[[#This Row],[Implied Periods]]&gt;0, BudgetTable[[#This Row],[Paid]]/BudgetTable[[#This Row],[Implied Goal amount]], 1))</f>
        <v>0</v>
      </c>
      <c r="I20" s="62" t="e">
        <f>ROUNDUP(IF(OR(ISBLANK(BudgetTable[[#This Row],[Periods]]), BudgetTable[[#This Row],[Periods]]="Indefinitely"), BudgetTable[[#This Row],[Goal amount]] / BudgetTable[[#This Row],[Amount per period]], BudgetTable[[#This Row],[Periods]]), 0)</f>
        <v>#DIV/0!</v>
      </c>
      <c r="J20" s="63" t="e">
        <f>IF(ISBLANK(BudgetTable[[#This Row],[Amount per period]]), BudgetTable[[#This Row],[Goal amount]] / BudgetTable[[#This Row],[Implied Periods]], BudgetTable[[#This Row],[Amount per period]])</f>
        <v>#DIV/0!</v>
      </c>
      <c r="K20" s="63" t="e">
        <f>IF(ISBLANK(BudgetTable[[#This Row],[Goal amount]]), BudgetTable[[#This Row],[Implied Periods]]*BudgetTable[[#This Row],[Amount per period]], BudgetTable[[#This Row],[Goal amount]])</f>
        <v>#DIV/0!</v>
      </c>
      <c r="L20" s="64">
        <f>_xlfn.XLOOKUP(BudgetTable[[#This Row],[Start date]], MainIncomeTable[Date], MainIncomeTable[Period], 0, -1, 1)</f>
        <v>0</v>
      </c>
      <c r="M20" s="64" t="e">
        <f xml:space="preserve"> IF(BudgetTable[[#This Row],[Implied Periods]] &gt; 0, BudgetTable[[#This Row],[Start period]] + BudgetTable[[#This Row],[Implied Periods]] - 1, ROWS(PeriodOnPeriod[#Data]))</f>
        <v>#DIV/0!</v>
      </c>
      <c r="O20" s="62"/>
    </row>
    <row r="21" spans="1:15" ht="18" customHeight="1" x14ac:dyDescent="0.25">
      <c r="A21" s="65" t="s">
        <v>52</v>
      </c>
      <c r="G21" s="63" t="e" cm="1">
        <f t="array" aca="1" ref="G21" ca="1">IF(CURRENT_PAY_PERIOD  &gt;= BudgetTable[[#This Row],[Start period]], BudgetTable[[#This Row],[Implied Amount per period]] * (CURRENT_PAY_PERIOD - BudgetTable[[#This Row],[Start period]] + 1), 0)</f>
        <v>#DIV/0!</v>
      </c>
      <c r="H21" s="60">
        <f>IF(ISERROR(BudgetTable[[#This Row],[Implied Periods]]), 0, IF(BudgetTable[[#This Row],[Implied Periods]]&gt;0, BudgetTable[[#This Row],[Paid]]/BudgetTable[[#This Row],[Implied Goal amount]], 1))</f>
        <v>0</v>
      </c>
      <c r="I21" s="62" t="e">
        <f>ROUNDUP(IF(OR(ISBLANK(BudgetTable[[#This Row],[Periods]]), BudgetTable[[#This Row],[Periods]]="Indefinitely"), BudgetTable[[#This Row],[Goal amount]] / BudgetTable[[#This Row],[Amount per period]], BudgetTable[[#This Row],[Periods]]), 0)</f>
        <v>#DIV/0!</v>
      </c>
      <c r="J21" s="63" t="e">
        <f>IF(ISBLANK(BudgetTable[[#This Row],[Amount per period]]), BudgetTable[[#This Row],[Goal amount]] / BudgetTable[[#This Row],[Implied Periods]], BudgetTable[[#This Row],[Amount per period]])</f>
        <v>#DIV/0!</v>
      </c>
      <c r="K21" s="63" t="e">
        <f>IF(ISBLANK(BudgetTable[[#This Row],[Goal amount]]), BudgetTable[[#This Row],[Implied Periods]]*BudgetTable[[#This Row],[Amount per period]], BudgetTable[[#This Row],[Goal amount]])</f>
        <v>#DIV/0!</v>
      </c>
      <c r="L21" s="64">
        <f>_xlfn.XLOOKUP(BudgetTable[[#This Row],[Start date]], MainIncomeTable[Date], MainIncomeTable[Period], 0, -1, 1)</f>
        <v>0</v>
      </c>
      <c r="M21" s="64" t="e">
        <f xml:space="preserve"> IF(BudgetTable[[#This Row],[Implied Periods]] &gt; 0, BudgetTable[[#This Row],[Start period]] + BudgetTable[[#This Row],[Implied Periods]] - 1, ROWS(PeriodOnPeriod[#Data]))</f>
        <v>#DIV/0!</v>
      </c>
      <c r="O21" s="62"/>
    </row>
    <row r="22" spans="1:15" ht="18" customHeight="1" x14ac:dyDescent="0.25">
      <c r="A22" s="65" t="s">
        <v>52</v>
      </c>
      <c r="G22" s="63" t="e" cm="1">
        <f t="array" aca="1" ref="G22" ca="1">IF(CURRENT_PAY_PERIOD  &gt;= BudgetTable[[#This Row],[Start period]], BudgetTable[[#This Row],[Implied Amount per period]] * (CURRENT_PAY_PERIOD - BudgetTable[[#This Row],[Start period]] + 1), 0)</f>
        <v>#DIV/0!</v>
      </c>
      <c r="H22" s="60">
        <f>IF(ISERROR(BudgetTable[[#This Row],[Implied Periods]]), 0, IF(BudgetTable[[#This Row],[Implied Periods]]&gt;0, BudgetTable[[#This Row],[Paid]]/BudgetTable[[#This Row],[Implied Goal amount]], 1))</f>
        <v>0</v>
      </c>
      <c r="I22" s="62" t="e">
        <f>ROUNDUP(IF(OR(ISBLANK(BudgetTable[[#This Row],[Periods]]), BudgetTable[[#This Row],[Periods]]="Indefinitely"), BudgetTable[[#This Row],[Goal amount]] / BudgetTable[[#This Row],[Amount per period]], BudgetTable[[#This Row],[Periods]]), 0)</f>
        <v>#DIV/0!</v>
      </c>
      <c r="J22" s="63" t="e">
        <f>IF(ISBLANK(BudgetTable[[#This Row],[Amount per period]]), BudgetTable[[#This Row],[Goal amount]] / BudgetTable[[#This Row],[Implied Periods]], BudgetTable[[#This Row],[Amount per period]])</f>
        <v>#DIV/0!</v>
      </c>
      <c r="K22" s="63" t="e">
        <f>IF(ISBLANK(BudgetTable[[#This Row],[Goal amount]]), BudgetTable[[#This Row],[Implied Periods]]*BudgetTable[[#This Row],[Amount per period]], BudgetTable[[#This Row],[Goal amount]])</f>
        <v>#DIV/0!</v>
      </c>
      <c r="L22" s="64">
        <f>_xlfn.XLOOKUP(BudgetTable[[#This Row],[Start date]], MainIncomeTable[Date], MainIncomeTable[Period], 0, -1, 1)</f>
        <v>0</v>
      </c>
      <c r="M22" s="64" t="e">
        <f xml:space="preserve"> IF(BudgetTable[[#This Row],[Implied Periods]] &gt; 0, BudgetTable[[#This Row],[Start period]] + BudgetTable[[#This Row],[Implied Periods]] - 1, ROWS(PeriodOnPeriod[#Data]))</f>
        <v>#DIV/0!</v>
      </c>
      <c r="O22" s="62"/>
    </row>
    <row r="23" spans="1:15" ht="18" customHeight="1" x14ac:dyDescent="0.25">
      <c r="A23" s="65" t="s">
        <v>52</v>
      </c>
      <c r="G23" s="63" t="e" cm="1">
        <f t="array" aca="1" ref="G23" ca="1">IF(CURRENT_PAY_PERIOD  &gt;= BudgetTable[[#This Row],[Start period]], BudgetTable[[#This Row],[Implied Amount per period]] * (CURRENT_PAY_PERIOD - BudgetTable[[#This Row],[Start period]] + 1), 0)</f>
        <v>#DIV/0!</v>
      </c>
      <c r="H23" s="60">
        <f>IF(ISERROR(BudgetTable[[#This Row],[Implied Periods]]), 0, IF(BudgetTable[[#This Row],[Implied Periods]]&gt;0, BudgetTable[[#This Row],[Paid]]/BudgetTable[[#This Row],[Implied Goal amount]], 1))</f>
        <v>0</v>
      </c>
      <c r="I23" s="62" t="e">
        <f>ROUNDUP(IF(OR(ISBLANK(BudgetTable[[#This Row],[Periods]]), BudgetTable[[#This Row],[Periods]]="Indefinitely"), BudgetTable[[#This Row],[Goal amount]] / BudgetTable[[#This Row],[Amount per period]], BudgetTable[[#This Row],[Periods]]), 0)</f>
        <v>#DIV/0!</v>
      </c>
      <c r="J23" s="63" t="e">
        <f>IF(ISBLANK(BudgetTable[[#This Row],[Amount per period]]), BudgetTable[[#This Row],[Goal amount]] / BudgetTable[[#This Row],[Implied Periods]], BudgetTable[[#This Row],[Amount per period]])</f>
        <v>#DIV/0!</v>
      </c>
      <c r="K23" s="63" t="e">
        <f>IF(ISBLANK(BudgetTable[[#This Row],[Goal amount]]), BudgetTable[[#This Row],[Implied Periods]]*BudgetTable[[#This Row],[Amount per period]], BudgetTable[[#This Row],[Goal amount]])</f>
        <v>#DIV/0!</v>
      </c>
      <c r="L23" s="64">
        <f>_xlfn.XLOOKUP(BudgetTable[[#This Row],[Start date]], MainIncomeTable[Date], MainIncomeTable[Period], 0, -1, 1)</f>
        <v>0</v>
      </c>
      <c r="M23" s="64" t="e">
        <f xml:space="preserve"> IF(BudgetTable[[#This Row],[Implied Periods]] &gt; 0, BudgetTable[[#This Row],[Start period]] + BudgetTable[[#This Row],[Implied Periods]] - 1, ROWS(PeriodOnPeriod[#Data]))</f>
        <v>#DIV/0!</v>
      </c>
      <c r="O23" s="62"/>
    </row>
    <row r="24" spans="1:15" ht="18" customHeight="1" x14ac:dyDescent="0.25">
      <c r="A24" s="65" t="s">
        <v>52</v>
      </c>
      <c r="G24" s="63" t="e" cm="1">
        <f t="array" aca="1" ref="G24" ca="1">IF(CURRENT_PAY_PERIOD  &gt;= BudgetTable[[#This Row],[Start period]], BudgetTable[[#This Row],[Implied Amount per period]] * (CURRENT_PAY_PERIOD - BudgetTable[[#This Row],[Start period]] + 1), 0)</f>
        <v>#DIV/0!</v>
      </c>
      <c r="H24" s="60">
        <f>IF(ISERROR(BudgetTable[[#This Row],[Implied Periods]]), 0, IF(BudgetTable[[#This Row],[Implied Periods]]&gt;0, BudgetTable[[#This Row],[Paid]]/BudgetTable[[#This Row],[Implied Goal amount]], 1))</f>
        <v>0</v>
      </c>
      <c r="I24" s="62" t="e">
        <f>ROUNDUP(IF(OR(ISBLANK(BudgetTable[[#This Row],[Periods]]), BudgetTable[[#This Row],[Periods]]="Indefinitely"), BudgetTable[[#This Row],[Goal amount]] / BudgetTable[[#This Row],[Amount per period]], BudgetTable[[#This Row],[Periods]]), 0)</f>
        <v>#DIV/0!</v>
      </c>
      <c r="J24" s="63" t="e">
        <f>IF(ISBLANK(BudgetTable[[#This Row],[Amount per period]]), BudgetTable[[#This Row],[Goal amount]] / BudgetTable[[#This Row],[Implied Periods]], BudgetTable[[#This Row],[Amount per period]])</f>
        <v>#DIV/0!</v>
      </c>
      <c r="K24" s="63" t="e">
        <f>IF(ISBLANK(BudgetTable[[#This Row],[Goal amount]]), BudgetTable[[#This Row],[Implied Periods]]*BudgetTable[[#This Row],[Amount per period]], BudgetTable[[#This Row],[Goal amount]])</f>
        <v>#DIV/0!</v>
      </c>
      <c r="L24" s="64">
        <f>_xlfn.XLOOKUP(BudgetTable[[#This Row],[Start date]], MainIncomeTable[Date], MainIncomeTable[Period], 0, -1, 1)</f>
        <v>0</v>
      </c>
      <c r="M24" s="64" t="e">
        <f xml:space="preserve"> IF(BudgetTable[[#This Row],[Implied Periods]] &gt; 0, BudgetTable[[#This Row],[Start period]] + BudgetTable[[#This Row],[Implied Periods]] - 1, ROWS(PeriodOnPeriod[#Data]))</f>
        <v>#DIV/0!</v>
      </c>
      <c r="O24" s="62"/>
    </row>
    <row r="25" spans="1:15" ht="18" customHeight="1" x14ac:dyDescent="0.25">
      <c r="A25" s="65" t="s">
        <v>52</v>
      </c>
      <c r="G25" s="63" t="e" cm="1">
        <f t="array" aca="1" ref="G25" ca="1">IF(CURRENT_PAY_PERIOD  &gt;= BudgetTable[[#This Row],[Start period]], BudgetTable[[#This Row],[Implied Amount per period]] * (CURRENT_PAY_PERIOD - BudgetTable[[#This Row],[Start period]] + 1), 0)</f>
        <v>#DIV/0!</v>
      </c>
      <c r="H25" s="60">
        <f>IF(ISERROR(BudgetTable[[#This Row],[Implied Periods]]), 0, IF(BudgetTable[[#This Row],[Implied Periods]]&gt;0, BudgetTable[[#This Row],[Paid]]/BudgetTable[[#This Row],[Implied Goal amount]], 1))</f>
        <v>0</v>
      </c>
      <c r="I25" s="62" t="e">
        <f>ROUNDUP(IF(OR(ISBLANK(BudgetTable[[#This Row],[Periods]]), BudgetTable[[#This Row],[Periods]]="Indefinitely"), BudgetTable[[#This Row],[Goal amount]] / BudgetTable[[#This Row],[Amount per period]], BudgetTable[[#This Row],[Periods]]), 0)</f>
        <v>#DIV/0!</v>
      </c>
      <c r="J25" s="63" t="e">
        <f>IF(ISBLANK(BudgetTable[[#This Row],[Amount per period]]), BudgetTable[[#This Row],[Goal amount]] / BudgetTable[[#This Row],[Implied Periods]], BudgetTable[[#This Row],[Amount per period]])</f>
        <v>#DIV/0!</v>
      </c>
      <c r="K25" s="63" t="e">
        <f>IF(ISBLANK(BudgetTable[[#This Row],[Goal amount]]), BudgetTable[[#This Row],[Implied Periods]]*BudgetTable[[#This Row],[Amount per period]], BudgetTable[[#This Row],[Goal amount]])</f>
        <v>#DIV/0!</v>
      </c>
      <c r="L25" s="64">
        <f>_xlfn.XLOOKUP(BudgetTable[[#This Row],[Start date]], MainIncomeTable[Date], MainIncomeTable[Period], 0, -1, 1)</f>
        <v>0</v>
      </c>
      <c r="M25" s="64" t="e">
        <f xml:space="preserve"> IF(BudgetTable[[#This Row],[Implied Periods]] &gt; 0, BudgetTable[[#This Row],[Start period]] + BudgetTable[[#This Row],[Implied Periods]] - 1, ROWS(PeriodOnPeriod[#Data]))</f>
        <v>#DIV/0!</v>
      </c>
      <c r="O25" s="62"/>
    </row>
    <row r="26" spans="1:15" ht="18" customHeight="1" x14ac:dyDescent="0.25">
      <c r="A26" s="65" t="s">
        <v>52</v>
      </c>
      <c r="G26" s="63" t="e" cm="1">
        <f t="array" aca="1" ref="G26" ca="1">IF(CURRENT_PAY_PERIOD  &gt;= BudgetTable[[#This Row],[Start period]], BudgetTable[[#This Row],[Implied Amount per period]] * (CURRENT_PAY_PERIOD - BudgetTable[[#This Row],[Start period]] + 1), 0)</f>
        <v>#DIV/0!</v>
      </c>
      <c r="H26" s="60">
        <f>IF(ISERROR(BudgetTable[[#This Row],[Implied Periods]]), 0, IF(BudgetTable[[#This Row],[Implied Periods]]&gt;0, BudgetTable[[#This Row],[Paid]]/BudgetTable[[#This Row],[Implied Goal amount]], 1))</f>
        <v>0</v>
      </c>
      <c r="I26" s="62" t="e">
        <f>ROUNDUP(IF(OR(ISBLANK(BudgetTable[[#This Row],[Periods]]), BudgetTable[[#This Row],[Periods]]="Indefinitely"), BudgetTable[[#This Row],[Goal amount]] / BudgetTable[[#This Row],[Amount per period]], BudgetTable[[#This Row],[Periods]]), 0)</f>
        <v>#DIV/0!</v>
      </c>
      <c r="J26" s="63" t="e">
        <f>IF(ISBLANK(BudgetTable[[#This Row],[Amount per period]]), BudgetTable[[#This Row],[Goal amount]] / BudgetTable[[#This Row],[Implied Periods]], BudgetTable[[#This Row],[Amount per period]])</f>
        <v>#DIV/0!</v>
      </c>
      <c r="K26" s="63" t="e">
        <f>IF(ISBLANK(BudgetTable[[#This Row],[Goal amount]]), BudgetTable[[#This Row],[Implied Periods]]*BudgetTable[[#This Row],[Amount per period]], BudgetTable[[#This Row],[Goal amount]])</f>
        <v>#DIV/0!</v>
      </c>
      <c r="L26" s="64">
        <f>_xlfn.XLOOKUP(BudgetTable[[#This Row],[Start date]], MainIncomeTable[Date], MainIncomeTable[Period], 0, -1, 1)</f>
        <v>0</v>
      </c>
      <c r="M26" s="64" t="e">
        <f xml:space="preserve"> IF(BudgetTable[[#This Row],[Implied Periods]] &gt; 0, BudgetTable[[#This Row],[Start period]] + BudgetTable[[#This Row],[Implied Periods]] - 1, ROWS(PeriodOnPeriod[#Data]))</f>
        <v>#DIV/0!</v>
      </c>
      <c r="O26" s="62"/>
    </row>
    <row r="27" spans="1:15" ht="18" customHeight="1" x14ac:dyDescent="0.25">
      <c r="A27" s="65" t="s">
        <v>52</v>
      </c>
      <c r="G27" s="63" t="e" cm="1">
        <f t="array" aca="1" ref="G27" ca="1">IF(CURRENT_PAY_PERIOD  &gt;= BudgetTable[[#This Row],[Start period]], BudgetTable[[#This Row],[Implied Amount per period]] * (CURRENT_PAY_PERIOD - BudgetTable[[#This Row],[Start period]] + 1), 0)</f>
        <v>#DIV/0!</v>
      </c>
      <c r="H27" s="60">
        <f>IF(ISERROR(BudgetTable[[#This Row],[Implied Periods]]), 0, IF(BudgetTable[[#This Row],[Implied Periods]]&gt;0, BudgetTable[[#This Row],[Paid]]/BudgetTable[[#This Row],[Implied Goal amount]], 1))</f>
        <v>0</v>
      </c>
      <c r="I27" s="62" t="e">
        <f>ROUNDUP(IF(OR(ISBLANK(BudgetTable[[#This Row],[Periods]]), BudgetTable[[#This Row],[Periods]]="Indefinitely"), BudgetTable[[#This Row],[Goal amount]] / BudgetTable[[#This Row],[Amount per period]], BudgetTable[[#This Row],[Periods]]), 0)</f>
        <v>#DIV/0!</v>
      </c>
      <c r="J27" s="63" t="e">
        <f>IF(ISBLANK(BudgetTable[[#This Row],[Amount per period]]), BudgetTable[[#This Row],[Goal amount]] / BudgetTable[[#This Row],[Implied Periods]], BudgetTable[[#This Row],[Amount per period]])</f>
        <v>#DIV/0!</v>
      </c>
      <c r="K27" s="63" t="e">
        <f>IF(ISBLANK(BudgetTable[[#This Row],[Goal amount]]), BudgetTable[[#This Row],[Implied Periods]]*BudgetTable[[#This Row],[Amount per period]], BudgetTable[[#This Row],[Goal amount]])</f>
        <v>#DIV/0!</v>
      </c>
      <c r="L27" s="64">
        <f>_xlfn.XLOOKUP(BudgetTable[[#This Row],[Start date]], MainIncomeTable[Date], MainIncomeTable[Period], 0, -1, 1)</f>
        <v>0</v>
      </c>
      <c r="M27" s="64" t="e">
        <f xml:space="preserve"> IF(BudgetTable[[#This Row],[Implied Periods]] &gt; 0, BudgetTable[[#This Row],[Start period]] + BudgetTable[[#This Row],[Implied Periods]] - 1, ROWS(PeriodOnPeriod[#Data]))</f>
        <v>#DIV/0!</v>
      </c>
      <c r="O27" s="62"/>
    </row>
    <row r="28" spans="1:15" ht="18" customHeight="1" x14ac:dyDescent="0.25">
      <c r="A28" s="65" t="s">
        <v>52</v>
      </c>
      <c r="G28" s="63" t="e" cm="1">
        <f t="array" aca="1" ref="G28" ca="1">IF(CURRENT_PAY_PERIOD  &gt;= BudgetTable[[#This Row],[Start period]], BudgetTable[[#This Row],[Implied Amount per period]] * (CURRENT_PAY_PERIOD - BudgetTable[[#This Row],[Start period]] + 1), 0)</f>
        <v>#DIV/0!</v>
      </c>
      <c r="H28" s="60">
        <f>IF(ISERROR(BudgetTable[[#This Row],[Implied Periods]]), 0, IF(BudgetTable[[#This Row],[Implied Periods]]&gt;0, BudgetTable[[#This Row],[Paid]]/BudgetTable[[#This Row],[Implied Goal amount]], 1))</f>
        <v>0</v>
      </c>
      <c r="I28" s="62" t="e">
        <f>ROUNDUP(IF(OR(ISBLANK(BudgetTable[[#This Row],[Periods]]), BudgetTable[[#This Row],[Periods]]="Indefinitely"), BudgetTable[[#This Row],[Goal amount]] / BudgetTable[[#This Row],[Amount per period]], BudgetTable[[#This Row],[Periods]]), 0)</f>
        <v>#DIV/0!</v>
      </c>
      <c r="J28" s="63" t="e">
        <f>IF(ISBLANK(BudgetTable[[#This Row],[Amount per period]]), BudgetTable[[#This Row],[Goal amount]] / BudgetTable[[#This Row],[Implied Periods]], BudgetTable[[#This Row],[Amount per period]])</f>
        <v>#DIV/0!</v>
      </c>
      <c r="K28" s="63" t="e">
        <f>IF(ISBLANK(BudgetTable[[#This Row],[Goal amount]]), BudgetTable[[#This Row],[Implied Periods]]*BudgetTable[[#This Row],[Amount per period]], BudgetTable[[#This Row],[Goal amount]])</f>
        <v>#DIV/0!</v>
      </c>
      <c r="L28" s="64">
        <f>_xlfn.XLOOKUP(BudgetTable[[#This Row],[Start date]], MainIncomeTable[Date], MainIncomeTable[Period], 0, -1, 1)</f>
        <v>0</v>
      </c>
      <c r="M28" s="64" t="e">
        <f xml:space="preserve"> IF(BudgetTable[[#This Row],[Implied Periods]] &gt; 0, BudgetTable[[#This Row],[Start period]] + BudgetTable[[#This Row],[Implied Periods]] - 1, ROWS(PeriodOnPeriod[#Data]))</f>
        <v>#DIV/0!</v>
      </c>
      <c r="O28" s="62"/>
    </row>
    <row r="29" spans="1:15" ht="18" customHeight="1" x14ac:dyDescent="0.25">
      <c r="A29" s="65" t="s">
        <v>52</v>
      </c>
      <c r="G29" s="63" t="e" cm="1">
        <f t="array" aca="1" ref="G29" ca="1">IF(CURRENT_PAY_PERIOD  &gt;= BudgetTable[[#This Row],[Start period]], BudgetTable[[#This Row],[Implied Amount per period]] * (CURRENT_PAY_PERIOD - BudgetTable[[#This Row],[Start period]] + 1), 0)</f>
        <v>#DIV/0!</v>
      </c>
      <c r="H29" s="60">
        <f>IF(ISERROR(BudgetTable[[#This Row],[Implied Periods]]), 0, IF(BudgetTable[[#This Row],[Implied Periods]]&gt;0, BudgetTable[[#This Row],[Paid]]/BudgetTable[[#This Row],[Implied Goal amount]], 1))</f>
        <v>0</v>
      </c>
      <c r="I29" s="62" t="e">
        <f>ROUNDUP(IF(OR(ISBLANK(BudgetTable[[#This Row],[Periods]]), BudgetTable[[#This Row],[Periods]]="Indefinitely"), BudgetTable[[#This Row],[Goal amount]] / BudgetTable[[#This Row],[Amount per period]], BudgetTable[[#This Row],[Periods]]), 0)</f>
        <v>#DIV/0!</v>
      </c>
      <c r="J29" s="63" t="e">
        <f>IF(ISBLANK(BudgetTable[[#This Row],[Amount per period]]), BudgetTable[[#This Row],[Goal amount]] / BudgetTable[[#This Row],[Implied Periods]], BudgetTable[[#This Row],[Amount per period]])</f>
        <v>#DIV/0!</v>
      </c>
      <c r="K29" s="63" t="e">
        <f>IF(ISBLANK(BudgetTable[[#This Row],[Goal amount]]), BudgetTable[[#This Row],[Implied Periods]]*BudgetTable[[#This Row],[Amount per period]], BudgetTable[[#This Row],[Goal amount]])</f>
        <v>#DIV/0!</v>
      </c>
      <c r="L29" s="64">
        <f>_xlfn.XLOOKUP(BudgetTable[[#This Row],[Start date]], MainIncomeTable[Date], MainIncomeTable[Period], 0, -1, 1)</f>
        <v>0</v>
      </c>
      <c r="M29" s="64" t="e">
        <f xml:space="preserve"> IF(BudgetTable[[#This Row],[Implied Periods]] &gt; 0, BudgetTable[[#This Row],[Start period]] + BudgetTable[[#This Row],[Implied Periods]] - 1, ROWS(PeriodOnPeriod[#Data]))</f>
        <v>#DIV/0!</v>
      </c>
      <c r="O29" s="62"/>
    </row>
    <row r="30" spans="1:15" ht="18" customHeight="1" x14ac:dyDescent="0.25">
      <c r="A30" s="65" t="s">
        <v>52</v>
      </c>
      <c r="G30" s="63" t="e" cm="1">
        <f t="array" aca="1" ref="G30" ca="1">IF(CURRENT_PAY_PERIOD  &gt;= BudgetTable[[#This Row],[Start period]], BudgetTable[[#This Row],[Implied Amount per period]] * (CURRENT_PAY_PERIOD - BudgetTable[[#This Row],[Start period]] + 1), 0)</f>
        <v>#DIV/0!</v>
      </c>
      <c r="H30" s="60">
        <f>IF(ISERROR(BudgetTable[[#This Row],[Implied Periods]]), 0, IF(BudgetTable[[#This Row],[Implied Periods]]&gt;0, BudgetTable[[#This Row],[Paid]]/BudgetTable[[#This Row],[Implied Goal amount]], 1))</f>
        <v>0</v>
      </c>
      <c r="I30" s="62" t="e">
        <f>ROUNDUP(IF(OR(ISBLANK(BudgetTable[[#This Row],[Periods]]), BudgetTable[[#This Row],[Periods]]="Indefinitely"), BudgetTable[[#This Row],[Goal amount]] / BudgetTable[[#This Row],[Amount per period]], BudgetTable[[#This Row],[Periods]]), 0)</f>
        <v>#DIV/0!</v>
      </c>
      <c r="J30" s="63" t="e">
        <f>IF(ISBLANK(BudgetTable[[#This Row],[Amount per period]]), BudgetTable[[#This Row],[Goal amount]] / BudgetTable[[#This Row],[Implied Periods]], BudgetTable[[#This Row],[Amount per period]])</f>
        <v>#DIV/0!</v>
      </c>
      <c r="K30" s="63" t="e">
        <f>IF(ISBLANK(BudgetTable[[#This Row],[Goal amount]]), BudgetTable[[#This Row],[Implied Periods]]*BudgetTable[[#This Row],[Amount per period]], BudgetTable[[#This Row],[Goal amount]])</f>
        <v>#DIV/0!</v>
      </c>
      <c r="L30" s="64">
        <f>_xlfn.XLOOKUP(BudgetTable[[#This Row],[Start date]], MainIncomeTable[Date], MainIncomeTable[Period], 0, -1, 1)</f>
        <v>0</v>
      </c>
      <c r="M30" s="64" t="e">
        <f xml:space="preserve"> IF(BudgetTable[[#This Row],[Implied Periods]] &gt; 0, BudgetTable[[#This Row],[Start period]] + BudgetTable[[#This Row],[Implied Periods]] - 1, ROWS(PeriodOnPeriod[#Data]))</f>
        <v>#DIV/0!</v>
      </c>
      <c r="O30" s="62"/>
    </row>
    <row r="31" spans="1:15" ht="18" customHeight="1" x14ac:dyDescent="0.25">
      <c r="A31" s="65" t="s">
        <v>52</v>
      </c>
      <c r="G31" s="63" t="e" cm="1">
        <f t="array" aca="1" ref="G31" ca="1">IF(CURRENT_PAY_PERIOD  &gt;= BudgetTable[[#This Row],[Start period]], BudgetTable[[#This Row],[Implied Amount per period]] * (CURRENT_PAY_PERIOD - BudgetTable[[#This Row],[Start period]] + 1), 0)</f>
        <v>#DIV/0!</v>
      </c>
      <c r="H31" s="60">
        <f>IF(ISERROR(BudgetTable[[#This Row],[Implied Periods]]), 0, IF(BudgetTable[[#This Row],[Implied Periods]]&gt;0, BudgetTable[[#This Row],[Paid]]/BudgetTable[[#This Row],[Implied Goal amount]], 1))</f>
        <v>0</v>
      </c>
      <c r="I31" s="62" t="e">
        <f>ROUNDUP(IF(OR(ISBLANK(BudgetTable[[#This Row],[Periods]]), BudgetTable[[#This Row],[Periods]]="Indefinitely"), BudgetTable[[#This Row],[Goal amount]] / BudgetTable[[#This Row],[Amount per period]], BudgetTable[[#This Row],[Periods]]), 0)</f>
        <v>#DIV/0!</v>
      </c>
      <c r="J31" s="63" t="e">
        <f>IF(ISBLANK(BudgetTable[[#This Row],[Amount per period]]), BudgetTable[[#This Row],[Goal amount]] / BudgetTable[[#This Row],[Implied Periods]], BudgetTable[[#This Row],[Amount per period]])</f>
        <v>#DIV/0!</v>
      </c>
      <c r="K31" s="63" t="e">
        <f>IF(ISBLANK(BudgetTable[[#This Row],[Goal amount]]), BudgetTable[[#This Row],[Implied Periods]]*BudgetTable[[#This Row],[Amount per period]], BudgetTable[[#This Row],[Goal amount]])</f>
        <v>#DIV/0!</v>
      </c>
      <c r="L31" s="64">
        <f>_xlfn.XLOOKUP(BudgetTable[[#This Row],[Start date]], MainIncomeTable[Date], MainIncomeTable[Period], 0, -1, 1)</f>
        <v>0</v>
      </c>
      <c r="M31" s="64" t="e">
        <f xml:space="preserve"> IF(BudgetTable[[#This Row],[Implied Periods]] &gt; 0, BudgetTable[[#This Row],[Start period]] + BudgetTable[[#This Row],[Implied Periods]] - 1, ROWS(PeriodOnPeriod[#Data]))</f>
        <v>#DIV/0!</v>
      </c>
      <c r="O31" s="62"/>
    </row>
    <row r="32" spans="1:15" ht="18" customHeight="1" x14ac:dyDescent="0.25">
      <c r="A32" s="65" t="s">
        <v>52</v>
      </c>
      <c r="G32" s="63" t="e" cm="1">
        <f t="array" aca="1" ref="G32" ca="1">IF(CURRENT_PAY_PERIOD  &gt;= BudgetTable[[#This Row],[Start period]], BudgetTable[[#This Row],[Implied Amount per period]] * (CURRENT_PAY_PERIOD - BudgetTable[[#This Row],[Start period]] + 1), 0)</f>
        <v>#DIV/0!</v>
      </c>
      <c r="H32" s="60">
        <f>IF(ISERROR(BudgetTable[[#This Row],[Implied Periods]]), 0, IF(BudgetTable[[#This Row],[Implied Periods]]&gt;0, BudgetTable[[#This Row],[Paid]]/BudgetTable[[#This Row],[Implied Goal amount]], 1))</f>
        <v>0</v>
      </c>
      <c r="I32" s="62" t="e">
        <f>ROUNDUP(IF(OR(ISBLANK(BudgetTable[[#This Row],[Periods]]), BudgetTable[[#This Row],[Periods]]="Indefinitely"), BudgetTable[[#This Row],[Goal amount]] / BudgetTable[[#This Row],[Amount per period]], BudgetTable[[#This Row],[Periods]]), 0)</f>
        <v>#DIV/0!</v>
      </c>
      <c r="J32" s="63" t="e">
        <f>IF(ISBLANK(BudgetTable[[#This Row],[Amount per period]]), BudgetTable[[#This Row],[Goal amount]] / BudgetTable[[#This Row],[Implied Periods]], BudgetTable[[#This Row],[Amount per period]])</f>
        <v>#DIV/0!</v>
      </c>
      <c r="K32" s="63" t="e">
        <f>IF(ISBLANK(BudgetTable[[#This Row],[Goal amount]]), BudgetTable[[#This Row],[Implied Periods]]*BudgetTable[[#This Row],[Amount per period]], BudgetTable[[#This Row],[Goal amount]])</f>
        <v>#DIV/0!</v>
      </c>
      <c r="L32" s="64">
        <f>_xlfn.XLOOKUP(BudgetTable[[#This Row],[Start date]], MainIncomeTable[Date], MainIncomeTable[Period], 0, -1, 1)</f>
        <v>0</v>
      </c>
      <c r="M32" s="64" t="e">
        <f xml:space="preserve"> IF(BudgetTable[[#This Row],[Implied Periods]] &gt; 0, BudgetTable[[#This Row],[Start period]] + BudgetTable[[#This Row],[Implied Periods]] - 1, ROWS(PeriodOnPeriod[#Data]))</f>
        <v>#DIV/0!</v>
      </c>
      <c r="O32" s="62"/>
    </row>
    <row r="33" spans="1:15" ht="18" customHeight="1" x14ac:dyDescent="0.25">
      <c r="A33" s="65" t="s">
        <v>52</v>
      </c>
      <c r="G33" s="63" t="e" cm="1">
        <f t="array" aca="1" ref="G33" ca="1">IF(CURRENT_PAY_PERIOD  &gt;= BudgetTable[[#This Row],[Start period]], BudgetTable[[#This Row],[Implied Amount per period]] * (CURRENT_PAY_PERIOD - BudgetTable[[#This Row],[Start period]] + 1), 0)</f>
        <v>#DIV/0!</v>
      </c>
      <c r="H33" s="60">
        <f>IF(ISERROR(BudgetTable[[#This Row],[Implied Periods]]), 0, IF(BudgetTable[[#This Row],[Implied Periods]]&gt;0, BudgetTable[[#This Row],[Paid]]/BudgetTable[[#This Row],[Implied Goal amount]], 1))</f>
        <v>0</v>
      </c>
      <c r="I33" s="62" t="e">
        <f>ROUNDUP(IF(OR(ISBLANK(BudgetTable[[#This Row],[Periods]]), BudgetTable[[#This Row],[Periods]]="Indefinitely"), BudgetTable[[#This Row],[Goal amount]] / BudgetTable[[#This Row],[Amount per period]], BudgetTable[[#This Row],[Periods]]), 0)</f>
        <v>#DIV/0!</v>
      </c>
      <c r="J33" s="63" t="e">
        <f>IF(ISBLANK(BudgetTable[[#This Row],[Amount per period]]), BudgetTable[[#This Row],[Goal amount]] / BudgetTable[[#This Row],[Implied Periods]], BudgetTable[[#This Row],[Amount per period]])</f>
        <v>#DIV/0!</v>
      </c>
      <c r="K33" s="63" t="e">
        <f>IF(ISBLANK(BudgetTable[[#This Row],[Goal amount]]), BudgetTable[[#This Row],[Implied Periods]]*BudgetTable[[#This Row],[Amount per period]], BudgetTable[[#This Row],[Goal amount]])</f>
        <v>#DIV/0!</v>
      </c>
      <c r="L33" s="64">
        <f>_xlfn.XLOOKUP(BudgetTable[[#This Row],[Start date]], MainIncomeTable[Date], MainIncomeTable[Period], 0, -1, 1)</f>
        <v>0</v>
      </c>
      <c r="M33" s="64" t="e">
        <f xml:space="preserve"> IF(BudgetTable[[#This Row],[Implied Periods]] &gt; 0, BudgetTable[[#This Row],[Start period]] + BudgetTable[[#This Row],[Implied Periods]] - 1, ROWS(PeriodOnPeriod[#Data]))</f>
        <v>#DIV/0!</v>
      </c>
      <c r="O33" s="62"/>
    </row>
    <row r="34" spans="1:15" ht="18" customHeight="1" x14ac:dyDescent="0.25">
      <c r="A34" s="65" t="s">
        <v>52</v>
      </c>
      <c r="G34" s="63" t="e" cm="1">
        <f t="array" aca="1" ref="G34" ca="1">IF(CURRENT_PAY_PERIOD  &gt;= BudgetTable[[#This Row],[Start period]], BudgetTable[[#This Row],[Implied Amount per period]] * (CURRENT_PAY_PERIOD - BudgetTable[[#This Row],[Start period]] + 1), 0)</f>
        <v>#DIV/0!</v>
      </c>
      <c r="H34" s="60">
        <f>IF(ISERROR(BudgetTable[[#This Row],[Implied Periods]]), 0, IF(BudgetTable[[#This Row],[Implied Periods]]&gt;0, BudgetTable[[#This Row],[Paid]]/BudgetTable[[#This Row],[Implied Goal amount]], 1))</f>
        <v>0</v>
      </c>
      <c r="I34" s="62" t="e">
        <f>ROUNDUP(IF(OR(ISBLANK(BudgetTable[[#This Row],[Periods]]), BudgetTable[[#This Row],[Periods]]="Indefinitely"), BudgetTable[[#This Row],[Goal amount]] / BudgetTable[[#This Row],[Amount per period]], BudgetTable[[#This Row],[Periods]]), 0)</f>
        <v>#DIV/0!</v>
      </c>
      <c r="J34" s="63" t="e">
        <f>IF(ISBLANK(BudgetTable[[#This Row],[Amount per period]]), BudgetTable[[#This Row],[Goal amount]] / BudgetTable[[#This Row],[Implied Periods]], BudgetTable[[#This Row],[Amount per period]])</f>
        <v>#DIV/0!</v>
      </c>
      <c r="K34" s="63" t="e">
        <f>IF(ISBLANK(BudgetTable[[#This Row],[Goal amount]]), BudgetTable[[#This Row],[Implied Periods]]*BudgetTable[[#This Row],[Amount per period]], BudgetTable[[#This Row],[Goal amount]])</f>
        <v>#DIV/0!</v>
      </c>
      <c r="L34" s="64">
        <f>_xlfn.XLOOKUP(BudgetTable[[#This Row],[Start date]], MainIncomeTable[Date], MainIncomeTable[Period], 0, -1, 1)</f>
        <v>0</v>
      </c>
      <c r="M34" s="64" t="e">
        <f xml:space="preserve"> IF(BudgetTable[[#This Row],[Implied Periods]] &gt; 0, BudgetTable[[#This Row],[Start period]] + BudgetTable[[#This Row],[Implied Periods]] - 1, ROWS(PeriodOnPeriod[#Data]))</f>
        <v>#DIV/0!</v>
      </c>
      <c r="O34" s="62"/>
    </row>
    <row r="35" spans="1:15" ht="18" customHeight="1" x14ac:dyDescent="0.25">
      <c r="A35" s="65" t="s">
        <v>52</v>
      </c>
      <c r="G35" s="63" t="e" cm="1">
        <f t="array" aca="1" ref="G35" ca="1">IF(CURRENT_PAY_PERIOD  &gt;= BudgetTable[[#This Row],[Start period]], BudgetTable[[#This Row],[Implied Amount per period]] * (CURRENT_PAY_PERIOD - BudgetTable[[#This Row],[Start period]] + 1), 0)</f>
        <v>#DIV/0!</v>
      </c>
      <c r="H35" s="60">
        <f>IF(ISERROR(BudgetTable[[#This Row],[Implied Periods]]), 0, IF(BudgetTable[[#This Row],[Implied Periods]]&gt;0, BudgetTable[[#This Row],[Paid]]/BudgetTable[[#This Row],[Implied Goal amount]], 1))</f>
        <v>0</v>
      </c>
      <c r="I35" s="62" t="e">
        <f>ROUNDUP(IF(OR(ISBLANK(BudgetTable[[#This Row],[Periods]]), BudgetTable[[#This Row],[Periods]]="Indefinitely"), BudgetTable[[#This Row],[Goal amount]] / BudgetTable[[#This Row],[Amount per period]], BudgetTable[[#This Row],[Periods]]), 0)</f>
        <v>#DIV/0!</v>
      </c>
      <c r="J35" s="63" t="e">
        <f>IF(ISBLANK(BudgetTable[[#This Row],[Amount per period]]), BudgetTable[[#This Row],[Goal amount]] / BudgetTable[[#This Row],[Implied Periods]], BudgetTable[[#This Row],[Amount per period]])</f>
        <v>#DIV/0!</v>
      </c>
      <c r="K35" s="63" t="e">
        <f>IF(ISBLANK(BudgetTable[[#This Row],[Goal amount]]), BudgetTable[[#This Row],[Implied Periods]]*BudgetTable[[#This Row],[Amount per period]], BudgetTable[[#This Row],[Goal amount]])</f>
        <v>#DIV/0!</v>
      </c>
      <c r="L35" s="64">
        <f>_xlfn.XLOOKUP(BudgetTable[[#This Row],[Start date]], MainIncomeTable[Date], MainIncomeTable[Period], 0, -1, 1)</f>
        <v>0</v>
      </c>
      <c r="M35" s="64" t="e">
        <f xml:space="preserve"> IF(BudgetTable[[#This Row],[Implied Periods]] &gt; 0, BudgetTable[[#This Row],[Start period]] + BudgetTable[[#This Row],[Implied Periods]] - 1, ROWS(PeriodOnPeriod[#Data]))</f>
        <v>#DIV/0!</v>
      </c>
      <c r="O35" s="62"/>
    </row>
    <row r="36" spans="1:15" ht="18" customHeight="1" x14ac:dyDescent="0.25">
      <c r="A36" s="65" t="s">
        <v>52</v>
      </c>
      <c r="G36" s="63" t="e" cm="1">
        <f t="array" aca="1" ref="G36" ca="1">IF(CURRENT_PAY_PERIOD  &gt;= BudgetTable[[#This Row],[Start period]], BudgetTable[[#This Row],[Implied Amount per period]] * (CURRENT_PAY_PERIOD - BudgetTable[[#This Row],[Start period]] + 1), 0)</f>
        <v>#DIV/0!</v>
      </c>
      <c r="H36" s="60">
        <f>IF(ISERROR(BudgetTable[[#This Row],[Implied Periods]]), 0, IF(BudgetTable[[#This Row],[Implied Periods]]&gt;0, BudgetTable[[#This Row],[Paid]]/BudgetTable[[#This Row],[Implied Goal amount]], 1))</f>
        <v>0</v>
      </c>
      <c r="I36" s="62" t="e">
        <f>ROUNDUP(IF(OR(ISBLANK(BudgetTable[[#This Row],[Periods]]), BudgetTable[[#This Row],[Periods]]="Indefinitely"), BudgetTable[[#This Row],[Goal amount]] / BudgetTable[[#This Row],[Amount per period]], BudgetTable[[#This Row],[Periods]]), 0)</f>
        <v>#DIV/0!</v>
      </c>
      <c r="J36" s="63" t="e">
        <f>IF(ISBLANK(BudgetTable[[#This Row],[Amount per period]]), BudgetTable[[#This Row],[Goal amount]] / BudgetTable[[#This Row],[Implied Periods]], BudgetTable[[#This Row],[Amount per period]])</f>
        <v>#DIV/0!</v>
      </c>
      <c r="K36" s="63" t="e">
        <f>IF(ISBLANK(BudgetTable[[#This Row],[Goal amount]]), BudgetTable[[#This Row],[Implied Periods]]*BudgetTable[[#This Row],[Amount per period]], BudgetTable[[#This Row],[Goal amount]])</f>
        <v>#DIV/0!</v>
      </c>
      <c r="L36" s="64">
        <f>_xlfn.XLOOKUP(BudgetTable[[#This Row],[Start date]], MainIncomeTable[Date], MainIncomeTable[Period], 0, -1, 1)</f>
        <v>0</v>
      </c>
      <c r="M36" s="64" t="e">
        <f xml:space="preserve"> IF(BudgetTable[[#This Row],[Implied Periods]] &gt; 0, BudgetTable[[#This Row],[Start period]] + BudgetTable[[#This Row],[Implied Periods]] - 1, ROWS(PeriodOnPeriod[#Data]))</f>
        <v>#DIV/0!</v>
      </c>
      <c r="O36" s="62"/>
    </row>
    <row r="37" spans="1:15" ht="18" customHeight="1" x14ac:dyDescent="0.25">
      <c r="A37" s="65" t="s">
        <v>52</v>
      </c>
      <c r="G37" s="63" t="e" cm="1">
        <f t="array" aca="1" ref="G37" ca="1">IF(CURRENT_PAY_PERIOD  &gt;= BudgetTable[[#This Row],[Start period]], BudgetTable[[#This Row],[Implied Amount per period]] * (CURRENT_PAY_PERIOD - BudgetTable[[#This Row],[Start period]] + 1), 0)</f>
        <v>#DIV/0!</v>
      </c>
      <c r="H37" s="60">
        <f>IF(ISERROR(BudgetTable[[#This Row],[Implied Periods]]), 0, IF(BudgetTable[[#This Row],[Implied Periods]]&gt;0, BudgetTable[[#This Row],[Paid]]/BudgetTable[[#This Row],[Implied Goal amount]], 1))</f>
        <v>0</v>
      </c>
      <c r="I37" s="62" t="e">
        <f>ROUNDUP(IF(OR(ISBLANK(BudgetTable[[#This Row],[Periods]]), BudgetTable[[#This Row],[Periods]]="Indefinitely"), BudgetTable[[#This Row],[Goal amount]] / BudgetTable[[#This Row],[Amount per period]], BudgetTable[[#This Row],[Periods]]), 0)</f>
        <v>#DIV/0!</v>
      </c>
      <c r="J37" s="63" t="e">
        <f>IF(ISBLANK(BudgetTable[[#This Row],[Amount per period]]), BudgetTable[[#This Row],[Goal amount]] / BudgetTable[[#This Row],[Implied Periods]], BudgetTable[[#This Row],[Amount per period]])</f>
        <v>#DIV/0!</v>
      </c>
      <c r="K37" s="63" t="e">
        <f>IF(ISBLANK(BudgetTable[[#This Row],[Goal amount]]), BudgetTable[[#This Row],[Implied Periods]]*BudgetTable[[#This Row],[Amount per period]], BudgetTable[[#This Row],[Goal amount]])</f>
        <v>#DIV/0!</v>
      </c>
      <c r="L37" s="64">
        <f>_xlfn.XLOOKUP(BudgetTable[[#This Row],[Start date]], MainIncomeTable[Date], MainIncomeTable[Period], 0, -1, 1)</f>
        <v>0</v>
      </c>
      <c r="M37" s="64" t="e">
        <f xml:space="preserve"> IF(BudgetTable[[#This Row],[Implied Periods]] &gt; 0, BudgetTable[[#This Row],[Start period]] + BudgetTable[[#This Row],[Implied Periods]] - 1, ROWS(PeriodOnPeriod[#Data]))</f>
        <v>#DIV/0!</v>
      </c>
      <c r="O37" s="62"/>
    </row>
    <row r="38" spans="1:15" ht="18" customHeight="1" x14ac:dyDescent="0.25">
      <c r="A38" s="65" t="s">
        <v>52</v>
      </c>
      <c r="G38" s="63" t="e" cm="1">
        <f t="array" aca="1" ref="G38" ca="1">IF(CURRENT_PAY_PERIOD  &gt;= BudgetTable[[#This Row],[Start period]], BudgetTable[[#This Row],[Implied Amount per period]] * (CURRENT_PAY_PERIOD - BudgetTable[[#This Row],[Start period]] + 1), 0)</f>
        <v>#DIV/0!</v>
      </c>
      <c r="H38" s="60">
        <f>IF(ISERROR(BudgetTable[[#This Row],[Implied Periods]]), 0, IF(BudgetTable[[#This Row],[Implied Periods]]&gt;0, BudgetTable[[#This Row],[Paid]]/BudgetTable[[#This Row],[Implied Goal amount]], 1))</f>
        <v>0</v>
      </c>
      <c r="I38" s="62" t="e">
        <f>ROUNDUP(IF(OR(ISBLANK(BudgetTable[[#This Row],[Periods]]), BudgetTable[[#This Row],[Periods]]="Indefinitely"), BudgetTable[[#This Row],[Goal amount]] / BudgetTable[[#This Row],[Amount per period]], BudgetTable[[#This Row],[Periods]]), 0)</f>
        <v>#DIV/0!</v>
      </c>
      <c r="J38" s="63" t="e">
        <f>IF(ISBLANK(BudgetTable[[#This Row],[Amount per period]]), BudgetTable[[#This Row],[Goal amount]] / BudgetTable[[#This Row],[Implied Periods]], BudgetTable[[#This Row],[Amount per period]])</f>
        <v>#DIV/0!</v>
      </c>
      <c r="K38" s="63" t="e">
        <f>IF(ISBLANK(BudgetTable[[#This Row],[Goal amount]]), BudgetTable[[#This Row],[Implied Periods]]*BudgetTable[[#This Row],[Amount per period]], BudgetTable[[#This Row],[Goal amount]])</f>
        <v>#DIV/0!</v>
      </c>
      <c r="L38" s="64">
        <f>_xlfn.XLOOKUP(BudgetTable[[#This Row],[Start date]], MainIncomeTable[Date], MainIncomeTable[Period], 0, -1, 1)</f>
        <v>0</v>
      </c>
      <c r="M38" s="64" t="e">
        <f xml:space="preserve"> IF(BudgetTable[[#This Row],[Implied Periods]] &gt; 0, BudgetTable[[#This Row],[Start period]] + BudgetTable[[#This Row],[Implied Periods]] - 1, ROWS(PeriodOnPeriod[#Data]))</f>
        <v>#DIV/0!</v>
      </c>
      <c r="O38" s="62"/>
    </row>
    <row r="39" spans="1:15" ht="18" customHeight="1" x14ac:dyDescent="0.25">
      <c r="A39" s="65" t="s">
        <v>52</v>
      </c>
      <c r="G39" s="63" t="e" cm="1">
        <f t="array" aca="1" ref="G39" ca="1">IF(CURRENT_PAY_PERIOD  &gt;= BudgetTable[[#This Row],[Start period]], BudgetTable[[#This Row],[Implied Amount per period]] * (CURRENT_PAY_PERIOD - BudgetTable[[#This Row],[Start period]] + 1), 0)</f>
        <v>#DIV/0!</v>
      </c>
      <c r="H39" s="60">
        <f>IF(ISERROR(BudgetTable[[#This Row],[Implied Periods]]), 0, IF(BudgetTable[[#This Row],[Implied Periods]]&gt;0, BudgetTable[[#This Row],[Paid]]/BudgetTable[[#This Row],[Implied Goal amount]], 1))</f>
        <v>0</v>
      </c>
      <c r="I39" s="62" t="e">
        <f>ROUNDUP(IF(OR(ISBLANK(BudgetTable[[#This Row],[Periods]]), BudgetTable[[#This Row],[Periods]]="Indefinitely"), BudgetTable[[#This Row],[Goal amount]] / BudgetTable[[#This Row],[Amount per period]], BudgetTable[[#This Row],[Periods]]), 0)</f>
        <v>#DIV/0!</v>
      </c>
      <c r="J39" s="63" t="e">
        <f>IF(ISBLANK(BudgetTable[[#This Row],[Amount per period]]), BudgetTable[[#This Row],[Goal amount]] / BudgetTable[[#This Row],[Implied Periods]], BudgetTable[[#This Row],[Amount per period]])</f>
        <v>#DIV/0!</v>
      </c>
      <c r="K39" s="63" t="e">
        <f>IF(ISBLANK(BudgetTable[[#This Row],[Goal amount]]), BudgetTable[[#This Row],[Implied Periods]]*BudgetTable[[#This Row],[Amount per period]], BudgetTable[[#This Row],[Goal amount]])</f>
        <v>#DIV/0!</v>
      </c>
      <c r="L39" s="64">
        <f>_xlfn.XLOOKUP(BudgetTable[[#This Row],[Start date]], MainIncomeTable[Date], MainIncomeTable[Period], 0, -1, 1)</f>
        <v>0</v>
      </c>
      <c r="M39" s="64" t="e">
        <f xml:space="preserve"> IF(BudgetTable[[#This Row],[Implied Periods]] &gt; 0, BudgetTable[[#This Row],[Start period]] + BudgetTable[[#This Row],[Implied Periods]] - 1, ROWS(PeriodOnPeriod[#Data]))</f>
        <v>#DIV/0!</v>
      </c>
      <c r="O39" s="62"/>
    </row>
    <row r="40" spans="1:15" ht="18" customHeight="1" x14ac:dyDescent="0.25">
      <c r="A40" s="65" t="s">
        <v>52</v>
      </c>
      <c r="G40" s="63" t="e" cm="1">
        <f t="array" aca="1" ref="G40" ca="1">IF(CURRENT_PAY_PERIOD  &gt;= BudgetTable[[#This Row],[Start period]], BudgetTable[[#This Row],[Implied Amount per period]] * (CURRENT_PAY_PERIOD - BudgetTable[[#This Row],[Start period]] + 1), 0)</f>
        <v>#DIV/0!</v>
      </c>
      <c r="H40" s="60">
        <f>IF(ISERROR(BudgetTable[[#This Row],[Implied Periods]]), 0, IF(BudgetTable[[#This Row],[Implied Periods]]&gt;0, BudgetTable[[#This Row],[Paid]]/BudgetTable[[#This Row],[Implied Goal amount]], 1))</f>
        <v>0</v>
      </c>
      <c r="I40" s="62" t="e">
        <f>ROUNDUP(IF(OR(ISBLANK(BudgetTable[[#This Row],[Periods]]), BudgetTable[[#This Row],[Periods]]="Indefinitely"), BudgetTable[[#This Row],[Goal amount]] / BudgetTable[[#This Row],[Amount per period]], BudgetTable[[#This Row],[Periods]]), 0)</f>
        <v>#DIV/0!</v>
      </c>
      <c r="J40" s="63" t="e">
        <f>IF(ISBLANK(BudgetTable[[#This Row],[Amount per period]]), BudgetTable[[#This Row],[Goal amount]] / BudgetTable[[#This Row],[Implied Periods]], BudgetTable[[#This Row],[Amount per period]])</f>
        <v>#DIV/0!</v>
      </c>
      <c r="K40" s="63" t="e">
        <f>IF(ISBLANK(BudgetTable[[#This Row],[Goal amount]]), BudgetTable[[#This Row],[Implied Periods]]*BudgetTable[[#This Row],[Amount per period]], BudgetTable[[#This Row],[Goal amount]])</f>
        <v>#DIV/0!</v>
      </c>
      <c r="L40" s="64">
        <f>_xlfn.XLOOKUP(BudgetTable[[#This Row],[Start date]], MainIncomeTable[Date], MainIncomeTable[Period], 0, -1, 1)</f>
        <v>0</v>
      </c>
      <c r="M40" s="64" t="e">
        <f xml:space="preserve"> IF(BudgetTable[[#This Row],[Implied Periods]] &gt; 0, BudgetTable[[#This Row],[Start period]] + BudgetTable[[#This Row],[Implied Periods]] - 1, ROWS(PeriodOnPeriod[#Data]))</f>
        <v>#DIV/0!</v>
      </c>
      <c r="O40" s="62"/>
    </row>
    <row r="41" spans="1:15" ht="18" customHeight="1" x14ac:dyDescent="0.25">
      <c r="A41" s="65" t="s">
        <v>52</v>
      </c>
      <c r="G41" s="63" t="e" cm="1">
        <f t="array" aca="1" ref="G41" ca="1">IF(CURRENT_PAY_PERIOD  &gt;= BudgetTable[[#This Row],[Start period]], BudgetTable[[#This Row],[Implied Amount per period]] * (CURRENT_PAY_PERIOD - BudgetTable[[#This Row],[Start period]] + 1), 0)</f>
        <v>#DIV/0!</v>
      </c>
      <c r="H41" s="60">
        <f>IF(ISERROR(BudgetTable[[#This Row],[Implied Periods]]), 0, IF(BudgetTable[[#This Row],[Implied Periods]]&gt;0, BudgetTable[[#This Row],[Paid]]/BudgetTable[[#This Row],[Implied Goal amount]], 1))</f>
        <v>0</v>
      </c>
      <c r="I41" s="62" t="e">
        <f>ROUNDUP(IF(OR(ISBLANK(BudgetTable[[#This Row],[Periods]]), BudgetTable[[#This Row],[Periods]]="Indefinitely"), BudgetTable[[#This Row],[Goal amount]] / BudgetTable[[#This Row],[Amount per period]], BudgetTable[[#This Row],[Periods]]), 0)</f>
        <v>#DIV/0!</v>
      </c>
      <c r="J41" s="63" t="e">
        <f>IF(ISBLANK(BudgetTable[[#This Row],[Amount per period]]), BudgetTable[[#This Row],[Goal amount]] / BudgetTable[[#This Row],[Implied Periods]], BudgetTable[[#This Row],[Amount per period]])</f>
        <v>#DIV/0!</v>
      </c>
      <c r="K41" s="63" t="e">
        <f>IF(ISBLANK(BudgetTable[[#This Row],[Goal amount]]), BudgetTable[[#This Row],[Implied Periods]]*BudgetTable[[#This Row],[Amount per period]], BudgetTable[[#This Row],[Goal amount]])</f>
        <v>#DIV/0!</v>
      </c>
      <c r="L41" s="64">
        <f>_xlfn.XLOOKUP(BudgetTable[[#This Row],[Start date]], MainIncomeTable[Date], MainIncomeTable[Period], 0, -1, 1)</f>
        <v>0</v>
      </c>
      <c r="M41" s="64" t="e">
        <f xml:space="preserve"> IF(BudgetTable[[#This Row],[Implied Periods]] &gt; 0, BudgetTable[[#This Row],[Start period]] + BudgetTable[[#This Row],[Implied Periods]] - 1, ROWS(PeriodOnPeriod[#Data]))</f>
        <v>#DIV/0!</v>
      </c>
      <c r="O41" s="62"/>
    </row>
    <row r="42" spans="1:15" ht="18" customHeight="1" x14ac:dyDescent="0.25">
      <c r="A42" s="65" t="s">
        <v>52</v>
      </c>
      <c r="G42" s="63" t="e" cm="1">
        <f t="array" aca="1" ref="G42" ca="1">IF(CURRENT_PAY_PERIOD  &gt;= BudgetTable[[#This Row],[Start period]], BudgetTable[[#This Row],[Implied Amount per period]] * (CURRENT_PAY_PERIOD - BudgetTable[[#This Row],[Start period]] + 1), 0)</f>
        <v>#DIV/0!</v>
      </c>
      <c r="H42" s="60">
        <f>IF(ISERROR(BudgetTable[[#This Row],[Implied Periods]]), 0, IF(BudgetTable[[#This Row],[Implied Periods]]&gt;0, BudgetTable[[#This Row],[Paid]]/BudgetTable[[#This Row],[Implied Goal amount]], 1))</f>
        <v>0</v>
      </c>
      <c r="I42" s="62" t="e">
        <f>ROUNDUP(IF(OR(ISBLANK(BudgetTable[[#This Row],[Periods]]), BudgetTable[[#This Row],[Periods]]="Indefinitely"), BudgetTable[[#This Row],[Goal amount]] / BudgetTable[[#This Row],[Amount per period]], BudgetTable[[#This Row],[Periods]]), 0)</f>
        <v>#DIV/0!</v>
      </c>
      <c r="J42" s="63" t="e">
        <f>IF(ISBLANK(BudgetTable[[#This Row],[Amount per period]]), BudgetTable[[#This Row],[Goal amount]] / BudgetTable[[#This Row],[Implied Periods]], BudgetTable[[#This Row],[Amount per period]])</f>
        <v>#DIV/0!</v>
      </c>
      <c r="K42" s="63" t="e">
        <f>IF(ISBLANK(BudgetTable[[#This Row],[Goal amount]]), BudgetTable[[#This Row],[Implied Periods]]*BudgetTable[[#This Row],[Amount per period]], BudgetTable[[#This Row],[Goal amount]])</f>
        <v>#DIV/0!</v>
      </c>
      <c r="L42" s="64">
        <f>_xlfn.XLOOKUP(BudgetTable[[#This Row],[Start date]], MainIncomeTable[Date], MainIncomeTable[Period], 0, -1, 1)</f>
        <v>0</v>
      </c>
      <c r="M42" s="64" t="e">
        <f xml:space="preserve"> IF(BudgetTable[[#This Row],[Implied Periods]] &gt; 0, BudgetTable[[#This Row],[Start period]] + BudgetTable[[#This Row],[Implied Periods]] - 1, ROWS(PeriodOnPeriod[#Data]))</f>
        <v>#DIV/0!</v>
      </c>
      <c r="O42" s="62"/>
    </row>
    <row r="43" spans="1:15" ht="18" customHeight="1" x14ac:dyDescent="0.25">
      <c r="A43" s="65" t="s">
        <v>52</v>
      </c>
      <c r="G43" s="63" t="e" cm="1">
        <f t="array" aca="1" ref="G43" ca="1">IF(CURRENT_PAY_PERIOD  &gt;= BudgetTable[[#This Row],[Start period]], BudgetTable[[#This Row],[Implied Amount per period]] * (CURRENT_PAY_PERIOD - BudgetTable[[#This Row],[Start period]] + 1), 0)</f>
        <v>#DIV/0!</v>
      </c>
      <c r="H43" s="60">
        <f>IF(ISERROR(BudgetTable[[#This Row],[Implied Periods]]), 0, IF(BudgetTable[[#This Row],[Implied Periods]]&gt;0, BudgetTable[[#This Row],[Paid]]/BudgetTable[[#This Row],[Implied Goal amount]], 1))</f>
        <v>0</v>
      </c>
      <c r="I43" s="62" t="e">
        <f>ROUNDUP(IF(OR(ISBLANK(BudgetTable[[#This Row],[Periods]]), BudgetTable[[#This Row],[Periods]]="Indefinitely"), BudgetTable[[#This Row],[Goal amount]] / BudgetTable[[#This Row],[Amount per period]], BudgetTable[[#This Row],[Periods]]), 0)</f>
        <v>#DIV/0!</v>
      </c>
      <c r="J43" s="63" t="e">
        <f>IF(ISBLANK(BudgetTable[[#This Row],[Amount per period]]), BudgetTable[[#This Row],[Goal amount]] / BudgetTable[[#This Row],[Implied Periods]], BudgetTable[[#This Row],[Amount per period]])</f>
        <v>#DIV/0!</v>
      </c>
      <c r="K43" s="63" t="e">
        <f>IF(ISBLANK(BudgetTable[[#This Row],[Goal amount]]), BudgetTable[[#This Row],[Implied Periods]]*BudgetTable[[#This Row],[Amount per period]], BudgetTable[[#This Row],[Goal amount]])</f>
        <v>#DIV/0!</v>
      </c>
      <c r="L43" s="64">
        <f>_xlfn.XLOOKUP(BudgetTable[[#This Row],[Start date]], MainIncomeTable[Date], MainIncomeTable[Period], 0, -1, 1)</f>
        <v>0</v>
      </c>
      <c r="M43" s="64" t="e">
        <f xml:space="preserve"> IF(BudgetTable[[#This Row],[Implied Periods]] &gt; 0, BudgetTable[[#This Row],[Start period]] + BudgetTable[[#This Row],[Implied Periods]] - 1, ROWS(PeriodOnPeriod[#Data]))</f>
        <v>#DIV/0!</v>
      </c>
      <c r="O43" s="62"/>
    </row>
    <row r="44" spans="1:15" ht="18" customHeight="1" x14ac:dyDescent="0.25">
      <c r="A44" s="65" t="s">
        <v>52</v>
      </c>
      <c r="G44" s="63" t="e" cm="1">
        <f t="array" aca="1" ref="G44" ca="1">IF(CURRENT_PAY_PERIOD  &gt;= BudgetTable[[#This Row],[Start period]], BudgetTable[[#This Row],[Implied Amount per period]] * (CURRENT_PAY_PERIOD - BudgetTable[[#This Row],[Start period]] + 1), 0)</f>
        <v>#DIV/0!</v>
      </c>
      <c r="H44" s="60">
        <f>IF(ISERROR(BudgetTable[[#This Row],[Implied Periods]]), 0, IF(BudgetTable[[#This Row],[Implied Periods]]&gt;0, BudgetTable[[#This Row],[Paid]]/BudgetTable[[#This Row],[Implied Goal amount]], 1))</f>
        <v>0</v>
      </c>
      <c r="I44" s="62" t="e">
        <f>ROUNDUP(IF(OR(ISBLANK(BudgetTable[[#This Row],[Periods]]), BudgetTable[[#This Row],[Periods]]="Indefinitely"), BudgetTable[[#This Row],[Goal amount]] / BudgetTable[[#This Row],[Amount per period]], BudgetTable[[#This Row],[Periods]]), 0)</f>
        <v>#DIV/0!</v>
      </c>
      <c r="J44" s="63" t="e">
        <f>IF(ISBLANK(BudgetTable[[#This Row],[Amount per period]]), BudgetTable[[#This Row],[Goal amount]] / BudgetTable[[#This Row],[Implied Periods]], BudgetTable[[#This Row],[Amount per period]])</f>
        <v>#DIV/0!</v>
      </c>
      <c r="K44" s="63" t="e">
        <f>IF(ISBLANK(BudgetTable[[#This Row],[Goal amount]]), BudgetTable[[#This Row],[Implied Periods]]*BudgetTable[[#This Row],[Amount per period]], BudgetTable[[#This Row],[Goal amount]])</f>
        <v>#DIV/0!</v>
      </c>
      <c r="L44" s="64">
        <f>_xlfn.XLOOKUP(BudgetTable[[#This Row],[Start date]], MainIncomeTable[Date], MainIncomeTable[Period], 0, -1, 1)</f>
        <v>0</v>
      </c>
      <c r="M44" s="64" t="e">
        <f xml:space="preserve"> IF(BudgetTable[[#This Row],[Implied Periods]] &gt; 0, BudgetTable[[#This Row],[Start period]] + BudgetTable[[#This Row],[Implied Periods]] - 1, ROWS(PeriodOnPeriod[#Data]))</f>
        <v>#DIV/0!</v>
      </c>
      <c r="O44" s="62"/>
    </row>
    <row r="45" spans="1:15" ht="18" customHeight="1" x14ac:dyDescent="0.25">
      <c r="A45" s="65" t="s">
        <v>52</v>
      </c>
      <c r="G45" s="63" t="e" cm="1">
        <f t="array" aca="1" ref="G45" ca="1">IF(CURRENT_PAY_PERIOD  &gt;= BudgetTable[[#This Row],[Start period]], BudgetTable[[#This Row],[Implied Amount per period]] * (CURRENT_PAY_PERIOD - BudgetTable[[#This Row],[Start period]] + 1), 0)</f>
        <v>#DIV/0!</v>
      </c>
      <c r="H45" s="60">
        <f>IF(ISERROR(BudgetTable[[#This Row],[Implied Periods]]), 0, IF(BudgetTable[[#This Row],[Implied Periods]]&gt;0, BudgetTable[[#This Row],[Paid]]/BudgetTable[[#This Row],[Implied Goal amount]], 1))</f>
        <v>0</v>
      </c>
      <c r="I45" s="62" t="e">
        <f>ROUNDUP(IF(OR(ISBLANK(BudgetTable[[#This Row],[Periods]]), BudgetTable[[#This Row],[Periods]]="Indefinitely"), BudgetTable[[#This Row],[Goal amount]] / BudgetTable[[#This Row],[Amount per period]], BudgetTable[[#This Row],[Periods]]), 0)</f>
        <v>#DIV/0!</v>
      </c>
      <c r="J45" s="63" t="e">
        <f>IF(ISBLANK(BudgetTable[[#This Row],[Amount per period]]), BudgetTable[[#This Row],[Goal amount]] / BudgetTable[[#This Row],[Implied Periods]], BudgetTable[[#This Row],[Amount per period]])</f>
        <v>#DIV/0!</v>
      </c>
      <c r="K45" s="63" t="e">
        <f>IF(ISBLANK(BudgetTable[[#This Row],[Goal amount]]), BudgetTable[[#This Row],[Implied Periods]]*BudgetTable[[#This Row],[Amount per period]], BudgetTable[[#This Row],[Goal amount]])</f>
        <v>#DIV/0!</v>
      </c>
      <c r="L45" s="64">
        <f>_xlfn.XLOOKUP(BudgetTable[[#This Row],[Start date]], MainIncomeTable[Date], MainIncomeTable[Period], 0, -1, 1)</f>
        <v>0</v>
      </c>
      <c r="M45" s="64" t="e">
        <f xml:space="preserve"> IF(BudgetTable[[#This Row],[Implied Periods]] &gt; 0, BudgetTable[[#This Row],[Start period]] + BudgetTable[[#This Row],[Implied Periods]] - 1, ROWS(PeriodOnPeriod[#Data]))</f>
        <v>#DIV/0!</v>
      </c>
      <c r="O45" s="62"/>
    </row>
    <row r="46" spans="1:15" ht="18" customHeight="1" x14ac:dyDescent="0.25">
      <c r="A46" s="65" t="s">
        <v>52</v>
      </c>
      <c r="G46" s="63" t="e" cm="1">
        <f t="array" aca="1" ref="G46" ca="1">IF(CURRENT_PAY_PERIOD  &gt;= BudgetTable[[#This Row],[Start period]], BudgetTable[[#This Row],[Implied Amount per period]] * (CURRENT_PAY_PERIOD - BudgetTable[[#This Row],[Start period]] + 1), 0)</f>
        <v>#DIV/0!</v>
      </c>
      <c r="H46" s="60">
        <f>IF(ISERROR(BudgetTable[[#This Row],[Implied Periods]]), 0, IF(BudgetTable[[#This Row],[Implied Periods]]&gt;0, BudgetTable[[#This Row],[Paid]]/BudgetTable[[#This Row],[Implied Goal amount]], 1))</f>
        <v>0</v>
      </c>
      <c r="I46" s="62" t="e">
        <f>ROUNDUP(IF(OR(ISBLANK(BudgetTable[[#This Row],[Periods]]), BudgetTable[[#This Row],[Periods]]="Indefinitely"), BudgetTable[[#This Row],[Goal amount]] / BudgetTable[[#This Row],[Amount per period]], BudgetTable[[#This Row],[Periods]]), 0)</f>
        <v>#DIV/0!</v>
      </c>
      <c r="J46" s="63" t="e">
        <f>IF(ISBLANK(BudgetTable[[#This Row],[Amount per period]]), BudgetTable[[#This Row],[Goal amount]] / BudgetTable[[#This Row],[Implied Periods]], BudgetTable[[#This Row],[Amount per period]])</f>
        <v>#DIV/0!</v>
      </c>
      <c r="K46" s="63" t="e">
        <f>IF(ISBLANK(BudgetTable[[#This Row],[Goal amount]]), BudgetTable[[#This Row],[Implied Periods]]*BudgetTable[[#This Row],[Amount per period]], BudgetTable[[#This Row],[Goal amount]])</f>
        <v>#DIV/0!</v>
      </c>
      <c r="L46" s="64">
        <f>_xlfn.XLOOKUP(BudgetTable[[#This Row],[Start date]], MainIncomeTable[Date], MainIncomeTable[Period], 0, -1, 1)</f>
        <v>0</v>
      </c>
      <c r="M46" s="64" t="e">
        <f xml:space="preserve"> IF(BudgetTable[[#This Row],[Implied Periods]] &gt; 0, BudgetTable[[#This Row],[Start period]] + BudgetTable[[#This Row],[Implied Periods]] - 1, ROWS(PeriodOnPeriod[#Data]))</f>
        <v>#DIV/0!</v>
      </c>
      <c r="O46" s="62"/>
    </row>
    <row r="47" spans="1:15" ht="18" customHeight="1" x14ac:dyDescent="0.25">
      <c r="A47" s="65" t="s">
        <v>52</v>
      </c>
      <c r="G47" s="63" t="e" cm="1">
        <f t="array" aca="1" ref="G47" ca="1">IF(CURRENT_PAY_PERIOD  &gt;= BudgetTable[[#This Row],[Start period]], BudgetTable[[#This Row],[Implied Amount per period]] * (CURRENT_PAY_PERIOD - BudgetTable[[#This Row],[Start period]] + 1), 0)</f>
        <v>#DIV/0!</v>
      </c>
      <c r="H47" s="60">
        <f>IF(ISERROR(BudgetTable[[#This Row],[Implied Periods]]), 0, IF(BudgetTable[[#This Row],[Implied Periods]]&gt;0, BudgetTable[[#This Row],[Paid]]/BudgetTable[[#This Row],[Implied Goal amount]], 1))</f>
        <v>0</v>
      </c>
      <c r="I47" s="62" t="e">
        <f>ROUNDUP(IF(OR(ISBLANK(BudgetTable[[#This Row],[Periods]]), BudgetTable[[#This Row],[Periods]]="Indefinitely"), BudgetTable[[#This Row],[Goal amount]] / BudgetTable[[#This Row],[Amount per period]], BudgetTable[[#This Row],[Periods]]), 0)</f>
        <v>#DIV/0!</v>
      </c>
      <c r="J47" s="63" t="e">
        <f>IF(ISBLANK(BudgetTable[[#This Row],[Amount per period]]), BudgetTable[[#This Row],[Goal amount]] / BudgetTable[[#This Row],[Implied Periods]], BudgetTable[[#This Row],[Amount per period]])</f>
        <v>#DIV/0!</v>
      </c>
      <c r="K47" s="63" t="e">
        <f>IF(ISBLANK(BudgetTable[[#This Row],[Goal amount]]), BudgetTable[[#This Row],[Implied Periods]]*BudgetTable[[#This Row],[Amount per period]], BudgetTable[[#This Row],[Goal amount]])</f>
        <v>#DIV/0!</v>
      </c>
      <c r="L47" s="64">
        <f>_xlfn.XLOOKUP(BudgetTable[[#This Row],[Start date]], MainIncomeTable[Date], MainIncomeTable[Period], 0, -1, 1)</f>
        <v>0</v>
      </c>
      <c r="M47" s="64" t="e">
        <f xml:space="preserve"> IF(BudgetTable[[#This Row],[Implied Periods]] &gt; 0, BudgetTable[[#This Row],[Start period]] + BudgetTable[[#This Row],[Implied Periods]] - 1, ROWS(PeriodOnPeriod[#Data]))</f>
        <v>#DIV/0!</v>
      </c>
      <c r="O47" s="62"/>
    </row>
    <row r="48" spans="1:15" ht="18" customHeight="1" x14ac:dyDescent="0.25">
      <c r="A48" s="65" t="s">
        <v>52</v>
      </c>
      <c r="G48" s="63" t="e" cm="1">
        <f t="array" aca="1" ref="G48" ca="1">IF(CURRENT_PAY_PERIOD  &gt;= BudgetTable[[#This Row],[Start period]], BudgetTable[[#This Row],[Implied Amount per period]] * (CURRENT_PAY_PERIOD - BudgetTable[[#This Row],[Start period]] + 1), 0)</f>
        <v>#DIV/0!</v>
      </c>
      <c r="H48" s="60">
        <f>IF(ISERROR(BudgetTable[[#This Row],[Implied Periods]]), 0, IF(BudgetTable[[#This Row],[Implied Periods]]&gt;0, BudgetTable[[#This Row],[Paid]]/BudgetTable[[#This Row],[Implied Goal amount]], 1))</f>
        <v>0</v>
      </c>
      <c r="I48" s="62" t="e">
        <f>ROUNDUP(IF(OR(ISBLANK(BudgetTable[[#This Row],[Periods]]), BudgetTable[[#This Row],[Periods]]="Indefinitely"), BudgetTable[[#This Row],[Goal amount]] / BudgetTable[[#This Row],[Amount per period]], BudgetTable[[#This Row],[Periods]]), 0)</f>
        <v>#DIV/0!</v>
      </c>
      <c r="J48" s="63" t="e">
        <f>IF(ISBLANK(BudgetTable[[#This Row],[Amount per period]]), BudgetTable[[#This Row],[Goal amount]] / BudgetTable[[#This Row],[Implied Periods]], BudgetTable[[#This Row],[Amount per period]])</f>
        <v>#DIV/0!</v>
      </c>
      <c r="K48" s="63" t="e">
        <f>IF(ISBLANK(BudgetTable[[#This Row],[Goal amount]]), BudgetTable[[#This Row],[Implied Periods]]*BudgetTable[[#This Row],[Amount per period]], BudgetTable[[#This Row],[Goal amount]])</f>
        <v>#DIV/0!</v>
      </c>
      <c r="L48" s="64">
        <f>_xlfn.XLOOKUP(BudgetTable[[#This Row],[Start date]], MainIncomeTable[Date], MainIncomeTable[Period], 0, -1, 1)</f>
        <v>0</v>
      </c>
      <c r="M48" s="64" t="e">
        <f xml:space="preserve"> IF(BudgetTable[[#This Row],[Implied Periods]] &gt; 0, BudgetTable[[#This Row],[Start period]] + BudgetTable[[#This Row],[Implied Periods]] - 1, ROWS(PeriodOnPeriod[#Data]))</f>
        <v>#DIV/0!</v>
      </c>
      <c r="O48" s="62"/>
    </row>
    <row r="49" spans="1:15" ht="18" customHeight="1" x14ac:dyDescent="0.25">
      <c r="A49" s="65" t="s">
        <v>52</v>
      </c>
      <c r="G49" s="63" t="e" cm="1">
        <f t="array" aca="1" ref="G49" ca="1">IF(CURRENT_PAY_PERIOD  &gt;= BudgetTable[[#This Row],[Start period]], BudgetTable[[#This Row],[Implied Amount per period]] * (CURRENT_PAY_PERIOD - BudgetTable[[#This Row],[Start period]] + 1), 0)</f>
        <v>#DIV/0!</v>
      </c>
      <c r="H49" s="60">
        <f>IF(ISERROR(BudgetTable[[#This Row],[Implied Periods]]), 0, IF(BudgetTable[[#This Row],[Implied Periods]]&gt;0, BudgetTable[[#This Row],[Paid]]/BudgetTable[[#This Row],[Implied Goal amount]], 1))</f>
        <v>0</v>
      </c>
      <c r="I49" s="62" t="e">
        <f>ROUNDUP(IF(OR(ISBLANK(BudgetTable[[#This Row],[Periods]]), BudgetTable[[#This Row],[Periods]]="Indefinitely"), BudgetTable[[#This Row],[Goal amount]] / BudgetTable[[#This Row],[Amount per period]], BudgetTable[[#This Row],[Periods]]), 0)</f>
        <v>#DIV/0!</v>
      </c>
      <c r="J49" s="63" t="e">
        <f>IF(ISBLANK(BudgetTable[[#This Row],[Amount per period]]), BudgetTable[[#This Row],[Goal amount]] / BudgetTable[[#This Row],[Implied Periods]], BudgetTable[[#This Row],[Amount per period]])</f>
        <v>#DIV/0!</v>
      </c>
      <c r="K49" s="63" t="e">
        <f>IF(ISBLANK(BudgetTable[[#This Row],[Goal amount]]), BudgetTable[[#This Row],[Implied Periods]]*BudgetTable[[#This Row],[Amount per period]], BudgetTable[[#This Row],[Goal amount]])</f>
        <v>#DIV/0!</v>
      </c>
      <c r="L49" s="64">
        <f>_xlfn.XLOOKUP(BudgetTable[[#This Row],[Start date]], MainIncomeTable[Date], MainIncomeTable[Period], 0, -1, 1)</f>
        <v>0</v>
      </c>
      <c r="M49" s="64" t="e">
        <f xml:space="preserve"> IF(BudgetTable[[#This Row],[Implied Periods]] &gt; 0, BudgetTable[[#This Row],[Start period]] + BudgetTable[[#This Row],[Implied Periods]] - 1, ROWS(PeriodOnPeriod[#Data]))</f>
        <v>#DIV/0!</v>
      </c>
      <c r="O49" s="62"/>
    </row>
    <row r="50" spans="1:15" ht="18" customHeight="1" x14ac:dyDescent="0.25">
      <c r="A50" s="65" t="s">
        <v>52</v>
      </c>
      <c r="G50" s="63" t="e" cm="1">
        <f t="array" aca="1" ref="G50" ca="1">IF(CURRENT_PAY_PERIOD  &gt;= BudgetTable[[#This Row],[Start period]], BudgetTable[[#This Row],[Implied Amount per period]] * (CURRENT_PAY_PERIOD - BudgetTable[[#This Row],[Start period]] + 1), 0)</f>
        <v>#DIV/0!</v>
      </c>
      <c r="H50" s="60">
        <f>IF(ISERROR(BudgetTable[[#This Row],[Implied Periods]]), 0, IF(BudgetTable[[#This Row],[Implied Periods]]&gt;0, BudgetTable[[#This Row],[Paid]]/BudgetTable[[#This Row],[Implied Goal amount]], 1))</f>
        <v>0</v>
      </c>
      <c r="I50" s="62" t="e">
        <f>ROUNDUP(IF(OR(ISBLANK(BudgetTable[[#This Row],[Periods]]), BudgetTable[[#This Row],[Periods]]="Indefinitely"), BudgetTable[[#This Row],[Goal amount]] / BudgetTable[[#This Row],[Amount per period]], BudgetTable[[#This Row],[Periods]]), 0)</f>
        <v>#DIV/0!</v>
      </c>
      <c r="J50" s="63" t="e">
        <f>IF(ISBLANK(BudgetTable[[#This Row],[Amount per period]]), BudgetTable[[#This Row],[Goal amount]] / BudgetTable[[#This Row],[Implied Periods]], BudgetTable[[#This Row],[Amount per period]])</f>
        <v>#DIV/0!</v>
      </c>
      <c r="K50" s="63" t="e">
        <f>IF(ISBLANK(BudgetTable[[#This Row],[Goal amount]]), BudgetTable[[#This Row],[Implied Periods]]*BudgetTable[[#This Row],[Amount per period]], BudgetTable[[#This Row],[Goal amount]])</f>
        <v>#DIV/0!</v>
      </c>
      <c r="L50" s="64">
        <f>_xlfn.XLOOKUP(BudgetTable[[#This Row],[Start date]], MainIncomeTable[Date], MainIncomeTable[Period], 0, -1, 1)</f>
        <v>0</v>
      </c>
      <c r="M50" s="64" t="e">
        <f xml:space="preserve"> IF(BudgetTable[[#This Row],[Implied Periods]] &gt; 0, BudgetTable[[#This Row],[Start period]] + BudgetTable[[#This Row],[Implied Periods]] - 1, ROWS(PeriodOnPeriod[#Data]))</f>
        <v>#DIV/0!</v>
      </c>
      <c r="O50" s="62"/>
    </row>
    <row r="51" spans="1:15" ht="18" customHeight="1" x14ac:dyDescent="0.25">
      <c r="A51" s="65" t="s">
        <v>52</v>
      </c>
      <c r="G51" s="63" t="e" cm="1">
        <f t="array" aca="1" ref="G51" ca="1">IF(CURRENT_PAY_PERIOD  &gt;= BudgetTable[[#This Row],[Start period]], BudgetTable[[#This Row],[Implied Amount per period]] * (CURRENT_PAY_PERIOD - BudgetTable[[#This Row],[Start period]] + 1), 0)</f>
        <v>#DIV/0!</v>
      </c>
      <c r="H51" s="60">
        <f>IF(ISERROR(BudgetTable[[#This Row],[Implied Periods]]), 0, IF(BudgetTable[[#This Row],[Implied Periods]]&gt;0, BudgetTable[[#This Row],[Paid]]/BudgetTable[[#This Row],[Implied Goal amount]], 1))</f>
        <v>0</v>
      </c>
      <c r="I51" s="62" t="e">
        <f>ROUNDUP(IF(OR(ISBLANK(BudgetTable[[#This Row],[Periods]]), BudgetTable[[#This Row],[Periods]]="Indefinitely"), BudgetTable[[#This Row],[Goal amount]] / BudgetTable[[#This Row],[Amount per period]], BudgetTable[[#This Row],[Periods]]), 0)</f>
        <v>#DIV/0!</v>
      </c>
      <c r="J51" s="63" t="e">
        <f>IF(ISBLANK(BudgetTable[[#This Row],[Amount per period]]), BudgetTable[[#This Row],[Goal amount]] / BudgetTable[[#This Row],[Implied Periods]], BudgetTable[[#This Row],[Amount per period]])</f>
        <v>#DIV/0!</v>
      </c>
      <c r="K51" s="63" t="e">
        <f>IF(ISBLANK(BudgetTable[[#This Row],[Goal amount]]), BudgetTable[[#This Row],[Implied Periods]]*BudgetTable[[#This Row],[Amount per period]], BudgetTable[[#This Row],[Goal amount]])</f>
        <v>#DIV/0!</v>
      </c>
      <c r="L51" s="64">
        <f>_xlfn.XLOOKUP(BudgetTable[[#This Row],[Start date]], MainIncomeTable[Date], MainIncomeTable[Period], 0, -1, 1)</f>
        <v>0</v>
      </c>
      <c r="M51" s="64" t="e">
        <f xml:space="preserve"> IF(BudgetTable[[#This Row],[Implied Periods]] &gt; 0, BudgetTable[[#This Row],[Start period]] + BudgetTable[[#This Row],[Implied Periods]] - 1, ROWS(PeriodOnPeriod[#Data]))</f>
        <v>#DIV/0!</v>
      </c>
      <c r="O51" s="62"/>
    </row>
    <row r="52" spans="1:15" ht="18" customHeight="1" x14ac:dyDescent="0.25">
      <c r="A52" s="69" t="s">
        <v>28</v>
      </c>
      <c r="D52" s="70"/>
      <c r="E52" s="70"/>
      <c r="F52" s="70"/>
      <c r="G52" s="72" t="e">
        <f ca="1">SUBTOTAL(109,BudgetTable[Paid])</f>
        <v>#DIV/0!</v>
      </c>
      <c r="H52" s="71"/>
      <c r="I52" s="62"/>
      <c r="J52" s="64"/>
      <c r="K52" s="64"/>
      <c r="L52" s="62"/>
      <c r="M52" s="62">
        <f>SUBTOTAL(103,BudgetTable[End period])</f>
        <v>50</v>
      </c>
    </row>
  </sheetData>
  <sheetProtection sheet="1" scenarios="1" sort="0" autoFilter="0"/>
  <protectedRanges>
    <protectedRange sqref="A1:M1048576" name="BudgetsTable"/>
  </protectedRanges>
  <conditionalFormatting sqref="D2:D51">
    <cfRule type="expression" dxfId="84" priority="7">
      <formula>NOT(OR(ISBLANK($E2), ISBLANK($F2)))</formula>
    </cfRule>
  </conditionalFormatting>
  <conditionalFormatting sqref="F2:F51">
    <cfRule type="expression" dxfId="83" priority="5">
      <formula>NOT(OR(ISBLANK($D2), ISBLANK($E2)))</formula>
    </cfRule>
  </conditionalFormatting>
  <conditionalFormatting sqref="E2:E51">
    <cfRule type="expression" dxfId="82" priority="6">
      <formula>NOT(OR(ISBLANK($D2), ISBLANK($F2)))</formula>
    </cfRule>
  </conditionalFormatting>
  <conditionalFormatting sqref="A2:A51">
    <cfRule type="expression" dxfId="81" priority="4">
      <formula>AND(CURRENT_PAY_PERIOD&gt;=$L2, CURRENT_PAY_PERIOD&lt;=$M2)</formula>
    </cfRule>
  </conditionalFormatting>
  <conditionalFormatting sqref="H2:H51">
    <cfRule type="dataBar" priority="1">
      <dataBar showValue="0">
        <cfvo type="num" val="0"/>
        <cfvo type="num" val="1"/>
        <color rgb="FF92D050"/>
      </dataBar>
      <extLst>
        <ext xmlns:x14="http://schemas.microsoft.com/office/spreadsheetml/2009/9/main" uri="{B025F937-C7B1-47D3-B67F-A62EFF666E3E}">
          <x14:id>{CAFAF953-91C1-4EFC-AABF-8B6D3C033390}</x14:id>
        </ext>
      </extLst>
    </cfRule>
  </conditionalFormatting>
  <dataValidations count="4">
    <dataValidation allowBlank="1" showInputMessage="1" showErrorMessage="1" promptTitle="Periods" prompt="(number) Number of pay periods you want this budget to last." sqref="D1" xr:uid="{17124683-F51E-4D04-B743-8EA897C57B40}"/>
    <dataValidation allowBlank="1" showInputMessage="1" showErrorMessage="1" promptTitle="Amount per period" prompt="(number) Amount of money you want to pay towards this budget, per pay period." sqref="E1" xr:uid="{43DF7CAA-7733-46B6-8A67-A36E1FADB3EC}"/>
    <dataValidation type="custom" allowBlank="1" showInputMessage="1" showErrorMessage="1" errorTitle="Invalid settings" error="Only two out of the three fields may be filled in. Delete either of the other two fields." sqref="A2:A51 D2:H51" xr:uid="{BF6FA8C2-3648-456E-B736-CE8DF7379F64}">
      <formula1>OR(AND(ISBLANK($D2), OR(ISBLANK($E2), ISBLANK($F2))), AND(ISBLANK($E2), ISBLANK($F2)))</formula1>
    </dataValidation>
    <dataValidation allowBlank="1" showInputMessage="1" showErrorMessage="1" promptTitle="Goal amount" prompt="(number) Amount of money you want this budget to cap at." sqref="F1:H1 A1" xr:uid="{B2416653-BC36-4312-B81E-D5A660844346}"/>
  </dataValidations>
  <pageMargins left="0.7" right="0.7" top="0.75" bottom="0.75" header="0.3" footer="0.3"/>
  <pageSetup paperSize="9" orientation="portrait" horizontalDpi="4294967293" verticalDpi="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CAFAF953-91C1-4EFC-AABF-8B6D3C033390}">
            <x14:dataBar minLength="0" maxLength="100" border="1" gradient="0" direction="leftToRight" negativeBarBorderColorSameAsPositive="0">
              <x14:cfvo type="num">
                <xm:f>0</xm:f>
              </x14:cfvo>
              <x14:cfvo type="num">
                <xm:f>1</xm:f>
              </x14:cfvo>
              <x14:borderColor rgb="FF13FF0D"/>
              <x14:negativeFillColor rgb="FFFF0000"/>
              <x14:negativeBorderColor rgb="FFC00000"/>
              <x14:axisColor rgb="FF000000"/>
            </x14:dataBar>
          </x14:cfRule>
          <xm:sqref>H2:H51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EDA8-01AC-4634-87E8-D8215A1711AC}">
  <sheetPr codeName="Sheet4">
    <tabColor rgb="FFFF0000"/>
  </sheetPr>
  <dimension ref="A1:E2082"/>
  <sheetViews>
    <sheetView workbookViewId="0">
      <selection activeCell="B28" sqref="B28"/>
    </sheetView>
  </sheetViews>
  <sheetFormatPr defaultRowHeight="15" x14ac:dyDescent="0.25"/>
  <cols>
    <col min="1" max="1" width="10.7109375" style="24" customWidth="1"/>
    <col min="2" max="2" width="36.5703125" style="24" customWidth="1"/>
    <col min="3" max="3" width="14.42578125" style="26" customWidth="1"/>
    <col min="5" max="5" width="8.85546875" customWidth="1"/>
  </cols>
  <sheetData>
    <row r="1" spans="1:3" x14ac:dyDescent="0.25">
      <c r="A1" s="24" t="s">
        <v>1</v>
      </c>
      <c r="B1" s="24" t="s">
        <v>2</v>
      </c>
      <c r="C1" s="26" t="s">
        <v>3</v>
      </c>
    </row>
    <row r="2" spans="1:3" x14ac:dyDescent="0.25">
      <c r="A2" s="22"/>
    </row>
    <row r="3" spans="1:3" x14ac:dyDescent="0.25">
      <c r="A3" s="22"/>
    </row>
    <row r="4" spans="1:3" x14ac:dyDescent="0.25">
      <c r="A4" s="22"/>
    </row>
    <row r="5" spans="1:3" x14ac:dyDescent="0.25">
      <c r="A5" s="22"/>
    </row>
    <row r="6" spans="1:3" x14ac:dyDescent="0.25">
      <c r="A6" s="22"/>
    </row>
    <row r="7" spans="1:3" x14ac:dyDescent="0.25">
      <c r="A7" s="22"/>
    </row>
    <row r="8" spans="1:3" x14ac:dyDescent="0.25">
      <c r="A8" s="22"/>
    </row>
    <row r="9" spans="1:3" x14ac:dyDescent="0.25">
      <c r="A9" s="22"/>
    </row>
    <row r="10" spans="1:3" x14ac:dyDescent="0.25">
      <c r="A10" s="22"/>
    </row>
    <row r="11" spans="1:3" x14ac:dyDescent="0.25">
      <c r="A11" s="22"/>
    </row>
    <row r="12" spans="1:3" x14ac:dyDescent="0.25">
      <c r="A12" s="22"/>
    </row>
    <row r="13" spans="1:3" x14ac:dyDescent="0.25">
      <c r="A13" s="22"/>
    </row>
    <row r="14" spans="1:3" x14ac:dyDescent="0.25">
      <c r="A14" s="22"/>
    </row>
    <row r="15" spans="1:3" x14ac:dyDescent="0.25">
      <c r="A15" s="22"/>
    </row>
    <row r="16" spans="1:3" x14ac:dyDescent="0.25">
      <c r="A16" s="22"/>
    </row>
    <row r="17" spans="1:1" x14ac:dyDescent="0.25">
      <c r="A17" s="22"/>
    </row>
    <row r="18" spans="1:1" x14ac:dyDescent="0.25">
      <c r="A18" s="22"/>
    </row>
    <row r="19" spans="1:1" x14ac:dyDescent="0.25">
      <c r="A19" s="22"/>
    </row>
    <row r="20" spans="1:1" x14ac:dyDescent="0.25">
      <c r="A20" s="22"/>
    </row>
    <row r="21" spans="1:1" x14ac:dyDescent="0.25">
      <c r="A21" s="22"/>
    </row>
    <row r="22" spans="1:1" x14ac:dyDescent="0.25">
      <c r="A22" s="22"/>
    </row>
    <row r="23" spans="1:1" x14ac:dyDescent="0.25">
      <c r="A23" s="22"/>
    </row>
    <row r="24" spans="1:1" x14ac:dyDescent="0.25">
      <c r="A24" s="22"/>
    </row>
    <row r="25" spans="1:1" x14ac:dyDescent="0.25">
      <c r="A25" s="22"/>
    </row>
    <row r="26" spans="1:1" x14ac:dyDescent="0.25">
      <c r="A26" s="22"/>
    </row>
    <row r="27" spans="1:1" x14ac:dyDescent="0.25">
      <c r="A27" s="22"/>
    </row>
    <row r="28" spans="1:1" x14ac:dyDescent="0.25">
      <c r="A28" s="22"/>
    </row>
    <row r="29" spans="1:1" x14ac:dyDescent="0.25">
      <c r="A29" s="22"/>
    </row>
    <row r="30" spans="1:1" x14ac:dyDescent="0.25">
      <c r="A30" s="22"/>
    </row>
    <row r="31" spans="1:1" x14ac:dyDescent="0.25">
      <c r="A31" s="22"/>
    </row>
    <row r="32" spans="1:1" x14ac:dyDescent="0.25">
      <c r="A32" s="22"/>
    </row>
    <row r="33" spans="1:5" x14ac:dyDescent="0.25">
      <c r="A33" s="22"/>
      <c r="E33" s="6"/>
    </row>
    <row r="34" spans="1:5" x14ac:dyDescent="0.25">
      <c r="A34" s="22"/>
      <c r="E34" s="6"/>
    </row>
    <row r="35" spans="1:5" x14ac:dyDescent="0.25">
      <c r="A35" s="22"/>
      <c r="E35" s="6"/>
    </row>
    <row r="36" spans="1:5" x14ac:dyDescent="0.25">
      <c r="A36" s="22"/>
      <c r="E36" s="6"/>
    </row>
    <row r="37" spans="1:5" x14ac:dyDescent="0.25">
      <c r="A37" s="22"/>
      <c r="E37" s="6"/>
    </row>
    <row r="38" spans="1:5" x14ac:dyDescent="0.25">
      <c r="A38" s="22"/>
      <c r="E38" s="6"/>
    </row>
    <row r="39" spans="1:5" x14ac:dyDescent="0.25">
      <c r="A39" s="22"/>
      <c r="E39" s="6"/>
    </row>
    <row r="40" spans="1:5" x14ac:dyDescent="0.25">
      <c r="A40" s="22"/>
    </row>
    <row r="41" spans="1:5" x14ac:dyDescent="0.25">
      <c r="A41" s="22"/>
    </row>
    <row r="42" spans="1:5" x14ac:dyDescent="0.25">
      <c r="A42" s="22"/>
    </row>
    <row r="43" spans="1:5" x14ac:dyDescent="0.25">
      <c r="A43" s="22"/>
    </row>
    <row r="44" spans="1:5" x14ac:dyDescent="0.25">
      <c r="A44" s="22"/>
    </row>
    <row r="45" spans="1:5" x14ac:dyDescent="0.25">
      <c r="A45" s="22"/>
    </row>
    <row r="46" spans="1:5" x14ac:dyDescent="0.25">
      <c r="A46" s="22"/>
    </row>
    <row r="47" spans="1:5" x14ac:dyDescent="0.25">
      <c r="A47" s="22"/>
    </row>
    <row r="48" spans="1:5" x14ac:dyDescent="0.25">
      <c r="A48" s="22"/>
    </row>
    <row r="49" spans="1:1" x14ac:dyDescent="0.25">
      <c r="A49" s="22"/>
    </row>
    <row r="50" spans="1:1" x14ac:dyDescent="0.25">
      <c r="A50" s="22"/>
    </row>
    <row r="51" spans="1:1" x14ac:dyDescent="0.25">
      <c r="A51" s="22"/>
    </row>
    <row r="52" spans="1:1" x14ac:dyDescent="0.25">
      <c r="A52" s="22"/>
    </row>
    <row r="53" spans="1:1" x14ac:dyDescent="0.25">
      <c r="A53" s="22"/>
    </row>
    <row r="54" spans="1:1" x14ac:dyDescent="0.25">
      <c r="A54" s="22"/>
    </row>
    <row r="55" spans="1:1" x14ac:dyDescent="0.25">
      <c r="A55" s="22"/>
    </row>
    <row r="56" spans="1:1" x14ac:dyDescent="0.25">
      <c r="A56" s="22"/>
    </row>
    <row r="57" spans="1:1" x14ac:dyDescent="0.25">
      <c r="A57" s="22"/>
    </row>
    <row r="58" spans="1:1" x14ac:dyDescent="0.25">
      <c r="A58" s="22"/>
    </row>
    <row r="59" spans="1:1" x14ac:dyDescent="0.25">
      <c r="A59" s="22"/>
    </row>
    <row r="60" spans="1:1" x14ac:dyDescent="0.25">
      <c r="A60" s="22"/>
    </row>
    <row r="61" spans="1:1" x14ac:dyDescent="0.25">
      <c r="A61" s="22"/>
    </row>
    <row r="62" spans="1:1" x14ac:dyDescent="0.25">
      <c r="A62" s="22"/>
    </row>
    <row r="63" spans="1:1" x14ac:dyDescent="0.25">
      <c r="A63" s="22"/>
    </row>
    <row r="64" spans="1:1" x14ac:dyDescent="0.25">
      <c r="A64" s="22"/>
    </row>
    <row r="65" spans="1:1" x14ac:dyDescent="0.25">
      <c r="A65" s="22"/>
    </row>
    <row r="66" spans="1:1" x14ac:dyDescent="0.25">
      <c r="A66" s="22"/>
    </row>
    <row r="67" spans="1:1" x14ac:dyDescent="0.25">
      <c r="A67" s="22"/>
    </row>
    <row r="68" spans="1:1" x14ac:dyDescent="0.25">
      <c r="A68" s="22"/>
    </row>
    <row r="69" spans="1:1" x14ac:dyDescent="0.25">
      <c r="A69" s="22"/>
    </row>
    <row r="70" spans="1:1" x14ac:dyDescent="0.25">
      <c r="A70" s="22"/>
    </row>
    <row r="71" spans="1:1" x14ac:dyDescent="0.25">
      <c r="A71" s="22"/>
    </row>
    <row r="72" spans="1:1" x14ac:dyDescent="0.25">
      <c r="A72" s="22"/>
    </row>
    <row r="73" spans="1:1" x14ac:dyDescent="0.25">
      <c r="A73" s="22"/>
    </row>
    <row r="74" spans="1:1" x14ac:dyDescent="0.25">
      <c r="A74" s="22"/>
    </row>
    <row r="75" spans="1:1" x14ac:dyDescent="0.25">
      <c r="A75" s="22"/>
    </row>
    <row r="76" spans="1:1" x14ac:dyDescent="0.25">
      <c r="A76" s="22"/>
    </row>
    <row r="77" spans="1:1" x14ac:dyDescent="0.25">
      <c r="A77" s="22"/>
    </row>
    <row r="78" spans="1:1" x14ac:dyDescent="0.25">
      <c r="A78" s="22"/>
    </row>
    <row r="79" spans="1:1" x14ac:dyDescent="0.25">
      <c r="A79" s="22"/>
    </row>
    <row r="80" spans="1:1" x14ac:dyDescent="0.25">
      <c r="A80" s="22"/>
    </row>
    <row r="81" spans="1:1" x14ac:dyDescent="0.25">
      <c r="A81" s="22"/>
    </row>
    <row r="82" spans="1:1" x14ac:dyDescent="0.25">
      <c r="A82" s="22"/>
    </row>
    <row r="83" spans="1:1" x14ac:dyDescent="0.25">
      <c r="A83" s="22"/>
    </row>
    <row r="84" spans="1:1" x14ac:dyDescent="0.25">
      <c r="A84" s="22"/>
    </row>
    <row r="85" spans="1:1" x14ac:dyDescent="0.25">
      <c r="A85" s="22"/>
    </row>
    <row r="86" spans="1:1" x14ac:dyDescent="0.25">
      <c r="A86" s="22"/>
    </row>
    <row r="87" spans="1:1" x14ac:dyDescent="0.25">
      <c r="A87" s="22"/>
    </row>
    <row r="88" spans="1:1" x14ac:dyDescent="0.25">
      <c r="A88" s="22"/>
    </row>
    <row r="89" spans="1:1" x14ac:dyDescent="0.25">
      <c r="A89" s="22"/>
    </row>
    <row r="90" spans="1:1" x14ac:dyDescent="0.25">
      <c r="A90" s="22"/>
    </row>
    <row r="91" spans="1:1" x14ac:dyDescent="0.25">
      <c r="A91" s="22"/>
    </row>
    <row r="92" spans="1:1" x14ac:dyDescent="0.25">
      <c r="A92" s="22"/>
    </row>
    <row r="93" spans="1:1" x14ac:dyDescent="0.25">
      <c r="A93" s="22"/>
    </row>
    <row r="94" spans="1:1" x14ac:dyDescent="0.25">
      <c r="A94" s="22"/>
    </row>
    <row r="95" spans="1:1" x14ac:dyDescent="0.25">
      <c r="A95" s="22"/>
    </row>
    <row r="96" spans="1:1" x14ac:dyDescent="0.25">
      <c r="A96" s="22"/>
    </row>
    <row r="97" spans="1:1" x14ac:dyDescent="0.25">
      <c r="A97" s="22"/>
    </row>
    <row r="98" spans="1:1" x14ac:dyDescent="0.25">
      <c r="A98" s="22"/>
    </row>
    <row r="99" spans="1:1" x14ac:dyDescent="0.25">
      <c r="A99" s="22"/>
    </row>
    <row r="2082" spans="1:3" x14ac:dyDescent="0.25">
      <c r="A2082" s="24" t="s">
        <v>28</v>
      </c>
      <c r="C2082" s="25">
        <f>SUBTOTAL(109,OneoffTable[Amount])</f>
        <v>0</v>
      </c>
    </row>
  </sheetData>
  <sheetProtection sheet="1" scenarios="1" sort="0" autoFilter="0"/>
  <dataValidations count="1">
    <dataValidation operator="lessThanOrEqual" allowBlank="1" showInputMessage="1" showErrorMessage="1" sqref="A1:A2081" xr:uid="{4A53F2CB-A270-4554-AAD7-EAEA9AAAB88C}"/>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17F9A-0978-497F-8712-F435E7524376}">
  <sheetPr codeName="Sheet5">
    <tabColor rgb="FF88F775"/>
  </sheetPr>
  <dimension ref="A1:N53"/>
  <sheetViews>
    <sheetView topLeftCell="A28" zoomScaleNormal="100" workbookViewId="0">
      <selection activeCell="C6" sqref="C6"/>
    </sheetView>
  </sheetViews>
  <sheetFormatPr defaultColWidth="9.140625" defaultRowHeight="15" x14ac:dyDescent="0.25"/>
  <cols>
    <col min="1" max="1" width="10.7109375" style="28" bestFit="1" customWidth="1"/>
    <col min="2" max="2" width="18.140625" style="29" bestFit="1" customWidth="1"/>
    <col min="3" max="3" width="18.42578125" style="29" bestFit="1" customWidth="1"/>
    <col min="4" max="4" width="14.42578125" style="27" bestFit="1" customWidth="1"/>
    <col min="5" max="5" width="27.42578125" style="27" hidden="1" customWidth="1"/>
    <col min="6" max="6" width="21.28515625" style="30" hidden="1" customWidth="1"/>
    <col min="7" max="8" width="21.28515625" style="21" hidden="1" customWidth="1"/>
    <col min="9" max="9" width="24.140625" style="14" hidden="1" customWidth="1"/>
    <col min="10" max="10" width="15.5703125" style="14" hidden="1" customWidth="1"/>
    <col min="11" max="12" width="9.140625" style="14"/>
    <col min="13" max="13" width="10.7109375" style="14" bestFit="1" customWidth="1"/>
    <col min="14" max="16384" width="9.140625" style="14"/>
  </cols>
  <sheetData>
    <row r="1" spans="1:14" x14ac:dyDescent="0.25">
      <c r="A1" s="28" t="s">
        <v>1</v>
      </c>
      <c r="B1" s="29" t="s">
        <v>15</v>
      </c>
      <c r="C1" s="29" t="s">
        <v>11</v>
      </c>
      <c r="D1" s="27" t="s">
        <v>9</v>
      </c>
      <c r="E1" s="29" t="s">
        <v>24</v>
      </c>
      <c r="F1" s="30" t="s">
        <v>19</v>
      </c>
      <c r="G1" s="21" t="s">
        <v>20</v>
      </c>
      <c r="H1" s="21" t="s">
        <v>21</v>
      </c>
      <c r="I1" s="14" t="s">
        <v>22</v>
      </c>
      <c r="J1" s="14" t="s">
        <v>23</v>
      </c>
    </row>
    <row r="2" spans="1:14" x14ac:dyDescent="0.25">
      <c r="A2" s="21">
        <v>44830</v>
      </c>
      <c r="B2"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2" s="26"/>
      <c r="D2" s="27">
        <f ca="1">SUMIFS(OneoffTable[Amount],OneoffTable[Date],"&gt;="&amp;AllowanceTable[[#This Row],[Date]],OneoffTable[Date],"&lt;"&amp;OFFSET(AllowanceTable[[#This Row],[Date]], 1, 0))</f>
        <v>0</v>
      </c>
      <c r="E2" s="27" t="e">
        <f>SUMIFS(AllowanceTable[Allowance paid], AllowanceTable[Date], "&gt;="&amp;AllowanceTable[[#This Row],[Period Start]], AllowanceTable[Date], "&lt;"&amp;AllowanceTable[[#This Row],[Period End]]) / AllowanceTable[[#This Row],[Pending payments in period]]</f>
        <v>#DIV/0!</v>
      </c>
      <c r="F2" s="21">
        <f>_xlfn.XLOOKUP(AllowanceTable[[#This Row],[Date]], MainIncomeTable[Date], MainIncomeTable[Date], 40179, -1, 1)</f>
        <v>40179</v>
      </c>
      <c r="G2" s="21">
        <f>_xlfn.XLOOKUP(AllowanceTable[[#This Row],[Date]] + 0.5, MainIncomeTable[Date], MainIncomeTable[Date], 73050, 1, 1)</f>
        <v>0</v>
      </c>
      <c r="H2" s="14">
        <f>COUNTIFS(AllowanceTable[Date], "&gt;="&amp;AllowanceTable[[#This Row],[Period Start]], AllowanceTable[Date], "&lt;"&amp;AllowanceTable[[#This Row],[Period End]], AllowanceTable[Allowance paid],  "="&amp;"")</f>
        <v>0</v>
      </c>
      <c r="I2" s="14">
        <f>COUNTIFS(AllowanceTable[Date], "&gt;="&amp;AllowanceTable[[#This Row],[Period Start]], AllowanceTable[Date], "&lt;"&amp;AllowanceTable[[#This Row],[Period End]])</f>
        <v>0</v>
      </c>
      <c r="J2" s="14">
        <f>_xlfn.XLOOKUP(AllowanceTable[[#This Row],[Date]], MainIncomeTable[Date], MainIncomeTable[Period], 40179, -1, 1)</f>
        <v>40179</v>
      </c>
    </row>
    <row r="3" spans="1:14" x14ac:dyDescent="0.25">
      <c r="A3" s="21">
        <v>44837</v>
      </c>
      <c r="B3"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3" s="26"/>
      <c r="D3" s="27">
        <f ca="1">SUMIFS(OneoffTable[Amount],OneoffTable[Date],"&gt;="&amp;AllowanceTable[[#This Row],[Date]],OneoffTable[Date],"&lt;"&amp;OFFSET(AllowanceTable[[#This Row],[Date]], 1, 0))</f>
        <v>0</v>
      </c>
      <c r="E3" s="27" t="e">
        <f>SUMIFS(AllowanceTable[Allowance paid], AllowanceTable[Date], "&gt;="&amp;AllowanceTable[[#This Row],[Period Start]], AllowanceTable[Date], "&lt;"&amp;AllowanceTable[[#This Row],[Period End]]) / AllowanceTable[[#This Row],[Pending payments in period]]</f>
        <v>#DIV/0!</v>
      </c>
      <c r="F3" s="21">
        <f>_xlfn.XLOOKUP(AllowanceTable[[#This Row],[Date]], MainIncomeTable[Date], MainIncomeTable[Date], 40179, -1, 1)</f>
        <v>40179</v>
      </c>
      <c r="G3" s="21">
        <f>_xlfn.XLOOKUP(AllowanceTable[[#This Row],[Date]] + 0.5, MainIncomeTable[Date], MainIncomeTable[Date], 73050, 1, 1)</f>
        <v>0</v>
      </c>
      <c r="H3" s="14">
        <f>COUNTIFS(AllowanceTable[Date], "&gt;="&amp;AllowanceTable[[#This Row],[Period Start]], AllowanceTable[Date], "&lt;"&amp;AllowanceTable[[#This Row],[Period End]], AllowanceTable[Allowance paid],  "="&amp;"")</f>
        <v>0</v>
      </c>
      <c r="I3" s="14">
        <f>COUNTIFS(AllowanceTable[Date], "&gt;="&amp;AllowanceTable[[#This Row],[Period Start]], AllowanceTable[Date], "&lt;"&amp;AllowanceTable[[#This Row],[Period End]])</f>
        <v>0</v>
      </c>
      <c r="J3" s="14">
        <f>_xlfn.XLOOKUP(AllowanceTable[[#This Row],[Date]], MainIncomeTable[Date], MainIncomeTable[Period], 40179, -1, 1)</f>
        <v>40179</v>
      </c>
      <c r="L3" s="31"/>
      <c r="M3" s="31"/>
      <c r="N3" s="31"/>
    </row>
    <row r="4" spans="1:14" x14ac:dyDescent="0.25">
      <c r="A4" s="21">
        <v>44844</v>
      </c>
      <c r="B4"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4" s="26"/>
      <c r="D4" s="27">
        <f ca="1">SUMIFS(OneoffTable[Amount],OneoffTable[Date],"&gt;="&amp;AllowanceTable[[#This Row],[Date]],OneoffTable[Date],"&lt;"&amp;OFFSET(AllowanceTable[[#This Row],[Date]], 1, 0))</f>
        <v>0</v>
      </c>
      <c r="E4" s="27" t="e">
        <f>SUMIFS(AllowanceTable[Allowance paid], AllowanceTable[Date], "&gt;="&amp;AllowanceTable[[#This Row],[Period Start]], AllowanceTable[Date], "&lt;"&amp;AllowanceTable[[#This Row],[Period End]]) / AllowanceTable[[#This Row],[Pending payments in period]]</f>
        <v>#DIV/0!</v>
      </c>
      <c r="F4" s="21">
        <f>_xlfn.XLOOKUP(AllowanceTable[[#This Row],[Date]], MainIncomeTable[Date], MainIncomeTable[Date], 40179, -1, 1)</f>
        <v>40179</v>
      </c>
      <c r="G4" s="21">
        <f>_xlfn.XLOOKUP(AllowanceTable[[#This Row],[Date]] + 0.5, MainIncomeTable[Date], MainIncomeTable[Date], 73050, 1, 1)</f>
        <v>0</v>
      </c>
      <c r="H4" s="14">
        <f>COUNTIFS(AllowanceTable[Date], "&gt;="&amp;AllowanceTable[[#This Row],[Period Start]], AllowanceTable[Date], "&lt;"&amp;AllowanceTable[[#This Row],[Period End]], AllowanceTable[Allowance paid],  "="&amp;"")</f>
        <v>0</v>
      </c>
      <c r="I4" s="14">
        <f>COUNTIFS(AllowanceTable[Date], "&gt;="&amp;AllowanceTable[[#This Row],[Period Start]], AllowanceTable[Date], "&lt;"&amp;AllowanceTable[[#This Row],[Period End]])</f>
        <v>0</v>
      </c>
      <c r="J4" s="14">
        <f>_xlfn.XLOOKUP(AllowanceTable[[#This Row],[Date]], MainIncomeTable[Date], MainIncomeTable[Period], 40179, -1, 1)</f>
        <v>40179</v>
      </c>
      <c r="L4" s="31"/>
      <c r="M4" s="31"/>
      <c r="N4" s="31"/>
    </row>
    <row r="5" spans="1:14" x14ac:dyDescent="0.25">
      <c r="A5" s="21">
        <v>44851</v>
      </c>
      <c r="B5"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5" s="26"/>
      <c r="D5" s="27">
        <f ca="1">SUMIFS(OneoffTable[Amount],OneoffTable[Date],"&gt;="&amp;AllowanceTable[[#This Row],[Date]],OneoffTable[Date],"&lt;"&amp;OFFSET(AllowanceTable[[#This Row],[Date]], 1, 0))</f>
        <v>0</v>
      </c>
      <c r="E5" s="27" t="e">
        <f>SUMIFS(AllowanceTable[Allowance paid], AllowanceTable[Date], "&gt;="&amp;AllowanceTable[[#This Row],[Period Start]], AllowanceTable[Date], "&lt;"&amp;AllowanceTable[[#This Row],[Period End]]) / AllowanceTable[[#This Row],[Pending payments in period]]</f>
        <v>#DIV/0!</v>
      </c>
      <c r="F5" s="21">
        <f>_xlfn.XLOOKUP(AllowanceTable[[#This Row],[Date]], MainIncomeTable[Date], MainIncomeTable[Date], 40179, -1, 1)</f>
        <v>40179</v>
      </c>
      <c r="G5" s="21">
        <f>_xlfn.XLOOKUP(AllowanceTable[[#This Row],[Date]] + 0.5, MainIncomeTable[Date], MainIncomeTable[Date], 73050, 1, 1)</f>
        <v>0</v>
      </c>
      <c r="H5" s="14">
        <f>COUNTIFS(AllowanceTable[Date], "&gt;="&amp;AllowanceTable[[#This Row],[Period Start]], AllowanceTable[Date], "&lt;"&amp;AllowanceTable[[#This Row],[Period End]], AllowanceTable[Allowance paid],  "="&amp;"")</f>
        <v>0</v>
      </c>
      <c r="I5" s="14">
        <f>COUNTIFS(AllowanceTable[Date], "&gt;="&amp;AllowanceTable[[#This Row],[Period Start]], AllowanceTable[Date], "&lt;"&amp;AllowanceTable[[#This Row],[Period End]])</f>
        <v>0</v>
      </c>
      <c r="J5" s="14">
        <f>_xlfn.XLOOKUP(AllowanceTable[[#This Row],[Date]], MainIncomeTable[Date], MainIncomeTable[Period], 40179, -1, 1)</f>
        <v>40179</v>
      </c>
      <c r="L5" s="31"/>
      <c r="M5" s="31"/>
      <c r="N5" s="31"/>
    </row>
    <row r="6" spans="1:14" x14ac:dyDescent="0.25">
      <c r="A6" s="21">
        <v>44858</v>
      </c>
      <c r="B6"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6" s="26"/>
      <c r="D6" s="27">
        <f ca="1">SUMIFS(OneoffTable[Amount],OneoffTable[Date],"&gt;="&amp;AllowanceTable[[#This Row],[Date]],OneoffTable[Date],"&lt;"&amp;OFFSET(AllowanceTable[[#This Row],[Date]], 1, 0))</f>
        <v>0</v>
      </c>
      <c r="E6" s="27" t="e">
        <f>SUMIFS(AllowanceTable[Allowance paid], AllowanceTable[Date], "&gt;="&amp;AllowanceTable[[#This Row],[Period Start]], AllowanceTable[Date], "&lt;"&amp;AllowanceTable[[#This Row],[Period End]]) / AllowanceTable[[#This Row],[Pending payments in period]]</f>
        <v>#DIV/0!</v>
      </c>
      <c r="F6" s="21">
        <f>_xlfn.XLOOKUP(AllowanceTable[[#This Row],[Date]], MainIncomeTable[Date], MainIncomeTable[Date], 40179, -1, 1)</f>
        <v>40179</v>
      </c>
      <c r="G6" s="21">
        <f>_xlfn.XLOOKUP(AllowanceTable[[#This Row],[Date]] + 0.5, MainIncomeTable[Date], MainIncomeTable[Date], 73050, 1, 1)</f>
        <v>0</v>
      </c>
      <c r="H6" s="14">
        <f>COUNTIFS(AllowanceTable[Date], "&gt;="&amp;AllowanceTable[[#This Row],[Period Start]], AllowanceTable[Date], "&lt;"&amp;AllowanceTable[[#This Row],[Period End]], AllowanceTable[Allowance paid],  "="&amp;"")</f>
        <v>0</v>
      </c>
      <c r="I6" s="14">
        <f>COUNTIFS(AllowanceTable[Date], "&gt;="&amp;AllowanceTable[[#This Row],[Period Start]], AllowanceTable[Date], "&lt;"&amp;AllowanceTable[[#This Row],[Period End]])</f>
        <v>0</v>
      </c>
      <c r="J6" s="14">
        <f>_xlfn.XLOOKUP(AllowanceTable[[#This Row],[Date]], MainIncomeTable[Date], MainIncomeTable[Period], 40179, -1, 1)</f>
        <v>40179</v>
      </c>
      <c r="L6" s="31"/>
      <c r="M6" s="31"/>
      <c r="N6" s="31"/>
    </row>
    <row r="7" spans="1:14" x14ac:dyDescent="0.25">
      <c r="A7" s="21">
        <v>44865</v>
      </c>
      <c r="B7"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7" s="26"/>
      <c r="D7" s="27">
        <f ca="1">SUMIFS(OneoffTable[Amount],OneoffTable[Date],"&gt;="&amp;AllowanceTable[[#This Row],[Date]],OneoffTable[Date],"&lt;"&amp;OFFSET(AllowanceTable[[#This Row],[Date]], 1, 0))</f>
        <v>0</v>
      </c>
      <c r="E7" s="27" t="e">
        <f>SUMIFS(AllowanceTable[Allowance paid], AllowanceTable[Date], "&gt;="&amp;AllowanceTable[[#This Row],[Period Start]], AllowanceTable[Date], "&lt;"&amp;AllowanceTable[[#This Row],[Period End]]) / AllowanceTable[[#This Row],[Pending payments in period]]</f>
        <v>#DIV/0!</v>
      </c>
      <c r="F7" s="21">
        <f>_xlfn.XLOOKUP(AllowanceTable[[#This Row],[Date]], MainIncomeTable[Date], MainIncomeTable[Date], 40179, -1, 1)</f>
        <v>40179</v>
      </c>
      <c r="G7" s="21">
        <f>_xlfn.XLOOKUP(AllowanceTable[[#This Row],[Date]] + 0.5, MainIncomeTable[Date], MainIncomeTable[Date], 73050, 1, 1)</f>
        <v>0</v>
      </c>
      <c r="H7" s="14">
        <f>COUNTIFS(AllowanceTable[Date], "&gt;="&amp;AllowanceTable[[#This Row],[Period Start]], AllowanceTable[Date], "&lt;"&amp;AllowanceTable[[#This Row],[Period End]], AllowanceTable[Allowance paid],  "="&amp;"")</f>
        <v>0</v>
      </c>
      <c r="I7" s="14">
        <f>COUNTIFS(AllowanceTable[Date], "&gt;="&amp;AllowanceTable[[#This Row],[Period Start]], AllowanceTable[Date], "&lt;"&amp;AllowanceTable[[#This Row],[Period End]])</f>
        <v>0</v>
      </c>
      <c r="J7" s="14">
        <f>_xlfn.XLOOKUP(AllowanceTable[[#This Row],[Date]], MainIncomeTable[Date], MainIncomeTable[Period], 40179, -1, 1)</f>
        <v>40179</v>
      </c>
      <c r="L7" s="31"/>
      <c r="M7" s="31"/>
      <c r="N7" s="31"/>
    </row>
    <row r="8" spans="1:14" x14ac:dyDescent="0.25">
      <c r="A8" s="21">
        <v>44872</v>
      </c>
      <c r="B8"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8" s="26"/>
      <c r="D8" s="27">
        <f ca="1">SUMIFS(OneoffTable[Amount],OneoffTable[Date],"&gt;="&amp;AllowanceTable[[#This Row],[Date]],OneoffTable[Date],"&lt;"&amp;OFFSET(AllowanceTable[[#This Row],[Date]], 1, 0))</f>
        <v>0</v>
      </c>
      <c r="E8" s="27" t="e">
        <f>SUMIFS(AllowanceTable[Allowance paid], AllowanceTable[Date], "&gt;="&amp;AllowanceTable[[#This Row],[Period Start]], AllowanceTable[Date], "&lt;"&amp;AllowanceTable[[#This Row],[Period End]]) / AllowanceTable[[#This Row],[Pending payments in period]]</f>
        <v>#DIV/0!</v>
      </c>
      <c r="F8" s="21">
        <f>_xlfn.XLOOKUP(AllowanceTable[[#This Row],[Date]], MainIncomeTable[Date], MainIncomeTable[Date], 40179, -1, 1)</f>
        <v>40179</v>
      </c>
      <c r="G8" s="21">
        <f>_xlfn.XLOOKUP(AllowanceTable[[#This Row],[Date]] + 0.5, MainIncomeTable[Date], MainIncomeTable[Date], 73050, 1, 1)</f>
        <v>0</v>
      </c>
      <c r="H8" s="14">
        <f>COUNTIFS(AllowanceTable[Date], "&gt;="&amp;AllowanceTable[[#This Row],[Period Start]], AllowanceTable[Date], "&lt;"&amp;AllowanceTable[[#This Row],[Period End]], AllowanceTable[Allowance paid],  "="&amp;"")</f>
        <v>0</v>
      </c>
      <c r="I8" s="14">
        <f>COUNTIFS(AllowanceTable[Date], "&gt;="&amp;AllowanceTable[[#This Row],[Period Start]], AllowanceTable[Date], "&lt;"&amp;AllowanceTable[[#This Row],[Period End]])</f>
        <v>0</v>
      </c>
      <c r="J8" s="14">
        <f>_xlfn.XLOOKUP(AllowanceTable[[#This Row],[Date]], MainIncomeTable[Date], MainIncomeTable[Period], 40179, -1, 1)</f>
        <v>40179</v>
      </c>
      <c r="L8" s="31"/>
      <c r="M8" s="31"/>
      <c r="N8" s="31"/>
    </row>
    <row r="9" spans="1:14" x14ac:dyDescent="0.25">
      <c r="A9" s="21">
        <v>44879</v>
      </c>
      <c r="B9"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9" s="26"/>
      <c r="D9" s="27">
        <f ca="1">SUMIFS(OneoffTable[Amount],OneoffTable[Date],"&gt;="&amp;AllowanceTable[[#This Row],[Date]],OneoffTable[Date],"&lt;"&amp;OFFSET(AllowanceTable[[#This Row],[Date]], 1, 0))</f>
        <v>0</v>
      </c>
      <c r="E9" s="27" t="e">
        <f>SUMIFS(AllowanceTable[Allowance paid], AllowanceTable[Date], "&gt;="&amp;AllowanceTable[[#This Row],[Period Start]], AllowanceTable[Date], "&lt;"&amp;AllowanceTable[[#This Row],[Period End]]) / AllowanceTable[[#This Row],[Pending payments in period]]</f>
        <v>#DIV/0!</v>
      </c>
      <c r="F9" s="21">
        <f>_xlfn.XLOOKUP(AllowanceTable[[#This Row],[Date]], MainIncomeTable[Date], MainIncomeTable[Date], 40179, -1, 1)</f>
        <v>40179</v>
      </c>
      <c r="G9" s="21">
        <f>_xlfn.XLOOKUP(AllowanceTable[[#This Row],[Date]] + 0.5, MainIncomeTable[Date], MainIncomeTable[Date], 73050, 1, 1)</f>
        <v>0</v>
      </c>
      <c r="H9" s="14">
        <f>COUNTIFS(AllowanceTable[Date], "&gt;="&amp;AllowanceTable[[#This Row],[Period Start]], AllowanceTable[Date], "&lt;"&amp;AllowanceTable[[#This Row],[Period End]], AllowanceTable[Allowance paid],  "="&amp;"")</f>
        <v>0</v>
      </c>
      <c r="I9" s="14">
        <f>COUNTIFS(AllowanceTable[Date], "&gt;="&amp;AllowanceTable[[#This Row],[Period Start]], AllowanceTable[Date], "&lt;"&amp;AllowanceTable[[#This Row],[Period End]])</f>
        <v>0</v>
      </c>
      <c r="J9" s="14">
        <f>_xlfn.XLOOKUP(AllowanceTable[[#This Row],[Date]], MainIncomeTable[Date], MainIncomeTable[Period], 40179, -1, 1)</f>
        <v>40179</v>
      </c>
      <c r="L9" s="31"/>
      <c r="M9" s="31"/>
      <c r="N9" s="31"/>
    </row>
    <row r="10" spans="1:14" x14ac:dyDescent="0.25">
      <c r="A10" s="21">
        <v>44886</v>
      </c>
      <c r="B10"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10" s="26"/>
      <c r="D10" s="27">
        <f ca="1">SUMIFS(OneoffTable[Amount],OneoffTable[Date],"&gt;="&amp;AllowanceTable[[#This Row],[Date]],OneoffTable[Date],"&lt;"&amp;OFFSET(AllowanceTable[[#This Row],[Date]], 1, 0))</f>
        <v>0</v>
      </c>
      <c r="E10" s="27" t="e">
        <f>SUMIFS(AllowanceTable[Allowance paid], AllowanceTable[Date], "&gt;="&amp;AllowanceTable[[#This Row],[Period Start]], AllowanceTable[Date], "&lt;"&amp;AllowanceTable[[#This Row],[Period End]]) / AllowanceTable[[#This Row],[Pending payments in period]]</f>
        <v>#DIV/0!</v>
      </c>
      <c r="F10" s="21">
        <f>_xlfn.XLOOKUP(AllowanceTable[[#This Row],[Date]], MainIncomeTable[Date], MainIncomeTable[Date], 40179, -1, 1)</f>
        <v>40179</v>
      </c>
      <c r="G10" s="21">
        <f>_xlfn.XLOOKUP(AllowanceTable[[#This Row],[Date]] + 0.5, MainIncomeTable[Date], MainIncomeTable[Date], 73050, 1, 1)</f>
        <v>0</v>
      </c>
      <c r="H10" s="14">
        <f>COUNTIFS(AllowanceTable[Date], "&gt;="&amp;AllowanceTable[[#This Row],[Period Start]], AllowanceTable[Date], "&lt;"&amp;AllowanceTable[[#This Row],[Period End]], AllowanceTable[Allowance paid],  "="&amp;"")</f>
        <v>0</v>
      </c>
      <c r="I10" s="14">
        <f>COUNTIFS(AllowanceTable[Date], "&gt;="&amp;AllowanceTable[[#This Row],[Period Start]], AllowanceTable[Date], "&lt;"&amp;AllowanceTable[[#This Row],[Period End]])</f>
        <v>0</v>
      </c>
      <c r="J10" s="14">
        <f>_xlfn.XLOOKUP(AllowanceTable[[#This Row],[Date]], MainIncomeTable[Date], MainIncomeTable[Period], 40179, -1, 1)</f>
        <v>40179</v>
      </c>
      <c r="L10" s="31"/>
      <c r="M10" s="31"/>
      <c r="N10" s="31"/>
    </row>
    <row r="11" spans="1:14" x14ac:dyDescent="0.25">
      <c r="A11" s="21">
        <v>44893</v>
      </c>
      <c r="B11"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11" s="26"/>
      <c r="D11" s="27">
        <f ca="1">SUMIFS(OneoffTable[Amount],OneoffTable[Date],"&gt;="&amp;AllowanceTable[[#This Row],[Date]],OneoffTable[Date],"&lt;"&amp;OFFSET(AllowanceTable[[#This Row],[Date]], 1, 0))</f>
        <v>0</v>
      </c>
      <c r="E11" s="27" t="e">
        <f>SUMIFS(AllowanceTable[Allowance paid], AllowanceTable[Date], "&gt;="&amp;AllowanceTable[[#This Row],[Period Start]], AllowanceTable[Date], "&lt;"&amp;AllowanceTable[[#This Row],[Period End]]) / AllowanceTable[[#This Row],[Pending payments in period]]</f>
        <v>#DIV/0!</v>
      </c>
      <c r="F11" s="21">
        <f>_xlfn.XLOOKUP(AllowanceTable[[#This Row],[Date]], MainIncomeTable[Date], MainIncomeTable[Date], 40179, -1, 1)</f>
        <v>40179</v>
      </c>
      <c r="G11" s="21">
        <f>_xlfn.XLOOKUP(AllowanceTable[[#This Row],[Date]] + 0.5, MainIncomeTable[Date], MainIncomeTable[Date], 73050, 1, 1)</f>
        <v>0</v>
      </c>
      <c r="H11" s="14">
        <f>COUNTIFS(AllowanceTable[Date], "&gt;="&amp;AllowanceTable[[#This Row],[Period Start]], AllowanceTable[Date], "&lt;"&amp;AllowanceTable[[#This Row],[Period End]], AllowanceTable[Allowance paid],  "="&amp;"")</f>
        <v>0</v>
      </c>
      <c r="I11" s="14">
        <f>COUNTIFS(AllowanceTable[Date], "&gt;="&amp;AllowanceTable[[#This Row],[Period Start]], AllowanceTable[Date], "&lt;"&amp;AllowanceTable[[#This Row],[Period End]])</f>
        <v>0</v>
      </c>
      <c r="J11" s="14">
        <f>_xlfn.XLOOKUP(AllowanceTable[[#This Row],[Date]], MainIncomeTable[Date], MainIncomeTable[Period], 40179, -1, 1)</f>
        <v>40179</v>
      </c>
    </row>
    <row r="12" spans="1:14" x14ac:dyDescent="0.25">
      <c r="A12" s="21">
        <v>44900</v>
      </c>
      <c r="B12"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12" s="26"/>
      <c r="D12" s="27">
        <f ca="1">SUMIFS(OneoffTable[Amount],OneoffTable[Date],"&gt;="&amp;AllowanceTable[[#This Row],[Date]],OneoffTable[Date],"&lt;"&amp;OFFSET(AllowanceTable[[#This Row],[Date]], 1, 0))</f>
        <v>0</v>
      </c>
      <c r="E12" s="27" t="e">
        <f>SUMIFS(AllowanceTable[Allowance paid], AllowanceTable[Date], "&gt;="&amp;AllowanceTable[[#This Row],[Period Start]], AllowanceTable[Date], "&lt;"&amp;AllowanceTable[[#This Row],[Period End]]) / AllowanceTable[[#This Row],[Pending payments in period]]</f>
        <v>#DIV/0!</v>
      </c>
      <c r="F12" s="21">
        <f>_xlfn.XLOOKUP(AllowanceTable[[#This Row],[Date]], MainIncomeTable[Date], MainIncomeTable[Date], 40179, -1, 1)</f>
        <v>40179</v>
      </c>
      <c r="G12" s="21">
        <f>_xlfn.XLOOKUP(AllowanceTable[[#This Row],[Date]] + 0.5, MainIncomeTable[Date], MainIncomeTable[Date], 73050, 1, 1)</f>
        <v>0</v>
      </c>
      <c r="H12" s="14">
        <f>COUNTIFS(AllowanceTable[Date], "&gt;="&amp;AllowanceTable[[#This Row],[Period Start]], AllowanceTable[Date], "&lt;"&amp;AllowanceTable[[#This Row],[Period End]], AllowanceTable[Allowance paid],  "="&amp;"")</f>
        <v>0</v>
      </c>
      <c r="I12" s="14">
        <f>COUNTIFS(AllowanceTable[Date], "&gt;="&amp;AllowanceTable[[#This Row],[Period Start]], AllowanceTable[Date], "&lt;"&amp;AllowanceTable[[#This Row],[Period End]])</f>
        <v>0</v>
      </c>
      <c r="J12" s="14">
        <f>_xlfn.XLOOKUP(AllowanceTable[[#This Row],[Date]], MainIncomeTable[Date], MainIncomeTable[Period], 40179, -1, 1)</f>
        <v>40179</v>
      </c>
    </row>
    <row r="13" spans="1:14" x14ac:dyDescent="0.25">
      <c r="A13" s="21">
        <v>44907</v>
      </c>
      <c r="B13"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13" s="26"/>
      <c r="D13" s="27">
        <f ca="1">SUMIFS(OneoffTable[Amount],OneoffTable[Date],"&gt;="&amp;AllowanceTable[[#This Row],[Date]],OneoffTable[Date],"&lt;"&amp;OFFSET(AllowanceTable[[#This Row],[Date]], 1, 0))</f>
        <v>0</v>
      </c>
      <c r="E13" s="27" t="e">
        <f>SUMIFS(AllowanceTable[Allowance paid], AllowanceTable[Date], "&gt;="&amp;AllowanceTable[[#This Row],[Period Start]], AllowanceTable[Date], "&lt;"&amp;AllowanceTable[[#This Row],[Period End]]) / AllowanceTable[[#This Row],[Pending payments in period]]</f>
        <v>#DIV/0!</v>
      </c>
      <c r="F13" s="21">
        <f>_xlfn.XLOOKUP(AllowanceTable[[#This Row],[Date]], MainIncomeTable[Date], MainIncomeTable[Date], 40179, -1, 1)</f>
        <v>40179</v>
      </c>
      <c r="G13" s="21">
        <f>_xlfn.XLOOKUP(AllowanceTable[[#This Row],[Date]] + 0.5, MainIncomeTable[Date], MainIncomeTable[Date], 73050, 1, 1)</f>
        <v>0</v>
      </c>
      <c r="H13" s="14">
        <f>COUNTIFS(AllowanceTable[Date], "&gt;="&amp;AllowanceTable[[#This Row],[Period Start]], AllowanceTable[Date], "&lt;"&amp;AllowanceTable[[#This Row],[Period End]], AllowanceTable[Allowance paid],  "="&amp;"")</f>
        <v>0</v>
      </c>
      <c r="I13" s="14">
        <f>COUNTIFS(AllowanceTable[Date], "&gt;="&amp;AllowanceTable[[#This Row],[Period Start]], AllowanceTable[Date], "&lt;"&amp;AllowanceTable[[#This Row],[Period End]])</f>
        <v>0</v>
      </c>
      <c r="J13" s="14">
        <f>_xlfn.XLOOKUP(AllowanceTable[[#This Row],[Date]], MainIncomeTable[Date], MainIncomeTable[Period], 40179, -1, 1)</f>
        <v>40179</v>
      </c>
    </row>
    <row r="14" spans="1:14" x14ac:dyDescent="0.25">
      <c r="A14" s="21">
        <v>44914</v>
      </c>
      <c r="B14"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14" s="26"/>
      <c r="D14" s="27">
        <f ca="1">SUMIFS(OneoffTable[Amount],OneoffTable[Date],"&gt;="&amp;AllowanceTable[[#This Row],[Date]],OneoffTable[Date],"&lt;"&amp;OFFSET(AllowanceTable[[#This Row],[Date]], 1, 0))</f>
        <v>0</v>
      </c>
      <c r="E14" s="27" t="e">
        <f>SUMIFS(AllowanceTable[Allowance paid], AllowanceTable[Date], "&gt;="&amp;AllowanceTable[[#This Row],[Period Start]], AllowanceTable[Date], "&lt;"&amp;AllowanceTable[[#This Row],[Period End]]) / AllowanceTable[[#This Row],[Pending payments in period]]</f>
        <v>#DIV/0!</v>
      </c>
      <c r="F14" s="21">
        <f>_xlfn.XLOOKUP(AllowanceTable[[#This Row],[Date]], MainIncomeTable[Date], MainIncomeTable[Date], 40179, -1, 1)</f>
        <v>40179</v>
      </c>
      <c r="G14" s="21">
        <f>_xlfn.XLOOKUP(AllowanceTable[[#This Row],[Date]] + 0.5, MainIncomeTable[Date], MainIncomeTable[Date], 73050, 1, 1)</f>
        <v>0</v>
      </c>
      <c r="H14" s="14">
        <f>COUNTIFS(AllowanceTable[Date], "&gt;="&amp;AllowanceTable[[#This Row],[Period Start]], AllowanceTable[Date], "&lt;"&amp;AllowanceTable[[#This Row],[Period End]], AllowanceTable[Allowance paid],  "="&amp;"")</f>
        <v>0</v>
      </c>
      <c r="I14" s="14">
        <f>COUNTIFS(AllowanceTable[Date], "&gt;="&amp;AllowanceTable[[#This Row],[Period Start]], AllowanceTable[Date], "&lt;"&amp;AllowanceTable[[#This Row],[Period End]])</f>
        <v>0</v>
      </c>
      <c r="J14" s="14">
        <f>_xlfn.XLOOKUP(AllowanceTable[[#This Row],[Date]], MainIncomeTable[Date], MainIncomeTable[Period], 40179, -1, 1)</f>
        <v>40179</v>
      </c>
    </row>
    <row r="15" spans="1:14" x14ac:dyDescent="0.25">
      <c r="A15" s="21">
        <v>44921</v>
      </c>
      <c r="B15"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15" s="26"/>
      <c r="D15" s="27">
        <f ca="1">SUMIFS(OneoffTable[Amount],OneoffTable[Date],"&gt;="&amp;AllowanceTable[[#This Row],[Date]],OneoffTable[Date],"&lt;"&amp;OFFSET(AllowanceTable[[#This Row],[Date]], 1, 0))</f>
        <v>0</v>
      </c>
      <c r="E15" s="27" t="e">
        <f>SUMIFS(AllowanceTable[Allowance paid], AllowanceTable[Date], "&gt;="&amp;AllowanceTable[[#This Row],[Period Start]], AllowanceTable[Date], "&lt;"&amp;AllowanceTable[[#This Row],[Period End]]) / AllowanceTable[[#This Row],[Pending payments in period]]</f>
        <v>#DIV/0!</v>
      </c>
      <c r="F15" s="21">
        <f>_xlfn.XLOOKUP(AllowanceTable[[#This Row],[Date]], MainIncomeTable[Date], MainIncomeTable[Date], 40179, -1, 1)</f>
        <v>40179</v>
      </c>
      <c r="G15" s="21">
        <f>_xlfn.XLOOKUP(AllowanceTable[[#This Row],[Date]] + 0.5, MainIncomeTable[Date], MainIncomeTable[Date], 73050, 1, 1)</f>
        <v>0</v>
      </c>
      <c r="H15" s="14">
        <f>COUNTIFS(AllowanceTable[Date], "&gt;="&amp;AllowanceTable[[#This Row],[Period Start]], AllowanceTable[Date], "&lt;"&amp;AllowanceTable[[#This Row],[Period End]], AllowanceTable[Allowance paid],  "="&amp;"")</f>
        <v>0</v>
      </c>
      <c r="I15" s="14">
        <f>COUNTIFS(AllowanceTable[Date], "&gt;="&amp;AllowanceTable[[#This Row],[Period Start]], AllowanceTable[Date], "&lt;"&amp;AllowanceTable[[#This Row],[Period End]])</f>
        <v>0</v>
      </c>
      <c r="J15" s="14">
        <f>_xlfn.XLOOKUP(AllowanceTable[[#This Row],[Date]], MainIncomeTable[Date], MainIncomeTable[Period], 40179, -1, 1)</f>
        <v>40179</v>
      </c>
    </row>
    <row r="16" spans="1:14" x14ac:dyDescent="0.25">
      <c r="A16" s="21">
        <v>44928</v>
      </c>
      <c r="B16"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16" s="26"/>
      <c r="D16" s="27">
        <f ca="1">SUMIFS(OneoffTable[Amount],OneoffTable[Date],"&gt;="&amp;AllowanceTable[[#This Row],[Date]],OneoffTable[Date],"&lt;"&amp;OFFSET(AllowanceTable[[#This Row],[Date]], 1, 0))</f>
        <v>0</v>
      </c>
      <c r="E16" s="27" t="e">
        <f>SUMIFS(AllowanceTable[Allowance paid], AllowanceTable[Date], "&gt;="&amp;AllowanceTable[[#This Row],[Period Start]], AllowanceTable[Date], "&lt;"&amp;AllowanceTable[[#This Row],[Period End]]) / AllowanceTable[[#This Row],[Pending payments in period]]</f>
        <v>#DIV/0!</v>
      </c>
      <c r="F16" s="21">
        <f>_xlfn.XLOOKUP(AllowanceTable[[#This Row],[Date]], MainIncomeTable[Date], MainIncomeTable[Date], 40179, -1, 1)</f>
        <v>40179</v>
      </c>
      <c r="G16" s="21">
        <f>_xlfn.XLOOKUP(AllowanceTable[[#This Row],[Date]] + 0.5, MainIncomeTable[Date], MainIncomeTable[Date], 73050, 1, 1)</f>
        <v>0</v>
      </c>
      <c r="H16" s="14">
        <f>COUNTIFS(AllowanceTable[Date], "&gt;="&amp;AllowanceTable[[#This Row],[Period Start]], AllowanceTable[Date], "&lt;"&amp;AllowanceTable[[#This Row],[Period End]], AllowanceTable[Allowance paid],  "="&amp;"")</f>
        <v>0</v>
      </c>
      <c r="I16" s="14">
        <f>COUNTIFS(AllowanceTable[Date], "&gt;="&amp;AllowanceTable[[#This Row],[Period Start]], AllowanceTable[Date], "&lt;"&amp;AllowanceTable[[#This Row],[Period End]])</f>
        <v>0</v>
      </c>
      <c r="J16" s="14">
        <f>_xlfn.XLOOKUP(AllowanceTable[[#This Row],[Date]], MainIncomeTable[Date], MainIncomeTable[Period], 40179, -1, 1)</f>
        <v>40179</v>
      </c>
    </row>
    <row r="17" spans="1:10" x14ac:dyDescent="0.25">
      <c r="A17" s="21">
        <v>44935</v>
      </c>
      <c r="B17"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17" s="26"/>
      <c r="D17" s="27">
        <f ca="1">SUMIFS(OneoffTable[Amount],OneoffTable[Date],"&gt;="&amp;AllowanceTable[[#This Row],[Date]],OneoffTable[Date],"&lt;"&amp;OFFSET(AllowanceTable[[#This Row],[Date]], 1, 0))</f>
        <v>0</v>
      </c>
      <c r="E17" s="27" t="e">
        <f>SUMIFS(AllowanceTable[Allowance paid], AllowanceTable[Date], "&gt;="&amp;AllowanceTable[[#This Row],[Period Start]], AllowanceTable[Date], "&lt;"&amp;AllowanceTable[[#This Row],[Period End]]) / AllowanceTable[[#This Row],[Pending payments in period]]</f>
        <v>#DIV/0!</v>
      </c>
      <c r="F17" s="21">
        <f>_xlfn.XLOOKUP(AllowanceTable[[#This Row],[Date]], MainIncomeTable[Date], MainIncomeTable[Date], 40179, -1, 1)</f>
        <v>40179</v>
      </c>
      <c r="G17" s="21">
        <f>_xlfn.XLOOKUP(AllowanceTable[[#This Row],[Date]] + 0.5, MainIncomeTable[Date], MainIncomeTable[Date], 73050, 1, 1)</f>
        <v>0</v>
      </c>
      <c r="H17" s="14">
        <f>COUNTIFS(AllowanceTable[Date], "&gt;="&amp;AllowanceTable[[#This Row],[Period Start]], AllowanceTable[Date], "&lt;"&amp;AllowanceTable[[#This Row],[Period End]], AllowanceTable[Allowance paid],  "="&amp;"")</f>
        <v>0</v>
      </c>
      <c r="I17" s="14">
        <f>COUNTIFS(AllowanceTable[Date], "&gt;="&amp;AllowanceTable[[#This Row],[Period Start]], AllowanceTable[Date], "&lt;"&amp;AllowanceTable[[#This Row],[Period End]])</f>
        <v>0</v>
      </c>
      <c r="J17" s="14">
        <f>_xlfn.XLOOKUP(AllowanceTable[[#This Row],[Date]], MainIncomeTable[Date], MainIncomeTable[Period], 40179, -1, 1)</f>
        <v>40179</v>
      </c>
    </row>
    <row r="18" spans="1:10" x14ac:dyDescent="0.25">
      <c r="A18" s="21">
        <v>44942</v>
      </c>
      <c r="B18"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18" s="26"/>
      <c r="D18" s="27">
        <f ca="1">SUMIFS(OneoffTable[Amount],OneoffTable[Date],"&gt;="&amp;AllowanceTable[[#This Row],[Date]],OneoffTable[Date],"&lt;"&amp;OFFSET(AllowanceTable[[#This Row],[Date]], 1, 0))</f>
        <v>0</v>
      </c>
      <c r="E18" s="27" t="e">
        <f>SUMIFS(AllowanceTable[Allowance paid], AllowanceTable[Date], "&gt;="&amp;AllowanceTable[[#This Row],[Period Start]], AllowanceTable[Date], "&lt;"&amp;AllowanceTable[[#This Row],[Period End]]) / AllowanceTable[[#This Row],[Pending payments in period]]</f>
        <v>#DIV/0!</v>
      </c>
      <c r="F18" s="21">
        <f>_xlfn.XLOOKUP(AllowanceTable[[#This Row],[Date]], MainIncomeTable[Date], MainIncomeTable[Date], 40179, -1, 1)</f>
        <v>40179</v>
      </c>
      <c r="G18" s="21">
        <f>_xlfn.XLOOKUP(AllowanceTable[[#This Row],[Date]] + 0.5, MainIncomeTable[Date], MainIncomeTable[Date], 73050, 1, 1)</f>
        <v>0</v>
      </c>
      <c r="H18" s="14">
        <f>COUNTIFS(AllowanceTable[Date], "&gt;="&amp;AllowanceTable[[#This Row],[Period Start]], AllowanceTable[Date], "&lt;"&amp;AllowanceTable[[#This Row],[Period End]], AllowanceTable[Allowance paid],  "="&amp;"")</f>
        <v>0</v>
      </c>
      <c r="I18" s="14">
        <f>COUNTIFS(AllowanceTable[Date], "&gt;="&amp;AllowanceTable[[#This Row],[Period Start]], AllowanceTable[Date], "&lt;"&amp;AllowanceTable[[#This Row],[Period End]])</f>
        <v>0</v>
      </c>
      <c r="J18" s="14">
        <f>_xlfn.XLOOKUP(AllowanceTable[[#This Row],[Date]], MainIncomeTable[Date], MainIncomeTable[Period], 40179, -1, 1)</f>
        <v>40179</v>
      </c>
    </row>
    <row r="19" spans="1:10" x14ac:dyDescent="0.25">
      <c r="A19" s="21">
        <v>44949</v>
      </c>
      <c r="B19"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19" s="26"/>
      <c r="D19" s="27">
        <f ca="1">SUMIFS(OneoffTable[Amount],OneoffTable[Date],"&gt;="&amp;AllowanceTable[[#This Row],[Date]],OneoffTable[Date],"&lt;"&amp;OFFSET(AllowanceTable[[#This Row],[Date]], 1, 0))</f>
        <v>0</v>
      </c>
      <c r="E19" s="27" t="e">
        <f>SUMIFS(AllowanceTable[Allowance paid], AllowanceTable[Date], "&gt;="&amp;AllowanceTable[[#This Row],[Period Start]], AllowanceTable[Date], "&lt;"&amp;AllowanceTable[[#This Row],[Period End]]) / AllowanceTable[[#This Row],[Pending payments in period]]</f>
        <v>#DIV/0!</v>
      </c>
      <c r="F19" s="21">
        <f>_xlfn.XLOOKUP(AllowanceTable[[#This Row],[Date]], MainIncomeTable[Date], MainIncomeTable[Date], 40179, -1, 1)</f>
        <v>40179</v>
      </c>
      <c r="G19" s="21">
        <f>_xlfn.XLOOKUP(AllowanceTable[[#This Row],[Date]] + 0.5, MainIncomeTable[Date], MainIncomeTable[Date], 73050, 1, 1)</f>
        <v>0</v>
      </c>
      <c r="H19" s="14">
        <f>COUNTIFS(AllowanceTable[Date], "&gt;="&amp;AllowanceTable[[#This Row],[Period Start]], AllowanceTable[Date], "&lt;"&amp;AllowanceTable[[#This Row],[Period End]], AllowanceTable[Allowance paid],  "="&amp;"")</f>
        <v>0</v>
      </c>
      <c r="I19" s="14">
        <f>COUNTIFS(AllowanceTable[Date], "&gt;="&amp;AllowanceTable[[#This Row],[Period Start]], AllowanceTable[Date], "&lt;"&amp;AllowanceTable[[#This Row],[Period End]])</f>
        <v>0</v>
      </c>
      <c r="J19" s="14">
        <f>_xlfn.XLOOKUP(AllowanceTable[[#This Row],[Date]], MainIncomeTable[Date], MainIncomeTable[Period], 40179, -1, 1)</f>
        <v>40179</v>
      </c>
    </row>
    <row r="20" spans="1:10" x14ac:dyDescent="0.25">
      <c r="A20" s="21">
        <v>44956</v>
      </c>
      <c r="B20"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20" s="26"/>
      <c r="D20" s="27">
        <f ca="1">SUMIFS(OneoffTable[Amount],OneoffTable[Date],"&gt;="&amp;AllowanceTable[[#This Row],[Date]],OneoffTable[Date],"&lt;"&amp;OFFSET(AllowanceTable[[#This Row],[Date]], 1, 0))</f>
        <v>0</v>
      </c>
      <c r="E20" s="27" t="e">
        <f>SUMIFS(AllowanceTable[Allowance paid], AllowanceTable[Date], "&gt;="&amp;AllowanceTable[[#This Row],[Period Start]], AllowanceTable[Date], "&lt;"&amp;AllowanceTable[[#This Row],[Period End]]) / AllowanceTable[[#This Row],[Pending payments in period]]</f>
        <v>#DIV/0!</v>
      </c>
      <c r="F20" s="21">
        <f>_xlfn.XLOOKUP(AllowanceTable[[#This Row],[Date]], MainIncomeTable[Date], MainIncomeTable[Date], 40179, -1, 1)</f>
        <v>40179</v>
      </c>
      <c r="G20" s="21">
        <f>_xlfn.XLOOKUP(AllowanceTable[[#This Row],[Date]] + 0.5, MainIncomeTable[Date], MainIncomeTable[Date], 73050, 1, 1)</f>
        <v>0</v>
      </c>
      <c r="H20" s="14">
        <f>COUNTIFS(AllowanceTable[Date], "&gt;="&amp;AllowanceTable[[#This Row],[Period Start]], AllowanceTable[Date], "&lt;"&amp;AllowanceTable[[#This Row],[Period End]], AllowanceTable[Allowance paid],  "="&amp;"")</f>
        <v>0</v>
      </c>
      <c r="I20" s="14">
        <f>COUNTIFS(AllowanceTable[Date], "&gt;="&amp;AllowanceTable[[#This Row],[Period Start]], AllowanceTable[Date], "&lt;"&amp;AllowanceTable[[#This Row],[Period End]])</f>
        <v>0</v>
      </c>
      <c r="J20" s="14">
        <f>_xlfn.XLOOKUP(AllowanceTable[[#This Row],[Date]], MainIncomeTable[Date], MainIncomeTable[Period], 40179, -1, 1)</f>
        <v>40179</v>
      </c>
    </row>
    <row r="21" spans="1:10" x14ac:dyDescent="0.25">
      <c r="A21" s="21">
        <v>44963</v>
      </c>
      <c r="B21"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21" s="26"/>
      <c r="D21" s="27">
        <f ca="1">SUMIFS(OneoffTable[Amount],OneoffTable[Date],"&gt;="&amp;AllowanceTable[[#This Row],[Date]],OneoffTable[Date],"&lt;"&amp;OFFSET(AllowanceTable[[#This Row],[Date]], 1, 0))</f>
        <v>0</v>
      </c>
      <c r="E21" s="27" t="e">
        <f>SUMIFS(AllowanceTable[Allowance paid], AllowanceTable[Date], "&gt;="&amp;AllowanceTable[[#This Row],[Period Start]], AllowanceTable[Date], "&lt;"&amp;AllowanceTable[[#This Row],[Period End]]) / AllowanceTable[[#This Row],[Pending payments in period]]</f>
        <v>#DIV/0!</v>
      </c>
      <c r="F21" s="21">
        <f>_xlfn.XLOOKUP(AllowanceTable[[#This Row],[Date]], MainIncomeTable[Date], MainIncomeTable[Date], 40179, -1, 1)</f>
        <v>40179</v>
      </c>
      <c r="G21" s="21">
        <f>_xlfn.XLOOKUP(AllowanceTable[[#This Row],[Date]] + 0.5, MainIncomeTable[Date], MainIncomeTable[Date], 73050, 1, 1)</f>
        <v>0</v>
      </c>
      <c r="H21" s="14">
        <f>COUNTIFS(AllowanceTable[Date], "&gt;="&amp;AllowanceTable[[#This Row],[Period Start]], AllowanceTable[Date], "&lt;"&amp;AllowanceTable[[#This Row],[Period End]], AllowanceTable[Allowance paid],  "="&amp;"")</f>
        <v>0</v>
      </c>
      <c r="I21" s="14">
        <f>COUNTIFS(AllowanceTable[Date], "&gt;="&amp;AllowanceTable[[#This Row],[Period Start]], AllowanceTable[Date], "&lt;"&amp;AllowanceTable[[#This Row],[Period End]])</f>
        <v>0</v>
      </c>
      <c r="J21" s="14">
        <f>_xlfn.XLOOKUP(AllowanceTable[[#This Row],[Date]], MainIncomeTable[Date], MainIncomeTable[Period], 40179, -1, 1)</f>
        <v>40179</v>
      </c>
    </row>
    <row r="22" spans="1:10" x14ac:dyDescent="0.25">
      <c r="A22" s="21">
        <v>44970</v>
      </c>
      <c r="B22"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22" s="26"/>
      <c r="D22" s="27">
        <f ca="1">SUMIFS(OneoffTable[Amount],OneoffTable[Date],"&gt;="&amp;AllowanceTable[[#This Row],[Date]],OneoffTable[Date],"&lt;"&amp;OFFSET(AllowanceTable[[#This Row],[Date]], 1, 0))</f>
        <v>0</v>
      </c>
      <c r="E22" s="27" t="e">
        <f>SUMIFS(AllowanceTable[Allowance paid], AllowanceTable[Date], "&gt;="&amp;AllowanceTable[[#This Row],[Period Start]], AllowanceTable[Date], "&lt;"&amp;AllowanceTable[[#This Row],[Period End]]) / AllowanceTable[[#This Row],[Pending payments in period]]</f>
        <v>#DIV/0!</v>
      </c>
      <c r="F22" s="21">
        <f>_xlfn.XLOOKUP(AllowanceTable[[#This Row],[Date]], MainIncomeTable[Date], MainIncomeTable[Date], 40179, -1, 1)</f>
        <v>40179</v>
      </c>
      <c r="G22" s="21">
        <f>_xlfn.XLOOKUP(AllowanceTable[[#This Row],[Date]] + 0.5, MainIncomeTable[Date], MainIncomeTable[Date], 73050, 1, 1)</f>
        <v>0</v>
      </c>
      <c r="H22" s="14">
        <f>COUNTIFS(AllowanceTable[Date], "&gt;="&amp;AllowanceTable[[#This Row],[Period Start]], AllowanceTable[Date], "&lt;"&amp;AllowanceTable[[#This Row],[Period End]], AllowanceTable[Allowance paid],  "="&amp;"")</f>
        <v>0</v>
      </c>
      <c r="I22" s="14">
        <f>COUNTIFS(AllowanceTable[Date], "&gt;="&amp;AllowanceTable[[#This Row],[Period Start]], AllowanceTable[Date], "&lt;"&amp;AllowanceTable[[#This Row],[Period End]])</f>
        <v>0</v>
      </c>
      <c r="J22" s="14">
        <f>_xlfn.XLOOKUP(AllowanceTable[[#This Row],[Date]], MainIncomeTable[Date], MainIncomeTable[Period], 40179, -1, 1)</f>
        <v>40179</v>
      </c>
    </row>
    <row r="23" spans="1:10" x14ac:dyDescent="0.25">
      <c r="A23" s="21">
        <v>44977</v>
      </c>
      <c r="B23"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23" s="26"/>
      <c r="D23" s="27">
        <f ca="1">SUMIFS(OneoffTable[Amount],OneoffTable[Date],"&gt;="&amp;AllowanceTable[[#This Row],[Date]],OneoffTable[Date],"&lt;"&amp;OFFSET(AllowanceTable[[#This Row],[Date]], 1, 0))</f>
        <v>0</v>
      </c>
      <c r="E23" s="27" t="e">
        <f>SUMIFS(AllowanceTable[Allowance paid], AllowanceTable[Date], "&gt;="&amp;AllowanceTable[[#This Row],[Period Start]], AllowanceTable[Date], "&lt;"&amp;AllowanceTable[[#This Row],[Period End]]) / AllowanceTable[[#This Row],[Pending payments in period]]</f>
        <v>#DIV/0!</v>
      </c>
      <c r="F23" s="21">
        <f>_xlfn.XLOOKUP(AllowanceTable[[#This Row],[Date]], MainIncomeTable[Date], MainIncomeTable[Date], 40179, -1, 1)</f>
        <v>40179</v>
      </c>
      <c r="G23" s="21">
        <f>_xlfn.XLOOKUP(AllowanceTable[[#This Row],[Date]] + 0.5, MainIncomeTable[Date], MainIncomeTable[Date], 73050, 1, 1)</f>
        <v>0</v>
      </c>
      <c r="H23" s="14">
        <f>COUNTIFS(AllowanceTable[Date], "&gt;="&amp;AllowanceTable[[#This Row],[Period Start]], AllowanceTable[Date], "&lt;"&amp;AllowanceTable[[#This Row],[Period End]], AllowanceTable[Allowance paid],  "="&amp;"")</f>
        <v>0</v>
      </c>
      <c r="I23" s="14">
        <f>COUNTIFS(AllowanceTable[Date], "&gt;="&amp;AllowanceTable[[#This Row],[Period Start]], AllowanceTable[Date], "&lt;"&amp;AllowanceTable[[#This Row],[Period End]])</f>
        <v>0</v>
      </c>
      <c r="J23" s="14">
        <f>_xlfn.XLOOKUP(AllowanceTable[[#This Row],[Date]], MainIncomeTable[Date], MainIncomeTable[Period], 40179, -1, 1)</f>
        <v>40179</v>
      </c>
    </row>
    <row r="24" spans="1:10" x14ac:dyDescent="0.25">
      <c r="A24" s="21">
        <v>44984</v>
      </c>
      <c r="B24"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24" s="26"/>
      <c r="D24" s="27">
        <f ca="1">SUMIFS(OneoffTable[Amount],OneoffTable[Date],"&gt;="&amp;AllowanceTable[[#This Row],[Date]],OneoffTable[Date],"&lt;"&amp;OFFSET(AllowanceTable[[#This Row],[Date]], 1, 0))</f>
        <v>0</v>
      </c>
      <c r="E24" s="27" t="e">
        <f>SUMIFS(AllowanceTable[Allowance paid], AllowanceTable[Date], "&gt;="&amp;AllowanceTable[[#This Row],[Period Start]], AllowanceTable[Date], "&lt;"&amp;AllowanceTable[[#This Row],[Period End]]) / AllowanceTable[[#This Row],[Pending payments in period]]</f>
        <v>#DIV/0!</v>
      </c>
      <c r="F24" s="21">
        <f>_xlfn.XLOOKUP(AllowanceTable[[#This Row],[Date]], MainIncomeTable[Date], MainIncomeTable[Date], 40179, -1, 1)</f>
        <v>40179</v>
      </c>
      <c r="G24" s="21">
        <f>_xlfn.XLOOKUP(AllowanceTable[[#This Row],[Date]] + 0.5, MainIncomeTable[Date], MainIncomeTable[Date], 73050, 1, 1)</f>
        <v>0</v>
      </c>
      <c r="H24" s="14">
        <f>COUNTIFS(AllowanceTable[Date], "&gt;="&amp;AllowanceTable[[#This Row],[Period Start]], AllowanceTable[Date], "&lt;"&amp;AllowanceTable[[#This Row],[Period End]], AllowanceTable[Allowance paid],  "="&amp;"")</f>
        <v>0</v>
      </c>
      <c r="I24" s="14">
        <f>COUNTIFS(AllowanceTable[Date], "&gt;="&amp;AllowanceTable[[#This Row],[Period Start]], AllowanceTable[Date], "&lt;"&amp;AllowanceTable[[#This Row],[Period End]])</f>
        <v>0</v>
      </c>
      <c r="J24" s="14">
        <f>_xlfn.XLOOKUP(AllowanceTable[[#This Row],[Date]], MainIncomeTable[Date], MainIncomeTable[Period], 40179, -1, 1)</f>
        <v>40179</v>
      </c>
    </row>
    <row r="25" spans="1:10" x14ac:dyDescent="0.25">
      <c r="A25" s="21">
        <v>44991</v>
      </c>
      <c r="B25"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25" s="26"/>
      <c r="D25" s="27">
        <f ca="1">SUMIFS(OneoffTable[Amount],OneoffTable[Date],"&gt;="&amp;AllowanceTable[[#This Row],[Date]],OneoffTable[Date],"&lt;"&amp;OFFSET(AllowanceTable[[#This Row],[Date]], 1, 0))</f>
        <v>0</v>
      </c>
      <c r="E25" s="27" t="e">
        <f>SUMIFS(AllowanceTable[Allowance paid], AllowanceTable[Date], "&gt;="&amp;AllowanceTable[[#This Row],[Period Start]], AllowanceTable[Date], "&lt;"&amp;AllowanceTable[[#This Row],[Period End]]) / AllowanceTable[[#This Row],[Pending payments in period]]</f>
        <v>#DIV/0!</v>
      </c>
      <c r="F25" s="21">
        <f>_xlfn.XLOOKUP(AllowanceTable[[#This Row],[Date]], MainIncomeTable[Date], MainIncomeTable[Date], 40179, -1, 1)</f>
        <v>40179</v>
      </c>
      <c r="G25" s="21">
        <f>_xlfn.XLOOKUP(AllowanceTable[[#This Row],[Date]] + 0.5, MainIncomeTable[Date], MainIncomeTable[Date], 73050, 1, 1)</f>
        <v>0</v>
      </c>
      <c r="H25" s="14">
        <f>COUNTIFS(AllowanceTable[Date], "&gt;="&amp;AllowanceTable[[#This Row],[Period Start]], AllowanceTable[Date], "&lt;"&amp;AllowanceTable[[#This Row],[Period End]], AllowanceTable[Allowance paid],  "="&amp;"")</f>
        <v>0</v>
      </c>
      <c r="I25" s="14">
        <f>COUNTIFS(AllowanceTable[Date], "&gt;="&amp;AllowanceTable[[#This Row],[Period Start]], AllowanceTable[Date], "&lt;"&amp;AllowanceTable[[#This Row],[Period End]])</f>
        <v>0</v>
      </c>
      <c r="J25" s="14">
        <f>_xlfn.XLOOKUP(AllowanceTable[[#This Row],[Date]], MainIncomeTable[Date], MainIncomeTable[Period], 40179, -1, 1)</f>
        <v>40179</v>
      </c>
    </row>
    <row r="26" spans="1:10" x14ac:dyDescent="0.25">
      <c r="A26" s="21">
        <v>44998</v>
      </c>
      <c r="B26"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26" s="26"/>
      <c r="D26" s="27">
        <f ca="1">SUMIFS(OneoffTable[Amount],OneoffTable[Date],"&gt;="&amp;AllowanceTable[[#This Row],[Date]],OneoffTable[Date],"&lt;"&amp;OFFSET(AllowanceTable[[#This Row],[Date]], 1, 0))</f>
        <v>0</v>
      </c>
      <c r="E26" s="27" t="e">
        <f>SUMIFS(AllowanceTable[Allowance paid], AllowanceTable[Date], "&gt;="&amp;AllowanceTable[[#This Row],[Period Start]], AllowanceTable[Date], "&lt;"&amp;AllowanceTable[[#This Row],[Period End]]) / AllowanceTable[[#This Row],[Pending payments in period]]</f>
        <v>#DIV/0!</v>
      </c>
      <c r="F26" s="21">
        <f>_xlfn.XLOOKUP(AllowanceTable[[#This Row],[Date]], MainIncomeTable[Date], MainIncomeTable[Date], 40179, -1, 1)</f>
        <v>40179</v>
      </c>
      <c r="G26" s="21">
        <f>_xlfn.XLOOKUP(AllowanceTable[[#This Row],[Date]] + 0.5, MainIncomeTable[Date], MainIncomeTable[Date], 73050, 1, 1)</f>
        <v>0</v>
      </c>
      <c r="H26" s="14">
        <f>COUNTIFS(AllowanceTable[Date], "&gt;="&amp;AllowanceTable[[#This Row],[Period Start]], AllowanceTable[Date], "&lt;"&amp;AllowanceTable[[#This Row],[Period End]], AllowanceTable[Allowance paid],  "="&amp;"")</f>
        <v>0</v>
      </c>
      <c r="I26" s="14">
        <f>COUNTIFS(AllowanceTable[Date], "&gt;="&amp;AllowanceTable[[#This Row],[Period Start]], AllowanceTable[Date], "&lt;"&amp;AllowanceTable[[#This Row],[Period End]])</f>
        <v>0</v>
      </c>
      <c r="J26" s="14">
        <f>_xlfn.XLOOKUP(AllowanceTable[[#This Row],[Date]], MainIncomeTable[Date], MainIncomeTable[Period], 40179, -1, 1)</f>
        <v>40179</v>
      </c>
    </row>
    <row r="27" spans="1:10" x14ac:dyDescent="0.25">
      <c r="A27" s="21">
        <v>45005</v>
      </c>
      <c r="B27"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27" s="26"/>
      <c r="D27" s="27">
        <f ca="1">SUMIFS(OneoffTable[Amount],OneoffTable[Date],"&gt;="&amp;AllowanceTable[[#This Row],[Date]],OneoffTable[Date],"&lt;"&amp;OFFSET(AllowanceTable[[#This Row],[Date]], 1, 0))</f>
        <v>0</v>
      </c>
      <c r="E27" s="27" t="e">
        <f>SUMIFS(AllowanceTable[Allowance paid], AllowanceTable[Date], "&gt;="&amp;AllowanceTable[[#This Row],[Period Start]], AllowanceTable[Date], "&lt;"&amp;AllowanceTable[[#This Row],[Period End]]) / AllowanceTable[[#This Row],[Pending payments in period]]</f>
        <v>#DIV/0!</v>
      </c>
      <c r="F27" s="21">
        <f>_xlfn.XLOOKUP(AllowanceTable[[#This Row],[Date]], MainIncomeTable[Date], MainIncomeTable[Date], 40179, -1, 1)</f>
        <v>40179</v>
      </c>
      <c r="G27" s="21">
        <f>_xlfn.XLOOKUP(AllowanceTable[[#This Row],[Date]] + 0.5, MainIncomeTable[Date], MainIncomeTable[Date], 73050, 1, 1)</f>
        <v>0</v>
      </c>
      <c r="H27" s="14">
        <f>COUNTIFS(AllowanceTable[Date], "&gt;="&amp;AllowanceTable[[#This Row],[Period Start]], AllowanceTable[Date], "&lt;"&amp;AllowanceTable[[#This Row],[Period End]], AllowanceTable[Allowance paid],  "="&amp;"")</f>
        <v>0</v>
      </c>
      <c r="I27" s="14">
        <f>COUNTIFS(AllowanceTable[Date], "&gt;="&amp;AllowanceTable[[#This Row],[Period Start]], AllowanceTable[Date], "&lt;"&amp;AllowanceTable[[#This Row],[Period End]])</f>
        <v>0</v>
      </c>
      <c r="J27" s="14">
        <f>_xlfn.XLOOKUP(AllowanceTable[[#This Row],[Date]], MainIncomeTable[Date], MainIncomeTable[Period], 40179, -1, 1)</f>
        <v>40179</v>
      </c>
    </row>
    <row r="28" spans="1:10" x14ac:dyDescent="0.25">
      <c r="A28" s="21">
        <v>45012</v>
      </c>
      <c r="B28"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28" s="26"/>
      <c r="D28" s="27">
        <f ca="1">SUMIFS(OneoffTable[Amount],OneoffTable[Date],"&gt;="&amp;AllowanceTable[[#This Row],[Date]],OneoffTable[Date],"&lt;"&amp;OFFSET(AllowanceTable[[#This Row],[Date]], 1, 0))</f>
        <v>0</v>
      </c>
      <c r="E28" s="27" t="e">
        <f>SUMIFS(AllowanceTable[Allowance paid], AllowanceTable[Date], "&gt;="&amp;AllowanceTable[[#This Row],[Period Start]], AllowanceTable[Date], "&lt;"&amp;AllowanceTable[[#This Row],[Period End]]) / AllowanceTable[[#This Row],[Pending payments in period]]</f>
        <v>#DIV/0!</v>
      </c>
      <c r="F28" s="21">
        <f>_xlfn.XLOOKUP(AllowanceTable[[#This Row],[Date]], MainIncomeTable[Date], MainIncomeTable[Date], 40179, -1, 1)</f>
        <v>40179</v>
      </c>
      <c r="G28" s="21">
        <f>_xlfn.XLOOKUP(AllowanceTable[[#This Row],[Date]] + 0.5, MainIncomeTable[Date], MainIncomeTable[Date], 73050, 1, 1)</f>
        <v>0</v>
      </c>
      <c r="H28" s="14">
        <f>COUNTIFS(AllowanceTable[Date], "&gt;="&amp;AllowanceTable[[#This Row],[Period Start]], AllowanceTable[Date], "&lt;"&amp;AllowanceTable[[#This Row],[Period End]], AllowanceTable[Allowance paid],  "="&amp;"")</f>
        <v>0</v>
      </c>
      <c r="I28" s="14">
        <f>COUNTIFS(AllowanceTable[Date], "&gt;="&amp;AllowanceTable[[#This Row],[Period Start]], AllowanceTable[Date], "&lt;"&amp;AllowanceTable[[#This Row],[Period End]])</f>
        <v>0</v>
      </c>
      <c r="J28" s="14">
        <f>_xlfn.XLOOKUP(AllowanceTable[[#This Row],[Date]], MainIncomeTable[Date], MainIncomeTable[Period], 40179, -1, 1)</f>
        <v>40179</v>
      </c>
    </row>
    <row r="29" spans="1:10" x14ac:dyDescent="0.25">
      <c r="A29" s="21">
        <v>45019</v>
      </c>
      <c r="B29"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29" s="26"/>
      <c r="D29" s="27">
        <f ca="1">SUMIFS(OneoffTable[Amount],OneoffTable[Date],"&gt;="&amp;AllowanceTable[[#This Row],[Date]],OneoffTable[Date],"&lt;"&amp;OFFSET(AllowanceTable[[#This Row],[Date]], 1, 0))</f>
        <v>0</v>
      </c>
      <c r="E29" s="27" t="e">
        <f>SUMIFS(AllowanceTable[Allowance paid], AllowanceTable[Date], "&gt;="&amp;AllowanceTable[[#This Row],[Period Start]], AllowanceTable[Date], "&lt;"&amp;AllowanceTable[[#This Row],[Period End]]) / AllowanceTable[[#This Row],[Pending payments in period]]</f>
        <v>#DIV/0!</v>
      </c>
      <c r="F29" s="21">
        <f>_xlfn.XLOOKUP(AllowanceTable[[#This Row],[Date]], MainIncomeTable[Date], MainIncomeTable[Date], 40179, -1, 1)</f>
        <v>40179</v>
      </c>
      <c r="G29" s="21">
        <f>_xlfn.XLOOKUP(AllowanceTable[[#This Row],[Date]] + 0.5, MainIncomeTable[Date], MainIncomeTable[Date], 73050, 1, 1)</f>
        <v>0</v>
      </c>
      <c r="H29" s="14">
        <f>COUNTIFS(AllowanceTable[Date], "&gt;="&amp;AllowanceTable[[#This Row],[Period Start]], AllowanceTable[Date], "&lt;"&amp;AllowanceTable[[#This Row],[Period End]], AllowanceTable[Allowance paid],  "="&amp;"")</f>
        <v>0</v>
      </c>
      <c r="I29" s="14">
        <f>COUNTIFS(AllowanceTable[Date], "&gt;="&amp;AllowanceTable[[#This Row],[Period Start]], AllowanceTable[Date], "&lt;"&amp;AllowanceTable[[#This Row],[Period End]])</f>
        <v>0</v>
      </c>
      <c r="J29" s="14">
        <f>_xlfn.XLOOKUP(AllowanceTable[[#This Row],[Date]], MainIncomeTable[Date], MainIncomeTable[Period], 40179, -1, 1)</f>
        <v>40179</v>
      </c>
    </row>
    <row r="30" spans="1:10" x14ac:dyDescent="0.25">
      <c r="A30" s="21">
        <v>45026</v>
      </c>
      <c r="B30"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30" s="26"/>
      <c r="D30" s="27">
        <f ca="1">SUMIFS(OneoffTable[Amount],OneoffTable[Date],"&gt;="&amp;AllowanceTable[[#This Row],[Date]],OneoffTable[Date],"&lt;"&amp;OFFSET(AllowanceTable[[#This Row],[Date]], 1, 0))</f>
        <v>0</v>
      </c>
      <c r="E30" s="27" t="e">
        <f>SUMIFS(AllowanceTable[Allowance paid], AllowanceTable[Date], "&gt;="&amp;AllowanceTable[[#This Row],[Period Start]], AllowanceTable[Date], "&lt;"&amp;AllowanceTable[[#This Row],[Period End]]) / AllowanceTable[[#This Row],[Pending payments in period]]</f>
        <v>#DIV/0!</v>
      </c>
      <c r="F30" s="21">
        <f>_xlfn.XLOOKUP(AllowanceTable[[#This Row],[Date]], MainIncomeTable[Date], MainIncomeTable[Date], 40179, -1, 1)</f>
        <v>40179</v>
      </c>
      <c r="G30" s="21">
        <f>_xlfn.XLOOKUP(AllowanceTable[[#This Row],[Date]] + 0.5, MainIncomeTable[Date], MainIncomeTable[Date], 73050, 1, 1)</f>
        <v>0</v>
      </c>
      <c r="H30" s="14">
        <f>COUNTIFS(AllowanceTable[Date], "&gt;="&amp;AllowanceTable[[#This Row],[Period Start]], AllowanceTable[Date], "&lt;"&amp;AllowanceTable[[#This Row],[Period End]], AllowanceTable[Allowance paid],  "="&amp;"")</f>
        <v>0</v>
      </c>
      <c r="I30" s="14">
        <f>COUNTIFS(AllowanceTable[Date], "&gt;="&amp;AllowanceTable[[#This Row],[Period Start]], AllowanceTable[Date], "&lt;"&amp;AllowanceTable[[#This Row],[Period End]])</f>
        <v>0</v>
      </c>
      <c r="J30" s="14">
        <f>_xlfn.XLOOKUP(AllowanceTable[[#This Row],[Date]], MainIncomeTable[Date], MainIncomeTable[Period], 40179, -1, 1)</f>
        <v>40179</v>
      </c>
    </row>
    <row r="31" spans="1:10" x14ac:dyDescent="0.25">
      <c r="A31" s="21">
        <v>45033</v>
      </c>
      <c r="B31"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31" s="26"/>
      <c r="D31" s="27">
        <f ca="1">SUMIFS(OneoffTable[Amount],OneoffTable[Date],"&gt;="&amp;AllowanceTable[[#This Row],[Date]],OneoffTable[Date],"&lt;"&amp;OFFSET(AllowanceTable[[#This Row],[Date]], 1, 0))</f>
        <v>0</v>
      </c>
      <c r="E31" s="27" t="e">
        <f>SUMIFS(AllowanceTable[Allowance paid], AllowanceTable[Date], "&gt;="&amp;AllowanceTable[[#This Row],[Period Start]], AllowanceTable[Date], "&lt;"&amp;AllowanceTable[[#This Row],[Period End]]) / AllowanceTable[[#This Row],[Pending payments in period]]</f>
        <v>#DIV/0!</v>
      </c>
      <c r="F31" s="21">
        <f>_xlfn.XLOOKUP(AllowanceTable[[#This Row],[Date]], MainIncomeTable[Date], MainIncomeTable[Date], 40179, -1, 1)</f>
        <v>40179</v>
      </c>
      <c r="G31" s="21">
        <f>_xlfn.XLOOKUP(AllowanceTable[[#This Row],[Date]] + 0.5, MainIncomeTable[Date], MainIncomeTable[Date], 73050, 1, 1)</f>
        <v>0</v>
      </c>
      <c r="H31" s="14">
        <f>COUNTIFS(AllowanceTable[Date], "&gt;="&amp;AllowanceTable[[#This Row],[Period Start]], AllowanceTable[Date], "&lt;"&amp;AllowanceTable[[#This Row],[Period End]], AllowanceTable[Allowance paid],  "="&amp;"")</f>
        <v>0</v>
      </c>
      <c r="I31" s="14">
        <f>COUNTIFS(AllowanceTable[Date], "&gt;="&amp;AllowanceTable[[#This Row],[Period Start]], AllowanceTable[Date], "&lt;"&amp;AllowanceTable[[#This Row],[Period End]])</f>
        <v>0</v>
      </c>
      <c r="J31" s="14">
        <f>_xlfn.XLOOKUP(AllowanceTable[[#This Row],[Date]], MainIncomeTable[Date], MainIncomeTable[Period], 40179, -1, 1)</f>
        <v>40179</v>
      </c>
    </row>
    <row r="32" spans="1:10" x14ac:dyDescent="0.25">
      <c r="A32" s="21">
        <v>45040</v>
      </c>
      <c r="B32"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32" s="26"/>
      <c r="D32" s="27">
        <f ca="1">SUMIFS(OneoffTable[Amount],OneoffTable[Date],"&gt;="&amp;AllowanceTable[[#This Row],[Date]],OneoffTable[Date],"&lt;"&amp;OFFSET(AllowanceTable[[#This Row],[Date]], 1, 0))</f>
        <v>0</v>
      </c>
      <c r="E32" s="27" t="e">
        <f>SUMIFS(AllowanceTable[Allowance paid], AllowanceTable[Date], "&gt;="&amp;AllowanceTable[[#This Row],[Period Start]], AllowanceTable[Date], "&lt;"&amp;AllowanceTable[[#This Row],[Period End]]) / AllowanceTable[[#This Row],[Pending payments in period]]</f>
        <v>#DIV/0!</v>
      </c>
      <c r="F32" s="21">
        <f>_xlfn.XLOOKUP(AllowanceTable[[#This Row],[Date]], MainIncomeTable[Date], MainIncomeTable[Date], 40179, -1, 1)</f>
        <v>40179</v>
      </c>
      <c r="G32" s="21">
        <f>_xlfn.XLOOKUP(AllowanceTable[[#This Row],[Date]] + 0.5, MainIncomeTable[Date], MainIncomeTable[Date], 73050, 1, 1)</f>
        <v>0</v>
      </c>
      <c r="H32" s="14">
        <f>COUNTIFS(AllowanceTable[Date], "&gt;="&amp;AllowanceTable[[#This Row],[Period Start]], AllowanceTable[Date], "&lt;"&amp;AllowanceTable[[#This Row],[Period End]], AllowanceTable[Allowance paid],  "="&amp;"")</f>
        <v>0</v>
      </c>
      <c r="I32" s="14">
        <f>COUNTIFS(AllowanceTable[Date], "&gt;="&amp;AllowanceTable[[#This Row],[Period Start]], AllowanceTable[Date], "&lt;"&amp;AllowanceTable[[#This Row],[Period End]])</f>
        <v>0</v>
      </c>
      <c r="J32" s="14">
        <f>_xlfn.XLOOKUP(AllowanceTable[[#This Row],[Date]], MainIncomeTable[Date], MainIncomeTable[Period], 40179, -1, 1)</f>
        <v>40179</v>
      </c>
    </row>
    <row r="33" spans="1:10" x14ac:dyDescent="0.25">
      <c r="A33" s="21">
        <v>45047</v>
      </c>
      <c r="B33"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33" s="26"/>
      <c r="D33" s="27">
        <f ca="1">SUMIFS(OneoffTable[Amount],OneoffTable[Date],"&gt;="&amp;AllowanceTable[[#This Row],[Date]],OneoffTable[Date],"&lt;"&amp;OFFSET(AllowanceTable[[#This Row],[Date]], 1, 0))</f>
        <v>0</v>
      </c>
      <c r="E33" s="27" t="e">
        <f>SUMIFS(AllowanceTable[Allowance paid], AllowanceTable[Date], "&gt;="&amp;AllowanceTable[[#This Row],[Period Start]], AllowanceTable[Date], "&lt;"&amp;AllowanceTable[[#This Row],[Period End]]) / AllowanceTable[[#This Row],[Pending payments in period]]</f>
        <v>#DIV/0!</v>
      </c>
      <c r="F33" s="21">
        <f>_xlfn.XLOOKUP(AllowanceTable[[#This Row],[Date]], MainIncomeTable[Date], MainIncomeTable[Date], 40179, -1, 1)</f>
        <v>40179</v>
      </c>
      <c r="G33" s="21">
        <f>_xlfn.XLOOKUP(AllowanceTable[[#This Row],[Date]] + 0.5, MainIncomeTable[Date], MainIncomeTable[Date], 73050, 1, 1)</f>
        <v>0</v>
      </c>
      <c r="H33" s="14">
        <f>COUNTIFS(AllowanceTable[Date], "&gt;="&amp;AllowanceTable[[#This Row],[Period Start]], AllowanceTable[Date], "&lt;"&amp;AllowanceTable[[#This Row],[Period End]], AllowanceTable[Allowance paid],  "="&amp;"")</f>
        <v>0</v>
      </c>
      <c r="I33" s="14">
        <f>COUNTIFS(AllowanceTable[Date], "&gt;="&amp;AllowanceTable[[#This Row],[Period Start]], AllowanceTable[Date], "&lt;"&amp;AllowanceTable[[#This Row],[Period End]])</f>
        <v>0</v>
      </c>
      <c r="J33" s="14">
        <f>_xlfn.XLOOKUP(AllowanceTable[[#This Row],[Date]], MainIncomeTable[Date], MainIncomeTable[Period], 40179, -1, 1)</f>
        <v>40179</v>
      </c>
    </row>
    <row r="34" spans="1:10" x14ac:dyDescent="0.25">
      <c r="A34" s="21">
        <v>45054</v>
      </c>
      <c r="B34"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34" s="26"/>
      <c r="D34" s="27">
        <f ca="1">SUMIFS(OneoffTable[Amount],OneoffTable[Date],"&gt;="&amp;AllowanceTable[[#This Row],[Date]],OneoffTable[Date],"&lt;"&amp;OFFSET(AllowanceTable[[#This Row],[Date]], 1, 0))</f>
        <v>0</v>
      </c>
      <c r="E34" s="27" t="e">
        <f>SUMIFS(AllowanceTable[Allowance paid], AllowanceTable[Date], "&gt;="&amp;AllowanceTable[[#This Row],[Period Start]], AllowanceTable[Date], "&lt;"&amp;AllowanceTable[[#This Row],[Period End]]) / AllowanceTable[[#This Row],[Pending payments in period]]</f>
        <v>#DIV/0!</v>
      </c>
      <c r="F34" s="21">
        <f>_xlfn.XLOOKUP(AllowanceTable[[#This Row],[Date]], MainIncomeTable[Date], MainIncomeTable[Date], 40179, -1, 1)</f>
        <v>40179</v>
      </c>
      <c r="G34" s="21">
        <f>_xlfn.XLOOKUP(AllowanceTable[[#This Row],[Date]] + 0.5, MainIncomeTable[Date], MainIncomeTable[Date], 73050, 1, 1)</f>
        <v>0</v>
      </c>
      <c r="H34" s="14">
        <f>COUNTIFS(AllowanceTable[Date], "&gt;="&amp;AllowanceTable[[#This Row],[Period Start]], AllowanceTable[Date], "&lt;"&amp;AllowanceTable[[#This Row],[Period End]], AllowanceTable[Allowance paid],  "="&amp;"")</f>
        <v>0</v>
      </c>
      <c r="I34" s="14">
        <f>COUNTIFS(AllowanceTable[Date], "&gt;="&amp;AllowanceTable[[#This Row],[Period Start]], AllowanceTable[Date], "&lt;"&amp;AllowanceTable[[#This Row],[Period End]])</f>
        <v>0</v>
      </c>
      <c r="J34" s="14">
        <f>_xlfn.XLOOKUP(AllowanceTable[[#This Row],[Date]], MainIncomeTable[Date], MainIncomeTable[Period], 40179, -1, 1)</f>
        <v>40179</v>
      </c>
    </row>
    <row r="35" spans="1:10" x14ac:dyDescent="0.25">
      <c r="A35" s="21">
        <v>45061</v>
      </c>
      <c r="B35"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35" s="26"/>
      <c r="D35" s="27">
        <f ca="1">SUMIFS(OneoffTable[Amount],OneoffTable[Date],"&gt;="&amp;AllowanceTable[[#This Row],[Date]],OneoffTable[Date],"&lt;"&amp;OFFSET(AllowanceTable[[#This Row],[Date]], 1, 0))</f>
        <v>0</v>
      </c>
      <c r="E35" s="27" t="e">
        <f>SUMIFS(AllowanceTable[Allowance paid], AllowanceTable[Date], "&gt;="&amp;AllowanceTable[[#This Row],[Period Start]], AllowanceTable[Date], "&lt;"&amp;AllowanceTable[[#This Row],[Period End]]) / AllowanceTable[[#This Row],[Pending payments in period]]</f>
        <v>#DIV/0!</v>
      </c>
      <c r="F35" s="21">
        <f>_xlfn.XLOOKUP(AllowanceTable[[#This Row],[Date]], MainIncomeTable[Date], MainIncomeTable[Date], 40179, -1, 1)</f>
        <v>40179</v>
      </c>
      <c r="G35" s="21">
        <f>_xlfn.XLOOKUP(AllowanceTable[[#This Row],[Date]] + 0.5, MainIncomeTable[Date], MainIncomeTable[Date], 73050, 1, 1)</f>
        <v>0</v>
      </c>
      <c r="H35" s="14">
        <f>COUNTIFS(AllowanceTable[Date], "&gt;="&amp;AllowanceTable[[#This Row],[Period Start]], AllowanceTable[Date], "&lt;"&amp;AllowanceTable[[#This Row],[Period End]], AllowanceTable[Allowance paid],  "="&amp;"")</f>
        <v>0</v>
      </c>
      <c r="I35" s="14">
        <f>COUNTIFS(AllowanceTable[Date], "&gt;="&amp;AllowanceTable[[#This Row],[Period Start]], AllowanceTable[Date], "&lt;"&amp;AllowanceTable[[#This Row],[Period End]])</f>
        <v>0</v>
      </c>
      <c r="J35" s="14">
        <f>_xlfn.XLOOKUP(AllowanceTable[[#This Row],[Date]], MainIncomeTable[Date], MainIncomeTable[Period], 40179, -1, 1)</f>
        <v>40179</v>
      </c>
    </row>
    <row r="36" spans="1:10" x14ac:dyDescent="0.25">
      <c r="A36" s="21">
        <v>45068</v>
      </c>
      <c r="B36"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36" s="26"/>
      <c r="D36" s="27">
        <f ca="1">SUMIFS(OneoffTable[Amount],OneoffTable[Date],"&gt;="&amp;AllowanceTable[[#This Row],[Date]],OneoffTable[Date],"&lt;"&amp;OFFSET(AllowanceTable[[#This Row],[Date]], 1, 0))</f>
        <v>0</v>
      </c>
      <c r="E36" s="27" t="e">
        <f>SUMIFS(AllowanceTable[Allowance paid], AllowanceTable[Date], "&gt;="&amp;AllowanceTable[[#This Row],[Period Start]], AllowanceTable[Date], "&lt;"&amp;AllowanceTable[[#This Row],[Period End]]) / AllowanceTable[[#This Row],[Pending payments in period]]</f>
        <v>#DIV/0!</v>
      </c>
      <c r="F36" s="21">
        <f>_xlfn.XLOOKUP(AllowanceTable[[#This Row],[Date]], MainIncomeTable[Date], MainIncomeTable[Date], 40179, -1, 1)</f>
        <v>40179</v>
      </c>
      <c r="G36" s="21">
        <f>_xlfn.XLOOKUP(AllowanceTable[[#This Row],[Date]] + 0.5, MainIncomeTable[Date], MainIncomeTable[Date], 73050, 1, 1)</f>
        <v>0</v>
      </c>
      <c r="H36" s="14">
        <f>COUNTIFS(AllowanceTable[Date], "&gt;="&amp;AllowanceTable[[#This Row],[Period Start]], AllowanceTable[Date], "&lt;"&amp;AllowanceTable[[#This Row],[Period End]], AllowanceTable[Allowance paid],  "="&amp;"")</f>
        <v>0</v>
      </c>
      <c r="I36" s="14">
        <f>COUNTIFS(AllowanceTable[Date], "&gt;="&amp;AllowanceTable[[#This Row],[Period Start]], AllowanceTable[Date], "&lt;"&amp;AllowanceTable[[#This Row],[Period End]])</f>
        <v>0</v>
      </c>
      <c r="J36" s="14">
        <f>_xlfn.XLOOKUP(AllowanceTable[[#This Row],[Date]], MainIncomeTable[Date], MainIncomeTable[Period], 40179, -1, 1)</f>
        <v>40179</v>
      </c>
    </row>
    <row r="37" spans="1:10" x14ac:dyDescent="0.25">
      <c r="A37" s="21">
        <v>45075</v>
      </c>
      <c r="B37"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37" s="26"/>
      <c r="D37" s="27">
        <f ca="1">SUMIFS(OneoffTable[Amount],OneoffTable[Date],"&gt;="&amp;AllowanceTable[[#This Row],[Date]],OneoffTable[Date],"&lt;"&amp;OFFSET(AllowanceTable[[#This Row],[Date]], 1, 0))</f>
        <v>0</v>
      </c>
      <c r="E37" s="27" t="e">
        <f>SUMIFS(AllowanceTable[Allowance paid], AllowanceTable[Date], "&gt;="&amp;AllowanceTable[[#This Row],[Period Start]], AllowanceTable[Date], "&lt;"&amp;AllowanceTable[[#This Row],[Period End]]) / AllowanceTable[[#This Row],[Pending payments in period]]</f>
        <v>#DIV/0!</v>
      </c>
      <c r="F37" s="21">
        <f>_xlfn.XLOOKUP(AllowanceTable[[#This Row],[Date]], MainIncomeTable[Date], MainIncomeTable[Date], 40179, -1, 1)</f>
        <v>40179</v>
      </c>
      <c r="G37" s="21">
        <f>_xlfn.XLOOKUP(AllowanceTable[[#This Row],[Date]] + 0.5, MainIncomeTable[Date], MainIncomeTable[Date], 73050, 1, 1)</f>
        <v>0</v>
      </c>
      <c r="H37" s="14">
        <f>COUNTIFS(AllowanceTable[Date], "&gt;="&amp;AllowanceTable[[#This Row],[Period Start]], AllowanceTable[Date], "&lt;"&amp;AllowanceTable[[#This Row],[Period End]], AllowanceTable[Allowance paid],  "="&amp;"")</f>
        <v>0</v>
      </c>
      <c r="I37" s="14">
        <f>COUNTIFS(AllowanceTable[Date], "&gt;="&amp;AllowanceTable[[#This Row],[Period Start]], AllowanceTable[Date], "&lt;"&amp;AllowanceTable[[#This Row],[Period End]])</f>
        <v>0</v>
      </c>
      <c r="J37" s="14">
        <f>_xlfn.XLOOKUP(AllowanceTable[[#This Row],[Date]], MainIncomeTable[Date], MainIncomeTable[Period], 40179, -1, 1)</f>
        <v>40179</v>
      </c>
    </row>
    <row r="38" spans="1:10" x14ac:dyDescent="0.25">
      <c r="A38" s="21">
        <v>45082</v>
      </c>
      <c r="B38"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38" s="26"/>
      <c r="D38" s="27">
        <f ca="1">SUMIFS(OneoffTable[Amount],OneoffTable[Date],"&gt;="&amp;AllowanceTable[[#This Row],[Date]],OneoffTable[Date],"&lt;"&amp;OFFSET(AllowanceTable[[#This Row],[Date]], 1, 0))</f>
        <v>0</v>
      </c>
      <c r="E38" s="27" t="e">
        <f>SUMIFS(AllowanceTable[Allowance paid], AllowanceTable[Date], "&gt;="&amp;AllowanceTable[[#This Row],[Period Start]], AllowanceTable[Date], "&lt;"&amp;AllowanceTable[[#This Row],[Period End]]) / AllowanceTable[[#This Row],[Pending payments in period]]</f>
        <v>#DIV/0!</v>
      </c>
      <c r="F38" s="21">
        <f>_xlfn.XLOOKUP(AllowanceTable[[#This Row],[Date]], MainIncomeTable[Date], MainIncomeTable[Date], 40179, -1, 1)</f>
        <v>40179</v>
      </c>
      <c r="G38" s="21">
        <f>_xlfn.XLOOKUP(AllowanceTable[[#This Row],[Date]] + 0.5, MainIncomeTable[Date], MainIncomeTable[Date], 73050, 1, 1)</f>
        <v>0</v>
      </c>
      <c r="H38" s="14">
        <f>COUNTIFS(AllowanceTable[Date], "&gt;="&amp;AllowanceTable[[#This Row],[Period Start]], AllowanceTable[Date], "&lt;"&amp;AllowanceTable[[#This Row],[Period End]], AllowanceTable[Allowance paid],  "="&amp;"")</f>
        <v>0</v>
      </c>
      <c r="I38" s="14">
        <f>COUNTIFS(AllowanceTable[Date], "&gt;="&amp;AllowanceTable[[#This Row],[Period Start]], AllowanceTable[Date], "&lt;"&amp;AllowanceTable[[#This Row],[Period End]])</f>
        <v>0</v>
      </c>
      <c r="J38" s="14">
        <f>_xlfn.XLOOKUP(AllowanceTable[[#This Row],[Date]], MainIncomeTable[Date], MainIncomeTable[Period], 40179, -1, 1)</f>
        <v>40179</v>
      </c>
    </row>
    <row r="39" spans="1:10" x14ac:dyDescent="0.25">
      <c r="A39" s="21">
        <v>45089</v>
      </c>
      <c r="B39"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39" s="26"/>
      <c r="D39" s="27">
        <f ca="1">SUMIFS(OneoffTable[Amount],OneoffTable[Date],"&gt;="&amp;AllowanceTable[[#This Row],[Date]],OneoffTable[Date],"&lt;"&amp;OFFSET(AllowanceTable[[#This Row],[Date]], 1, 0))</f>
        <v>0</v>
      </c>
      <c r="E39" s="27" t="e">
        <f>SUMIFS(AllowanceTable[Allowance paid], AllowanceTable[Date], "&gt;="&amp;AllowanceTable[[#This Row],[Period Start]], AllowanceTable[Date], "&lt;"&amp;AllowanceTable[[#This Row],[Period End]]) / AllowanceTable[[#This Row],[Pending payments in period]]</f>
        <v>#DIV/0!</v>
      </c>
      <c r="F39" s="21">
        <f>_xlfn.XLOOKUP(AllowanceTable[[#This Row],[Date]], MainIncomeTable[Date], MainIncomeTable[Date], 40179, -1, 1)</f>
        <v>40179</v>
      </c>
      <c r="G39" s="21">
        <f>_xlfn.XLOOKUP(AllowanceTable[[#This Row],[Date]] + 0.5, MainIncomeTable[Date], MainIncomeTable[Date], 73050, 1, 1)</f>
        <v>0</v>
      </c>
      <c r="H39" s="14">
        <f>COUNTIFS(AllowanceTable[Date], "&gt;="&amp;AllowanceTable[[#This Row],[Period Start]], AllowanceTable[Date], "&lt;"&amp;AllowanceTable[[#This Row],[Period End]], AllowanceTable[Allowance paid],  "="&amp;"")</f>
        <v>0</v>
      </c>
      <c r="I39" s="14">
        <f>COUNTIFS(AllowanceTable[Date], "&gt;="&amp;AllowanceTable[[#This Row],[Period Start]], AllowanceTable[Date], "&lt;"&amp;AllowanceTable[[#This Row],[Period End]])</f>
        <v>0</v>
      </c>
      <c r="J39" s="14">
        <f>_xlfn.XLOOKUP(AllowanceTable[[#This Row],[Date]], MainIncomeTable[Date], MainIncomeTable[Period], 40179, -1, 1)</f>
        <v>40179</v>
      </c>
    </row>
    <row r="40" spans="1:10" x14ac:dyDescent="0.25">
      <c r="A40" s="21">
        <v>45096</v>
      </c>
      <c r="B40"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40" s="26"/>
      <c r="D40" s="27">
        <f ca="1">SUMIFS(OneoffTable[Amount],OneoffTable[Date],"&gt;="&amp;AllowanceTable[[#This Row],[Date]],OneoffTable[Date],"&lt;"&amp;OFFSET(AllowanceTable[[#This Row],[Date]], 1, 0))</f>
        <v>0</v>
      </c>
      <c r="E40" s="27" t="e">
        <f>SUMIFS(AllowanceTable[Allowance paid], AllowanceTable[Date], "&gt;="&amp;AllowanceTable[[#This Row],[Period Start]], AllowanceTable[Date], "&lt;"&amp;AllowanceTable[[#This Row],[Period End]]) / AllowanceTable[[#This Row],[Pending payments in period]]</f>
        <v>#DIV/0!</v>
      </c>
      <c r="F40" s="21">
        <f>_xlfn.XLOOKUP(AllowanceTable[[#This Row],[Date]], MainIncomeTable[Date], MainIncomeTable[Date], 40179, -1, 1)</f>
        <v>40179</v>
      </c>
      <c r="G40" s="21">
        <f>_xlfn.XLOOKUP(AllowanceTable[[#This Row],[Date]] + 0.5, MainIncomeTable[Date], MainIncomeTable[Date], 73050, 1, 1)</f>
        <v>0</v>
      </c>
      <c r="H40" s="14">
        <f>COUNTIFS(AllowanceTable[Date], "&gt;="&amp;AllowanceTable[[#This Row],[Period Start]], AllowanceTable[Date], "&lt;"&amp;AllowanceTable[[#This Row],[Period End]], AllowanceTable[Allowance paid],  "="&amp;"")</f>
        <v>0</v>
      </c>
      <c r="I40" s="14">
        <f>COUNTIFS(AllowanceTable[Date], "&gt;="&amp;AllowanceTable[[#This Row],[Period Start]], AllowanceTable[Date], "&lt;"&amp;AllowanceTable[[#This Row],[Period End]])</f>
        <v>0</v>
      </c>
      <c r="J40" s="14">
        <f>_xlfn.XLOOKUP(AllowanceTable[[#This Row],[Date]], MainIncomeTable[Date], MainIncomeTable[Period], 40179, -1, 1)</f>
        <v>40179</v>
      </c>
    </row>
    <row r="41" spans="1:10" x14ac:dyDescent="0.25">
      <c r="A41" s="21">
        <v>45103</v>
      </c>
      <c r="B41"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41" s="26"/>
      <c r="D41" s="27">
        <f ca="1">SUMIFS(OneoffTable[Amount],OneoffTable[Date],"&gt;="&amp;AllowanceTable[[#This Row],[Date]],OneoffTable[Date],"&lt;"&amp;OFFSET(AllowanceTable[[#This Row],[Date]], 1, 0))</f>
        <v>0</v>
      </c>
      <c r="E41" s="27" t="e">
        <f>SUMIFS(AllowanceTable[Allowance paid], AllowanceTable[Date], "&gt;="&amp;AllowanceTable[[#This Row],[Period Start]], AllowanceTable[Date], "&lt;"&amp;AllowanceTable[[#This Row],[Period End]]) / AllowanceTable[[#This Row],[Pending payments in period]]</f>
        <v>#DIV/0!</v>
      </c>
      <c r="F41" s="21">
        <f>_xlfn.XLOOKUP(AllowanceTable[[#This Row],[Date]], MainIncomeTable[Date], MainIncomeTable[Date], 40179, -1, 1)</f>
        <v>40179</v>
      </c>
      <c r="G41" s="21">
        <f>_xlfn.XLOOKUP(AllowanceTable[[#This Row],[Date]] + 0.5, MainIncomeTable[Date], MainIncomeTable[Date], 73050, 1, 1)</f>
        <v>0</v>
      </c>
      <c r="H41" s="14">
        <f>COUNTIFS(AllowanceTable[Date], "&gt;="&amp;AllowanceTable[[#This Row],[Period Start]], AllowanceTable[Date], "&lt;"&amp;AllowanceTable[[#This Row],[Period End]], AllowanceTable[Allowance paid],  "="&amp;"")</f>
        <v>0</v>
      </c>
      <c r="I41" s="14">
        <f>COUNTIFS(AllowanceTable[Date], "&gt;="&amp;AllowanceTable[[#This Row],[Period Start]], AllowanceTable[Date], "&lt;"&amp;AllowanceTable[[#This Row],[Period End]])</f>
        <v>0</v>
      </c>
      <c r="J41" s="14">
        <f>_xlfn.XLOOKUP(AllowanceTable[[#This Row],[Date]], MainIncomeTable[Date], MainIncomeTable[Period], 40179, -1, 1)</f>
        <v>40179</v>
      </c>
    </row>
    <row r="42" spans="1:10" x14ac:dyDescent="0.25">
      <c r="A42" s="21">
        <v>45110</v>
      </c>
      <c r="B42"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42" s="26"/>
      <c r="D42" s="27">
        <f ca="1">SUMIFS(OneoffTable[Amount],OneoffTable[Date],"&gt;="&amp;AllowanceTable[[#This Row],[Date]],OneoffTable[Date],"&lt;"&amp;OFFSET(AllowanceTable[[#This Row],[Date]], 1, 0))</f>
        <v>0</v>
      </c>
      <c r="E42" s="27" t="e">
        <f>SUMIFS(AllowanceTable[Allowance paid], AllowanceTable[Date], "&gt;="&amp;AllowanceTable[[#This Row],[Period Start]], AllowanceTable[Date], "&lt;"&amp;AllowanceTable[[#This Row],[Period End]]) / AllowanceTable[[#This Row],[Pending payments in period]]</f>
        <v>#DIV/0!</v>
      </c>
      <c r="F42" s="21">
        <f>_xlfn.XLOOKUP(AllowanceTable[[#This Row],[Date]], MainIncomeTable[Date], MainIncomeTable[Date], 40179, -1, 1)</f>
        <v>40179</v>
      </c>
      <c r="G42" s="21">
        <f>_xlfn.XLOOKUP(AllowanceTable[[#This Row],[Date]] + 0.5, MainIncomeTable[Date], MainIncomeTable[Date], 73050, 1, 1)</f>
        <v>0</v>
      </c>
      <c r="H42" s="14">
        <f>COUNTIFS(AllowanceTable[Date], "&gt;="&amp;AllowanceTable[[#This Row],[Period Start]], AllowanceTable[Date], "&lt;"&amp;AllowanceTable[[#This Row],[Period End]], AllowanceTable[Allowance paid],  "="&amp;"")</f>
        <v>0</v>
      </c>
      <c r="I42" s="14">
        <f>COUNTIFS(AllowanceTable[Date], "&gt;="&amp;AllowanceTable[[#This Row],[Period Start]], AllowanceTable[Date], "&lt;"&amp;AllowanceTable[[#This Row],[Period End]])</f>
        <v>0</v>
      </c>
      <c r="J42" s="14">
        <f>_xlfn.XLOOKUP(AllowanceTable[[#This Row],[Date]], MainIncomeTable[Date], MainIncomeTable[Period], 40179, -1, 1)</f>
        <v>40179</v>
      </c>
    </row>
    <row r="43" spans="1:10" x14ac:dyDescent="0.25">
      <c r="A43" s="21">
        <v>45117</v>
      </c>
      <c r="B43"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43" s="26"/>
      <c r="D43" s="27">
        <f ca="1">SUMIFS(OneoffTable[Amount],OneoffTable[Date],"&gt;="&amp;AllowanceTable[[#This Row],[Date]],OneoffTable[Date],"&lt;"&amp;OFFSET(AllowanceTable[[#This Row],[Date]], 1, 0))</f>
        <v>0</v>
      </c>
      <c r="E43" s="27" t="e">
        <f>SUMIFS(AllowanceTable[Allowance paid], AllowanceTable[Date], "&gt;="&amp;AllowanceTable[[#This Row],[Period Start]], AllowanceTable[Date], "&lt;"&amp;AllowanceTable[[#This Row],[Period End]]) / AllowanceTable[[#This Row],[Pending payments in period]]</f>
        <v>#DIV/0!</v>
      </c>
      <c r="F43" s="21">
        <f>_xlfn.XLOOKUP(AllowanceTable[[#This Row],[Date]], MainIncomeTable[Date], MainIncomeTable[Date], 40179, -1, 1)</f>
        <v>40179</v>
      </c>
      <c r="G43" s="21">
        <f>_xlfn.XLOOKUP(AllowanceTable[[#This Row],[Date]] + 0.5, MainIncomeTable[Date], MainIncomeTable[Date], 73050, 1, 1)</f>
        <v>0</v>
      </c>
      <c r="H43" s="14">
        <f>COUNTIFS(AllowanceTable[Date], "&gt;="&amp;AllowanceTable[[#This Row],[Period Start]], AllowanceTable[Date], "&lt;"&amp;AllowanceTable[[#This Row],[Period End]], AllowanceTable[Allowance paid],  "="&amp;"")</f>
        <v>0</v>
      </c>
      <c r="I43" s="14">
        <f>COUNTIFS(AllowanceTable[Date], "&gt;="&amp;AllowanceTable[[#This Row],[Period Start]], AllowanceTable[Date], "&lt;"&amp;AllowanceTable[[#This Row],[Period End]])</f>
        <v>0</v>
      </c>
      <c r="J43" s="14">
        <f>_xlfn.XLOOKUP(AllowanceTable[[#This Row],[Date]], MainIncomeTable[Date], MainIncomeTable[Period], 40179, -1, 1)</f>
        <v>40179</v>
      </c>
    </row>
    <row r="44" spans="1:10" x14ac:dyDescent="0.25">
      <c r="A44" s="21">
        <v>45124</v>
      </c>
      <c r="B44"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44" s="26"/>
      <c r="D44" s="27">
        <f ca="1">SUMIFS(OneoffTable[Amount],OneoffTable[Date],"&gt;="&amp;AllowanceTable[[#This Row],[Date]],OneoffTable[Date],"&lt;"&amp;OFFSET(AllowanceTable[[#This Row],[Date]], 1, 0))</f>
        <v>0</v>
      </c>
      <c r="E44" s="27" t="e">
        <f>SUMIFS(AllowanceTable[Allowance paid], AllowanceTable[Date], "&gt;="&amp;AllowanceTable[[#This Row],[Period Start]], AllowanceTable[Date], "&lt;"&amp;AllowanceTable[[#This Row],[Period End]]) / AllowanceTable[[#This Row],[Pending payments in period]]</f>
        <v>#DIV/0!</v>
      </c>
      <c r="F44" s="21">
        <f>_xlfn.XLOOKUP(AllowanceTable[[#This Row],[Date]], MainIncomeTable[Date], MainIncomeTable[Date], 40179, -1, 1)</f>
        <v>40179</v>
      </c>
      <c r="G44" s="21">
        <f>_xlfn.XLOOKUP(AllowanceTable[[#This Row],[Date]] + 0.5, MainIncomeTable[Date], MainIncomeTable[Date], 73050, 1, 1)</f>
        <v>0</v>
      </c>
      <c r="H44" s="14">
        <f>COUNTIFS(AllowanceTable[Date], "&gt;="&amp;AllowanceTable[[#This Row],[Period Start]], AllowanceTable[Date], "&lt;"&amp;AllowanceTable[[#This Row],[Period End]], AllowanceTable[Allowance paid],  "="&amp;"")</f>
        <v>0</v>
      </c>
      <c r="I44" s="14">
        <f>COUNTIFS(AllowanceTable[Date], "&gt;="&amp;AllowanceTable[[#This Row],[Period Start]], AllowanceTable[Date], "&lt;"&amp;AllowanceTable[[#This Row],[Period End]])</f>
        <v>0</v>
      </c>
      <c r="J44" s="14">
        <f>_xlfn.XLOOKUP(AllowanceTable[[#This Row],[Date]], MainIncomeTable[Date], MainIncomeTable[Period], 40179, -1, 1)</f>
        <v>40179</v>
      </c>
    </row>
    <row r="45" spans="1:10" x14ac:dyDescent="0.25">
      <c r="A45" s="21">
        <v>45131</v>
      </c>
      <c r="B45"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45" s="26"/>
      <c r="D45" s="27">
        <f ca="1">SUMIFS(OneoffTable[Amount],OneoffTable[Date],"&gt;="&amp;AllowanceTable[[#This Row],[Date]],OneoffTable[Date],"&lt;"&amp;OFFSET(AllowanceTable[[#This Row],[Date]], 1, 0))</f>
        <v>0</v>
      </c>
      <c r="E45" s="27" t="e">
        <f>SUMIFS(AllowanceTable[Allowance paid], AllowanceTable[Date], "&gt;="&amp;AllowanceTable[[#This Row],[Period Start]], AllowanceTable[Date], "&lt;"&amp;AllowanceTable[[#This Row],[Period End]]) / AllowanceTable[[#This Row],[Pending payments in period]]</f>
        <v>#DIV/0!</v>
      </c>
      <c r="F45" s="21">
        <f>_xlfn.XLOOKUP(AllowanceTable[[#This Row],[Date]], MainIncomeTable[Date], MainIncomeTable[Date], 40179, -1, 1)</f>
        <v>40179</v>
      </c>
      <c r="G45" s="21">
        <f>_xlfn.XLOOKUP(AllowanceTable[[#This Row],[Date]] + 0.5, MainIncomeTable[Date], MainIncomeTable[Date], 73050, 1, 1)</f>
        <v>0</v>
      </c>
      <c r="H45" s="14">
        <f>COUNTIFS(AllowanceTable[Date], "&gt;="&amp;AllowanceTable[[#This Row],[Period Start]], AllowanceTable[Date], "&lt;"&amp;AllowanceTable[[#This Row],[Period End]], AllowanceTable[Allowance paid],  "="&amp;"")</f>
        <v>0</v>
      </c>
      <c r="I45" s="14">
        <f>COUNTIFS(AllowanceTable[Date], "&gt;="&amp;AllowanceTable[[#This Row],[Period Start]], AllowanceTable[Date], "&lt;"&amp;AllowanceTable[[#This Row],[Period End]])</f>
        <v>0</v>
      </c>
      <c r="J45" s="14">
        <f>_xlfn.XLOOKUP(AllowanceTable[[#This Row],[Date]], MainIncomeTable[Date], MainIncomeTable[Period], 40179, -1, 1)</f>
        <v>40179</v>
      </c>
    </row>
    <row r="46" spans="1:10" x14ac:dyDescent="0.25">
      <c r="A46" s="21">
        <v>45138</v>
      </c>
      <c r="B46"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46" s="26"/>
      <c r="D46" s="27">
        <f ca="1">SUMIFS(OneoffTable[Amount],OneoffTable[Date],"&gt;="&amp;AllowanceTable[[#This Row],[Date]],OneoffTable[Date],"&lt;"&amp;OFFSET(AllowanceTable[[#This Row],[Date]], 1, 0))</f>
        <v>0</v>
      </c>
      <c r="E46" s="27" t="e">
        <f>SUMIFS(AllowanceTable[Allowance paid], AllowanceTable[Date], "&gt;="&amp;AllowanceTable[[#This Row],[Period Start]], AllowanceTable[Date], "&lt;"&amp;AllowanceTable[[#This Row],[Period End]]) / AllowanceTable[[#This Row],[Pending payments in period]]</f>
        <v>#DIV/0!</v>
      </c>
      <c r="F46" s="21">
        <f>_xlfn.XLOOKUP(AllowanceTable[[#This Row],[Date]], MainIncomeTable[Date], MainIncomeTable[Date], 40179, -1, 1)</f>
        <v>40179</v>
      </c>
      <c r="G46" s="21">
        <f>_xlfn.XLOOKUP(AllowanceTable[[#This Row],[Date]] + 0.5, MainIncomeTable[Date], MainIncomeTable[Date], 73050, 1, 1)</f>
        <v>0</v>
      </c>
      <c r="H46" s="14">
        <f>COUNTIFS(AllowanceTable[Date], "&gt;="&amp;AllowanceTable[[#This Row],[Period Start]], AllowanceTable[Date], "&lt;"&amp;AllowanceTable[[#This Row],[Period End]], AllowanceTable[Allowance paid],  "="&amp;"")</f>
        <v>0</v>
      </c>
      <c r="I46" s="14">
        <f>COUNTIFS(AllowanceTable[Date], "&gt;="&amp;AllowanceTable[[#This Row],[Period Start]], AllowanceTable[Date], "&lt;"&amp;AllowanceTable[[#This Row],[Period End]])</f>
        <v>0</v>
      </c>
      <c r="J46" s="14">
        <f>_xlfn.XLOOKUP(AllowanceTable[[#This Row],[Date]], MainIncomeTable[Date], MainIncomeTable[Period], 40179, -1, 1)</f>
        <v>40179</v>
      </c>
    </row>
    <row r="47" spans="1:10" x14ac:dyDescent="0.25">
      <c r="A47" s="21">
        <v>45145</v>
      </c>
      <c r="B47"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47" s="26"/>
      <c r="D47" s="27">
        <f ca="1">SUMIFS(OneoffTable[Amount],OneoffTable[Date],"&gt;="&amp;AllowanceTable[[#This Row],[Date]],OneoffTable[Date],"&lt;"&amp;OFFSET(AllowanceTable[[#This Row],[Date]], 1, 0))</f>
        <v>0</v>
      </c>
      <c r="E47" s="27" t="e">
        <f>SUMIFS(AllowanceTable[Allowance paid], AllowanceTable[Date], "&gt;="&amp;AllowanceTable[[#This Row],[Period Start]], AllowanceTable[Date], "&lt;"&amp;AllowanceTable[[#This Row],[Period End]]) / AllowanceTable[[#This Row],[Pending payments in period]]</f>
        <v>#DIV/0!</v>
      </c>
      <c r="F47" s="21">
        <f>_xlfn.XLOOKUP(AllowanceTable[[#This Row],[Date]], MainIncomeTable[Date], MainIncomeTable[Date], 40179, -1, 1)</f>
        <v>40179</v>
      </c>
      <c r="G47" s="21">
        <f>_xlfn.XLOOKUP(AllowanceTable[[#This Row],[Date]] + 0.5, MainIncomeTable[Date], MainIncomeTable[Date], 73050, 1, 1)</f>
        <v>0</v>
      </c>
      <c r="H47" s="14">
        <f>COUNTIFS(AllowanceTable[Date], "&gt;="&amp;AllowanceTable[[#This Row],[Period Start]], AllowanceTable[Date], "&lt;"&amp;AllowanceTable[[#This Row],[Period End]], AllowanceTable[Allowance paid],  "="&amp;"")</f>
        <v>0</v>
      </c>
      <c r="I47" s="14">
        <f>COUNTIFS(AllowanceTable[Date], "&gt;="&amp;AllowanceTable[[#This Row],[Period Start]], AllowanceTable[Date], "&lt;"&amp;AllowanceTable[[#This Row],[Period End]])</f>
        <v>0</v>
      </c>
      <c r="J47" s="14">
        <f>_xlfn.XLOOKUP(AllowanceTable[[#This Row],[Date]], MainIncomeTable[Date], MainIncomeTable[Period], 40179, -1, 1)</f>
        <v>40179</v>
      </c>
    </row>
    <row r="48" spans="1:10" x14ac:dyDescent="0.25">
      <c r="A48" s="21">
        <v>45152</v>
      </c>
      <c r="B48"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48" s="26"/>
      <c r="D48" s="27">
        <f ca="1">SUMIFS(OneoffTable[Amount],OneoffTable[Date],"&gt;="&amp;AllowanceTable[[#This Row],[Date]],OneoffTable[Date],"&lt;"&amp;OFFSET(AllowanceTable[[#This Row],[Date]], 1, 0))</f>
        <v>0</v>
      </c>
      <c r="E48" s="27" t="e">
        <f>SUMIFS(AllowanceTable[Allowance paid], AllowanceTable[Date], "&gt;="&amp;AllowanceTable[[#This Row],[Period Start]], AllowanceTable[Date], "&lt;"&amp;AllowanceTable[[#This Row],[Period End]]) / AllowanceTable[[#This Row],[Pending payments in period]]</f>
        <v>#DIV/0!</v>
      </c>
      <c r="F48" s="21">
        <f>_xlfn.XLOOKUP(AllowanceTable[[#This Row],[Date]], MainIncomeTable[Date], MainIncomeTable[Date], 40179, -1, 1)</f>
        <v>40179</v>
      </c>
      <c r="G48" s="21">
        <f>_xlfn.XLOOKUP(AllowanceTable[[#This Row],[Date]] + 0.5, MainIncomeTable[Date], MainIncomeTable[Date], 73050, 1, 1)</f>
        <v>0</v>
      </c>
      <c r="H48" s="14">
        <f>COUNTIFS(AllowanceTable[Date], "&gt;="&amp;AllowanceTable[[#This Row],[Period Start]], AllowanceTable[Date], "&lt;"&amp;AllowanceTable[[#This Row],[Period End]], AllowanceTable[Allowance paid],  "="&amp;"")</f>
        <v>0</v>
      </c>
      <c r="I48" s="14">
        <f>COUNTIFS(AllowanceTable[Date], "&gt;="&amp;AllowanceTable[[#This Row],[Period Start]], AllowanceTable[Date], "&lt;"&amp;AllowanceTable[[#This Row],[Period End]])</f>
        <v>0</v>
      </c>
      <c r="J48" s="14">
        <f>_xlfn.XLOOKUP(AllowanceTable[[#This Row],[Date]], MainIncomeTable[Date], MainIncomeTable[Period], 40179, -1, 1)</f>
        <v>40179</v>
      </c>
    </row>
    <row r="49" spans="1:10" x14ac:dyDescent="0.25">
      <c r="A49" s="21">
        <v>45159</v>
      </c>
      <c r="B49"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49" s="26"/>
      <c r="D49" s="27">
        <f ca="1">SUMIFS(OneoffTable[Amount],OneoffTable[Date],"&gt;="&amp;AllowanceTable[[#This Row],[Date]],OneoffTable[Date],"&lt;"&amp;OFFSET(AllowanceTable[[#This Row],[Date]], 1, 0))</f>
        <v>0</v>
      </c>
      <c r="E49" s="27" t="e">
        <f>SUMIFS(AllowanceTable[Allowance paid], AllowanceTable[Date], "&gt;="&amp;AllowanceTable[[#This Row],[Period Start]], AllowanceTable[Date], "&lt;"&amp;AllowanceTable[[#This Row],[Period End]]) / AllowanceTable[[#This Row],[Pending payments in period]]</f>
        <v>#DIV/0!</v>
      </c>
      <c r="F49" s="21">
        <f>_xlfn.XLOOKUP(AllowanceTable[[#This Row],[Date]], MainIncomeTable[Date], MainIncomeTable[Date], 40179, -1, 1)</f>
        <v>40179</v>
      </c>
      <c r="G49" s="21">
        <f>_xlfn.XLOOKUP(AllowanceTable[[#This Row],[Date]] + 0.5, MainIncomeTable[Date], MainIncomeTable[Date], 73050, 1, 1)</f>
        <v>0</v>
      </c>
      <c r="H49" s="14">
        <f>COUNTIFS(AllowanceTable[Date], "&gt;="&amp;AllowanceTable[[#This Row],[Period Start]], AllowanceTable[Date], "&lt;"&amp;AllowanceTable[[#This Row],[Period End]], AllowanceTable[Allowance paid],  "="&amp;"")</f>
        <v>0</v>
      </c>
      <c r="I49" s="14">
        <f>COUNTIFS(AllowanceTable[Date], "&gt;="&amp;AllowanceTable[[#This Row],[Period Start]], AllowanceTable[Date], "&lt;"&amp;AllowanceTable[[#This Row],[Period End]])</f>
        <v>0</v>
      </c>
      <c r="J49" s="14">
        <f>_xlfn.XLOOKUP(AllowanceTable[[#This Row],[Date]], MainIncomeTable[Date], MainIncomeTable[Period], 40179, -1, 1)</f>
        <v>40179</v>
      </c>
    </row>
    <row r="50" spans="1:10" x14ac:dyDescent="0.25">
      <c r="A50" s="21">
        <v>45166</v>
      </c>
      <c r="B50"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50" s="26"/>
      <c r="D50" s="27">
        <f ca="1">SUMIFS(OneoffTable[Amount],OneoffTable[Date],"&gt;="&amp;AllowanceTable[[#This Row],[Date]],OneoffTable[Date],"&lt;"&amp;OFFSET(AllowanceTable[[#This Row],[Date]], 1, 0))</f>
        <v>0</v>
      </c>
      <c r="E50" s="27" t="e">
        <f>SUMIFS(AllowanceTable[Allowance paid], AllowanceTable[Date], "&gt;="&amp;AllowanceTable[[#This Row],[Period Start]], AllowanceTable[Date], "&lt;"&amp;AllowanceTable[[#This Row],[Period End]]) / AllowanceTable[[#This Row],[Pending payments in period]]</f>
        <v>#DIV/0!</v>
      </c>
      <c r="F50" s="21">
        <f>_xlfn.XLOOKUP(AllowanceTable[[#This Row],[Date]], MainIncomeTable[Date], MainIncomeTable[Date], 40179, -1, 1)</f>
        <v>40179</v>
      </c>
      <c r="G50" s="21">
        <f>_xlfn.XLOOKUP(AllowanceTable[[#This Row],[Date]] + 0.5, MainIncomeTable[Date], MainIncomeTable[Date], 73050, 1, 1)</f>
        <v>0</v>
      </c>
      <c r="H50" s="14">
        <f>COUNTIFS(AllowanceTable[Date], "&gt;="&amp;AllowanceTable[[#This Row],[Period Start]], AllowanceTable[Date], "&lt;"&amp;AllowanceTable[[#This Row],[Period End]], AllowanceTable[Allowance paid],  "="&amp;"")</f>
        <v>0</v>
      </c>
      <c r="I50" s="14">
        <f>COUNTIFS(AllowanceTable[Date], "&gt;="&amp;AllowanceTable[[#This Row],[Period Start]], AllowanceTable[Date], "&lt;"&amp;AllowanceTable[[#This Row],[Period End]])</f>
        <v>0</v>
      </c>
      <c r="J50" s="14">
        <f>_xlfn.XLOOKUP(AllowanceTable[[#This Row],[Date]], MainIncomeTable[Date], MainIncomeTable[Period], 40179, -1, 1)</f>
        <v>40179</v>
      </c>
    </row>
    <row r="51" spans="1:10" x14ac:dyDescent="0.25">
      <c r="A51" s="21">
        <v>45173</v>
      </c>
      <c r="B51"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51" s="26"/>
      <c r="D51" s="27">
        <f ca="1">SUMIFS(OneoffTable[Amount],OneoffTable[Date],"&gt;="&amp;AllowanceTable[[#This Row],[Date]],OneoffTable[Date],"&lt;"&amp;OFFSET(AllowanceTable[[#This Row],[Date]], 1, 0))</f>
        <v>0</v>
      </c>
      <c r="E51" s="27" t="e">
        <f>SUMIFS(AllowanceTable[Allowance paid], AllowanceTable[Date], "&gt;="&amp;AllowanceTable[[#This Row],[Period Start]], AllowanceTable[Date], "&lt;"&amp;AllowanceTable[[#This Row],[Period End]]) / AllowanceTable[[#This Row],[Pending payments in period]]</f>
        <v>#DIV/0!</v>
      </c>
      <c r="F51" s="21">
        <f>_xlfn.XLOOKUP(AllowanceTable[[#This Row],[Date]], MainIncomeTable[Date], MainIncomeTable[Date], 40179, -1, 1)</f>
        <v>40179</v>
      </c>
      <c r="G51" s="21">
        <f>_xlfn.XLOOKUP(AllowanceTable[[#This Row],[Date]] + 0.5, MainIncomeTable[Date], MainIncomeTable[Date], 73050, 1, 1)</f>
        <v>0</v>
      </c>
      <c r="H51" s="14">
        <f>COUNTIFS(AllowanceTable[Date], "&gt;="&amp;AllowanceTable[[#This Row],[Period Start]], AllowanceTable[Date], "&lt;"&amp;AllowanceTable[[#This Row],[Period End]], AllowanceTable[Allowance paid],  "="&amp;"")</f>
        <v>0</v>
      </c>
      <c r="I51" s="14">
        <f>COUNTIFS(AllowanceTable[Date], "&gt;="&amp;AllowanceTable[[#This Row],[Period Start]], AllowanceTable[Date], "&lt;"&amp;AllowanceTable[[#This Row],[Period End]])</f>
        <v>0</v>
      </c>
      <c r="J51" s="14">
        <f>_xlfn.XLOOKUP(AllowanceTable[[#This Row],[Date]], MainIncomeTable[Date], MainIncomeTable[Period], 40179, -1, 1)</f>
        <v>40179</v>
      </c>
    </row>
    <row r="52" spans="1:10" x14ac:dyDescent="0.25">
      <c r="A52" s="21">
        <v>45180</v>
      </c>
      <c r="B52" s="27"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52" s="26"/>
      <c r="D52" s="27">
        <f ca="1">SUMIFS(OneoffTable[Amount],OneoffTable[Date],"&gt;="&amp;AllowanceTable[[#This Row],[Date]],OneoffTable[Date],"&lt;"&amp;OFFSET(AllowanceTable[[#This Row],[Date]], 1, 0))</f>
        <v>0</v>
      </c>
      <c r="E52" s="27" t="e">
        <f>SUMIFS(AllowanceTable[Allowance paid], AllowanceTable[Date], "&gt;="&amp;AllowanceTable[[#This Row],[Period Start]], AllowanceTable[Date], "&lt;"&amp;AllowanceTable[[#This Row],[Period End]]) / AllowanceTable[[#This Row],[Pending payments in period]]</f>
        <v>#DIV/0!</v>
      </c>
      <c r="F52" s="21">
        <f>_xlfn.XLOOKUP(AllowanceTable[[#This Row],[Date]], MainIncomeTable[Date], MainIncomeTable[Date], 40179, -1, 1)</f>
        <v>40179</v>
      </c>
      <c r="G52" s="21">
        <f>_xlfn.XLOOKUP(AllowanceTable[[#This Row],[Date]] + 0.5, MainIncomeTable[Date], MainIncomeTable[Date], 73050, 1, 1)</f>
        <v>0</v>
      </c>
      <c r="H52" s="14">
        <f>COUNTIFS(AllowanceTable[Date], "&gt;="&amp;AllowanceTable[[#This Row],[Period Start]], AllowanceTable[Date], "&lt;"&amp;AllowanceTable[[#This Row],[Period End]], AllowanceTable[Allowance paid],  "="&amp;"")</f>
        <v>0</v>
      </c>
      <c r="I52" s="14">
        <f>COUNTIFS(AllowanceTable[Date], "&gt;="&amp;AllowanceTable[[#This Row],[Period Start]], AllowanceTable[Date], "&lt;"&amp;AllowanceTable[[#This Row],[Period End]])</f>
        <v>0</v>
      </c>
      <c r="J52" s="14">
        <f>_xlfn.XLOOKUP(AllowanceTable[[#This Row],[Date]], MainIncomeTable[Date], MainIncomeTable[Period], 40179, -1, 1)</f>
        <v>40179</v>
      </c>
    </row>
    <row r="53" spans="1:10" x14ac:dyDescent="0.25">
      <c r="A53" s="21">
        <v>45187</v>
      </c>
      <c r="B53" s="32" t="e">
        <f ca="1">IF(AllowanceTable[[#This Row],[Allowance paid]], IF(AllowanceTable[[#This Row],[Date]]&lt;=TODAY(), "Paid", _xlfn.CONCAT("Scheduled at £", AllowanceTable[[#This Row],[Allowance paid]])), (_xlfn.XLOOKUP(AllowanceTable[[#This Row],[Current period]], PeriodOnPeriod[Period], PeriodOnPeriod[Max allowance], 40179, -1, 1) / AllowanceTable[[#This Row],[Pending payments in period]])- AllowanceTable[[#This Row],[Paid allowance deduction]])</f>
        <v>#DIV/0!</v>
      </c>
      <c r="C53" s="34"/>
      <c r="D53" s="27">
        <f ca="1">SUMIFS(OneoffTable[Amount],OneoffTable[Date],"&gt;="&amp;AllowanceTable[[#This Row],[Date]],OneoffTable[Date],"&lt;"&amp;OFFSET(AllowanceTable[[#This Row],[Date]], 1, 0))</f>
        <v>0</v>
      </c>
      <c r="E53" s="33" t="e">
        <f>SUMIFS(AllowanceTable[Allowance paid], AllowanceTable[Date], "&gt;="&amp;AllowanceTable[[#This Row],[Period Start]], AllowanceTable[Date], "&lt;"&amp;AllowanceTable[[#This Row],[Period End]]) / AllowanceTable[[#This Row],[Pending payments in period]]</f>
        <v>#DIV/0!</v>
      </c>
      <c r="F53" s="30">
        <f>_xlfn.XLOOKUP(AllowanceTable[[#This Row],[Date]], MainIncomeTable[Date], MainIncomeTable[Date], 40179, -1, 1)</f>
        <v>40179</v>
      </c>
      <c r="G53" s="21">
        <f>_xlfn.XLOOKUP(AllowanceTable[[#This Row],[Date]] + 0.5, MainIncomeTable[Date], MainIncomeTable[Date], 73050, 1, 1)</f>
        <v>0</v>
      </c>
      <c r="H53" s="31">
        <f>COUNTIFS(AllowanceTable[Date], "&gt;="&amp;AllowanceTable[[#This Row],[Period Start]], AllowanceTable[Date], "&lt;"&amp;AllowanceTable[[#This Row],[Period End]], AllowanceTable[Allowance paid],  "="&amp;"")</f>
        <v>0</v>
      </c>
      <c r="I53" s="31">
        <f>COUNTIFS(AllowanceTable[Date], "&gt;="&amp;AllowanceTable[[#This Row],[Period Start]], AllowanceTable[Date], "&lt;"&amp;AllowanceTable[[#This Row],[Period End]])</f>
        <v>0</v>
      </c>
      <c r="J53" s="31">
        <f>_xlfn.XLOOKUP(AllowanceTable[[#This Row],[Date]], MainIncomeTable[Date], MainIncomeTable[Period], 40179, -1, 1)</f>
        <v>40179</v>
      </c>
    </row>
  </sheetData>
  <sheetProtection sheet="1" scenarios="1" autoFilter="0"/>
  <conditionalFormatting sqref="D1:D1048576">
    <cfRule type="colorScale" priority="6">
      <colorScale>
        <cfvo type="min"/>
        <cfvo type="formula" val="AVERAGEIF(#REF!, &quot;Paid&quot;, #REF!) / 2"/>
        <cfvo type="formula" val="AVERAGEIF(#REF!, &quot;Paid&quot;, #REF!)"/>
        <color theme="0"/>
        <color rgb="FFFFEB84"/>
        <color rgb="FFF8696B"/>
      </colorScale>
    </cfRule>
  </conditionalFormatting>
  <conditionalFormatting sqref="B2:B53">
    <cfRule type="containsText" dxfId="43" priority="2" operator="containsText" text="Scheduled">
      <formula>NOT(ISERROR(SEARCH("Scheduled",B2)))</formula>
    </cfRule>
    <cfRule type="containsText" dxfId="42" priority="4" operator="containsText" text="Paid">
      <formula>NOT(ISERROR(SEARCH("Paid",B2)))</formula>
    </cfRule>
  </conditionalFormatting>
  <conditionalFormatting sqref="D2:D53">
    <cfRule type="colorScale" priority="3">
      <colorScale>
        <cfvo type="min"/>
        <cfvo type="max"/>
        <color rgb="FFFCFCFF"/>
        <color rgb="FFF8696B"/>
      </colorScale>
    </cfRule>
  </conditionalFormatting>
  <conditionalFormatting sqref="A2:A53">
    <cfRule type="cellIs" dxfId="41" priority="1" operator="equal">
      <formula>_xlfn.XLOOKUP(TODAY(), $A$2:$A$53, $A$2:$A$53, 0,-1,1)</formula>
    </cfRule>
  </conditionalFormatting>
  <pageMargins left="0.7" right="0.7" top="0.75" bottom="0.75" header="0.3" footer="0.3"/>
  <pageSetup paperSize="9" orientation="portrait"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AF8F-D1C9-4023-9E41-AAA9CEDACA4A}">
  <sheetPr codeName="Sheet8">
    <tabColor theme="2"/>
  </sheetPr>
  <dimension ref="A1:P160"/>
  <sheetViews>
    <sheetView zoomScaleNormal="100" workbookViewId="0">
      <selection activeCell="P3" sqref="P3"/>
    </sheetView>
  </sheetViews>
  <sheetFormatPr defaultRowHeight="15" x14ac:dyDescent="0.25"/>
  <cols>
    <col min="1" max="1" width="4.42578125" customWidth="1"/>
    <col min="2" max="2" width="11.85546875" bestFit="1" customWidth="1"/>
    <col min="3" max="3" width="11.85546875" style="5" customWidth="1"/>
    <col min="4" max="4" width="19" style="4" bestFit="1" customWidth="1"/>
    <col min="5" max="5" width="9" style="4" bestFit="1" customWidth="1"/>
    <col min="6" max="6" width="12.5703125" style="4" bestFit="1" customWidth="1"/>
    <col min="7" max="7" width="11.28515625" style="4" bestFit="1" customWidth="1"/>
    <col min="8" max="8" width="11.85546875" style="4" bestFit="1" customWidth="1"/>
    <col min="9" max="9" width="15.5703125" bestFit="1" customWidth="1"/>
    <col min="10" max="10" width="17.85546875" bestFit="1" customWidth="1"/>
    <col min="11" max="11" width="17.28515625" style="4" bestFit="1" customWidth="1"/>
    <col min="12" max="12" width="17.42578125" style="4" bestFit="1" customWidth="1"/>
    <col min="13" max="13" width="17.7109375" style="4" bestFit="1" customWidth="1"/>
    <col min="14" max="14" width="10.28515625" style="4" bestFit="1" customWidth="1"/>
    <col min="15" max="15" width="13.5703125" style="4" bestFit="1" customWidth="1"/>
    <col min="16" max="16" width="13.5703125" bestFit="1" customWidth="1"/>
    <col min="17" max="17" width="8.85546875" customWidth="1"/>
  </cols>
  <sheetData>
    <row r="1" spans="1:16" x14ac:dyDescent="0.25">
      <c r="A1" t="s">
        <v>16</v>
      </c>
      <c r="B1" t="s">
        <v>17</v>
      </c>
      <c r="C1" s="5" t="s">
        <v>18</v>
      </c>
      <c r="D1" s="54" t="s">
        <v>12</v>
      </c>
      <c r="E1" s="4" t="s">
        <v>34</v>
      </c>
      <c r="F1" s="51" t="s">
        <v>13</v>
      </c>
      <c r="G1" s="52" t="s">
        <v>43</v>
      </c>
      <c r="H1" s="53" t="s">
        <v>14</v>
      </c>
      <c r="I1" s="4" t="s">
        <v>38</v>
      </c>
      <c r="J1" s="4" t="s">
        <v>40</v>
      </c>
      <c r="K1" s="55" t="s">
        <v>15</v>
      </c>
      <c r="L1" s="55" t="s">
        <v>11</v>
      </c>
      <c r="M1" s="4" t="s">
        <v>39</v>
      </c>
      <c r="N1" t="s">
        <v>0</v>
      </c>
      <c r="O1" t="s">
        <v>35</v>
      </c>
    </row>
    <row r="2" spans="1:16" x14ac:dyDescent="0.25">
      <c r="A2">
        <f>MainIncomeTable[[#This Row],[Period]]</f>
        <v>0</v>
      </c>
      <c r="B2" s="2">
        <f>_xlfn.XLOOKUP(PeriodOnPeriod[[#This Row],[Period]], MainIncomeTable[Period], MainIncomeTable[Date], 40179, -1, 1)</f>
        <v>40179</v>
      </c>
      <c r="C2" s="2">
        <f>_xlfn.XLOOKUP(PeriodOnPeriod[[#This Row],[Period]] + 0.5, MainIncomeTable[Period], MainIncomeTable[Date], 73050, 1, 1)</f>
        <v>0</v>
      </c>
      <c r="D2" s="1">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2" s="1">
        <f ca="1">IF(OFFSET(PeriodOnPeriod[[#This Row],[Action]], -1, 0)="Carry balance",OFFSET(PeriodOnPeriod[[#This Row],[Leftover]], -1, 0),0)</f>
        <v>0</v>
      </c>
      <c r="F2" s="1">
        <f>SUMIFS(RecurringTable[Amount], RecurringTable[Date], "&gt;="&amp;PeriodOnPeriod[[#This Row],[From date]], RecurringTable[Date], "&lt;"&amp;PeriodOnPeriod[[#This Row],[To date]])</f>
        <v>0</v>
      </c>
      <c r="G2" s="1">
        <f>SUMIFS(BudgetTable[Implied Amount per period], BudgetTable[Start period], "&lt;="&amp;PeriodOnPeriod[[#This Row],[Period]], BudgetTable[End period], "&gt;="&amp;PeriodOnPeriod[[#This Row],[Period]])</f>
        <v>0</v>
      </c>
      <c r="H2" s="1">
        <f>SUMIFS(OneoffTable[Amount], OneoffTable[Date], "&gt;="&amp;PeriodOnPeriod[[#This Row],[From date]], OneoffTable[Date], "&lt;"&amp;PeriodOnPeriod[[#This Row],[To date]])</f>
        <v>0</v>
      </c>
      <c r="I2" s="1">
        <f ca="1">PeriodOnPeriod[[#This Row],[Available income]]+PeriodOnPeriod[[#This Row],[Carry]]</f>
        <v>0</v>
      </c>
      <c r="J2" s="1">
        <f>PeriodOnPeriod[[#This Row],[Recurring]]+PeriodOnPeriod[[#This Row],[Budgets]]+PeriodOnPeriod[[#This Row],[One-offs]]</f>
        <v>0</v>
      </c>
      <c r="K2" s="1">
        <f ca="1">PeriodOnPeriod[[#This Row],[Total income]]-PeriodOnPeriod[[#This Row],[Fixed spendings]]</f>
        <v>0</v>
      </c>
      <c r="L2" s="1">
        <f ca="1">SUMIFS(AllowanceTable[Allowance paid], AllowanceTable[Date], "&gt;="&amp;PeriodOnPeriod[[#This Row],[From date]], AllowanceTable[Date], "&lt;"&amp;PeriodOnPeriod[[#This Row],[To date]], AllowanceTable[Date], "&lt;="&amp;TODAY())</f>
        <v>0</v>
      </c>
      <c r="M2" s="1">
        <f ca="1">PeriodOnPeriod[[#This Row],[Fixed spendings]]+PeriodOnPeriod[[#This Row],[Allowance paid]]</f>
        <v>0</v>
      </c>
      <c r="N2" s="9">
        <f ca="1">PeriodOnPeriod[[#This Row],[Total income]]-PeriodOnPeriod[[#This Row],[Total spendings]]</f>
        <v>0</v>
      </c>
      <c r="O2" s="44"/>
    </row>
    <row r="3" spans="1:16" x14ac:dyDescent="0.25">
      <c r="A3" t="e">
        <f>MainIncomeTable[[#This Row],[Period]]</f>
        <v>#VALUE!</v>
      </c>
      <c r="B3" s="2" t="e">
        <f>_xlfn.XLOOKUP(PeriodOnPeriod[[#This Row],[Period]], MainIncomeTable[Period], MainIncomeTable[Date], 40179, -1, 1)</f>
        <v>#VALUE!</v>
      </c>
      <c r="C3" s="2" t="e">
        <f>_xlfn.XLOOKUP(PeriodOnPeriod[[#This Row],[Period]] + 0.5, MainIncomeTable[Period], MainIncomeTable[Date], 73050, 1, 1)</f>
        <v>#VALUE!</v>
      </c>
      <c r="D3" s="1">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3" s="1">
        <f ca="1">IF(OFFSET(PeriodOnPeriod[[#This Row],[Action]], -1, 0)="Carry balance",OFFSET(PeriodOnPeriod[[#This Row],[Leftover]], -1, 0),0)</f>
        <v>0</v>
      </c>
      <c r="F3" s="1">
        <f>SUMIFS(RecurringTable[Amount], RecurringTable[Date], "&gt;="&amp;PeriodOnPeriod[[#This Row],[From date]], RecurringTable[Date], "&lt;"&amp;PeriodOnPeriod[[#This Row],[To date]])</f>
        <v>0</v>
      </c>
      <c r="G3" s="1">
        <f>SUMIFS(BudgetTable[Implied Amount per period], BudgetTable[Start period], "&lt;="&amp;PeriodOnPeriod[[#This Row],[Period]], BudgetTable[End period], "&gt;="&amp;PeriodOnPeriod[[#This Row],[Period]])</f>
        <v>0</v>
      </c>
      <c r="H3" s="1">
        <f>SUMIFS(OneoffTable[Amount], OneoffTable[Date], "&gt;="&amp;PeriodOnPeriod[[#This Row],[From date]], OneoffTable[Date], "&lt;"&amp;PeriodOnPeriod[[#This Row],[To date]])</f>
        <v>0</v>
      </c>
      <c r="I3" s="1">
        <f ca="1">PeriodOnPeriod[[#This Row],[Available income]]+PeriodOnPeriod[[#This Row],[Carry]]</f>
        <v>0</v>
      </c>
      <c r="J3" s="1">
        <f>PeriodOnPeriod[[#This Row],[Recurring]]+PeriodOnPeriod[[#This Row],[Budgets]]+PeriodOnPeriod[[#This Row],[One-offs]]</f>
        <v>0</v>
      </c>
      <c r="K3" s="1">
        <f ca="1">PeriodOnPeriod[[#This Row],[Total income]]-PeriodOnPeriod[[#This Row],[Fixed spendings]]</f>
        <v>0</v>
      </c>
      <c r="L3" s="1">
        <f ca="1">SUMIFS(AllowanceTable[Allowance paid], AllowanceTable[Date], "&gt;="&amp;PeriodOnPeriod[[#This Row],[From date]], AllowanceTable[Date], "&lt;"&amp;PeriodOnPeriod[[#This Row],[To date]], AllowanceTable[Date], "&lt;="&amp;TODAY())</f>
        <v>0</v>
      </c>
      <c r="M3" s="1">
        <f ca="1">PeriodOnPeriod[[#This Row],[Fixed spendings]]+PeriodOnPeriod[[#This Row],[Allowance paid]]</f>
        <v>0</v>
      </c>
      <c r="N3" s="9">
        <f ca="1">PeriodOnPeriod[[#This Row],[Total income]]-PeriodOnPeriod[[#This Row],[Total spendings]]</f>
        <v>0</v>
      </c>
      <c r="O3" s="44"/>
      <c r="P3" s="8"/>
    </row>
    <row r="4" spans="1:16" x14ac:dyDescent="0.25">
      <c r="A4" t="e">
        <f>MainIncomeTable[[#This Row],[Period]]</f>
        <v>#VALUE!</v>
      </c>
      <c r="B4" s="2" t="e">
        <f>_xlfn.XLOOKUP(PeriodOnPeriod[[#This Row],[Period]], MainIncomeTable[Period], MainIncomeTable[Date], 40179, -1, 1)</f>
        <v>#VALUE!</v>
      </c>
      <c r="C4" s="2" t="e">
        <f>_xlfn.XLOOKUP(PeriodOnPeriod[[#This Row],[Period]] + 0.5, MainIncomeTable[Period], MainIncomeTable[Date], 73050, 1, 1)</f>
        <v>#VALUE!</v>
      </c>
      <c r="D4" s="1">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4" s="1">
        <f ca="1">IF(OFFSET(PeriodOnPeriod[[#This Row],[Action]], -1, 0)="Carry balance",OFFSET(PeriodOnPeriod[[#This Row],[Leftover]], -1, 0),0)</f>
        <v>0</v>
      </c>
      <c r="F4" s="1">
        <f>SUMIFS(RecurringTable[Amount], RecurringTable[Date], "&gt;="&amp;PeriodOnPeriod[[#This Row],[From date]], RecurringTable[Date], "&lt;"&amp;PeriodOnPeriod[[#This Row],[To date]])</f>
        <v>0</v>
      </c>
      <c r="G4" s="1">
        <f>SUMIFS(BudgetTable[Implied Amount per period], BudgetTable[Start period], "&lt;="&amp;PeriodOnPeriod[[#This Row],[Period]], BudgetTable[End period], "&gt;="&amp;PeriodOnPeriod[[#This Row],[Period]])</f>
        <v>0</v>
      </c>
      <c r="H4" s="1">
        <f>SUMIFS(OneoffTable[Amount], OneoffTable[Date], "&gt;="&amp;PeriodOnPeriod[[#This Row],[From date]], OneoffTable[Date], "&lt;"&amp;PeriodOnPeriod[[#This Row],[To date]])</f>
        <v>0</v>
      </c>
      <c r="I4" s="1">
        <f ca="1">PeriodOnPeriod[[#This Row],[Available income]]+PeriodOnPeriod[[#This Row],[Carry]]</f>
        <v>0</v>
      </c>
      <c r="J4" s="1">
        <f>PeriodOnPeriod[[#This Row],[Recurring]]+PeriodOnPeriod[[#This Row],[Budgets]]+PeriodOnPeriod[[#This Row],[One-offs]]</f>
        <v>0</v>
      </c>
      <c r="K4" s="1">
        <f ca="1">PeriodOnPeriod[[#This Row],[Total income]]-PeriodOnPeriod[[#This Row],[Fixed spendings]]</f>
        <v>0</v>
      </c>
      <c r="L4" s="1">
        <f ca="1">SUMIFS(AllowanceTable[Allowance paid], AllowanceTable[Date], "&gt;="&amp;PeriodOnPeriod[[#This Row],[From date]], AllowanceTable[Date], "&lt;"&amp;PeriodOnPeriod[[#This Row],[To date]], AllowanceTable[Date], "&lt;="&amp;TODAY())</f>
        <v>0</v>
      </c>
      <c r="M4" s="1">
        <f ca="1">PeriodOnPeriod[[#This Row],[Fixed spendings]]+PeriodOnPeriod[[#This Row],[Allowance paid]]</f>
        <v>0</v>
      </c>
      <c r="N4" s="9">
        <f ca="1">PeriodOnPeriod[[#This Row],[Total income]]-PeriodOnPeriod[[#This Row],[Total spendings]]</f>
        <v>0</v>
      </c>
      <c r="O4" s="44"/>
      <c r="P4" s="8"/>
    </row>
    <row r="5" spans="1:16" x14ac:dyDescent="0.25">
      <c r="A5" t="e">
        <f>MainIncomeTable[[#This Row],[Period]]</f>
        <v>#VALUE!</v>
      </c>
      <c r="B5" s="2" t="e">
        <f>_xlfn.XLOOKUP(PeriodOnPeriod[[#This Row],[Period]], MainIncomeTable[Period], MainIncomeTable[Date], 40179, -1, 1)</f>
        <v>#VALUE!</v>
      </c>
      <c r="C5" s="2" t="e">
        <f>_xlfn.XLOOKUP(PeriodOnPeriod[[#This Row],[Period]] + 0.5, MainIncomeTable[Period], MainIncomeTable[Date], 73050, 1, 1)</f>
        <v>#VALUE!</v>
      </c>
      <c r="D5" s="1">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5" s="1">
        <f ca="1">IF(OFFSET(PeriodOnPeriod[[#This Row],[Action]], -1, 0)="Carry balance",OFFSET(PeriodOnPeriod[[#This Row],[Leftover]], -1, 0),0)</f>
        <v>0</v>
      </c>
      <c r="F5" s="1">
        <f>SUMIFS(RecurringTable[Amount], RecurringTable[Date], "&gt;="&amp;PeriodOnPeriod[[#This Row],[From date]], RecurringTable[Date], "&lt;"&amp;PeriodOnPeriod[[#This Row],[To date]])</f>
        <v>0</v>
      </c>
      <c r="G5" s="1">
        <f>SUMIFS(BudgetTable[Implied Amount per period], BudgetTable[Start period], "&lt;="&amp;PeriodOnPeriod[[#This Row],[Period]], BudgetTable[End period], "&gt;="&amp;PeriodOnPeriod[[#This Row],[Period]])</f>
        <v>0</v>
      </c>
      <c r="H5" s="1">
        <f>SUMIFS(OneoffTable[Amount], OneoffTable[Date], "&gt;="&amp;PeriodOnPeriod[[#This Row],[From date]], OneoffTable[Date], "&lt;"&amp;PeriodOnPeriod[[#This Row],[To date]])</f>
        <v>0</v>
      </c>
      <c r="I5" s="1">
        <f ca="1">PeriodOnPeriod[[#This Row],[Available income]]+PeriodOnPeriod[[#This Row],[Carry]]</f>
        <v>0</v>
      </c>
      <c r="J5" s="1">
        <f>PeriodOnPeriod[[#This Row],[Recurring]]+PeriodOnPeriod[[#This Row],[Budgets]]+PeriodOnPeriod[[#This Row],[One-offs]]</f>
        <v>0</v>
      </c>
      <c r="K5" s="1">
        <f ca="1">PeriodOnPeriod[[#This Row],[Total income]]-PeriodOnPeriod[[#This Row],[Fixed spendings]]</f>
        <v>0</v>
      </c>
      <c r="L5" s="1">
        <f ca="1">SUMIFS(AllowanceTable[Allowance paid], AllowanceTable[Date], "&gt;="&amp;PeriodOnPeriod[[#This Row],[From date]], AllowanceTable[Date], "&lt;"&amp;PeriodOnPeriod[[#This Row],[To date]], AllowanceTable[Date], "&lt;="&amp;TODAY())</f>
        <v>0</v>
      </c>
      <c r="M5" s="1">
        <f ca="1">PeriodOnPeriod[[#This Row],[Fixed spendings]]+PeriodOnPeriod[[#This Row],[Allowance paid]]</f>
        <v>0</v>
      </c>
      <c r="N5" s="9">
        <f ca="1">PeriodOnPeriod[[#This Row],[Total income]]-PeriodOnPeriod[[#This Row],[Total spendings]]</f>
        <v>0</v>
      </c>
      <c r="O5" s="44"/>
      <c r="P5" s="8"/>
    </row>
    <row r="6" spans="1:16" x14ac:dyDescent="0.25">
      <c r="A6" t="e">
        <f>MainIncomeTable[[#This Row],[Period]]</f>
        <v>#VALUE!</v>
      </c>
      <c r="B6" s="2" t="e">
        <f>_xlfn.XLOOKUP(PeriodOnPeriod[[#This Row],[Period]], MainIncomeTable[Period], MainIncomeTable[Date], 40179, -1, 1)</f>
        <v>#VALUE!</v>
      </c>
      <c r="C6" s="2" t="e">
        <f>_xlfn.XLOOKUP(PeriodOnPeriod[[#This Row],[Period]] + 0.5, MainIncomeTable[Period], MainIncomeTable[Date], 73050, 1, 1)</f>
        <v>#VALUE!</v>
      </c>
      <c r="D6" s="1">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6" s="1">
        <f ca="1">IF(OFFSET(PeriodOnPeriod[[#This Row],[Action]], -1, 0)="Carry balance",OFFSET(PeriodOnPeriod[[#This Row],[Leftover]], -1, 0),0)</f>
        <v>0</v>
      </c>
      <c r="F6" s="1">
        <f>SUMIFS(RecurringTable[Amount], RecurringTable[Date], "&gt;="&amp;PeriodOnPeriod[[#This Row],[From date]], RecurringTable[Date], "&lt;"&amp;PeriodOnPeriod[[#This Row],[To date]])</f>
        <v>0</v>
      </c>
      <c r="G6" s="1">
        <f>SUMIFS(BudgetTable[Implied Amount per period], BudgetTable[Start period], "&lt;="&amp;PeriodOnPeriod[[#This Row],[Period]], BudgetTable[End period], "&gt;="&amp;PeriodOnPeriod[[#This Row],[Period]])</f>
        <v>0</v>
      </c>
      <c r="H6" s="1">
        <f>SUMIFS(OneoffTable[Amount], OneoffTable[Date], "&gt;="&amp;PeriodOnPeriod[[#This Row],[From date]], OneoffTable[Date], "&lt;"&amp;PeriodOnPeriod[[#This Row],[To date]])</f>
        <v>0</v>
      </c>
      <c r="I6" s="1">
        <f ca="1">PeriodOnPeriod[[#This Row],[Available income]]+PeriodOnPeriod[[#This Row],[Carry]]</f>
        <v>0</v>
      </c>
      <c r="J6" s="1">
        <f>PeriodOnPeriod[[#This Row],[Recurring]]+PeriodOnPeriod[[#This Row],[Budgets]]+PeriodOnPeriod[[#This Row],[One-offs]]</f>
        <v>0</v>
      </c>
      <c r="K6" s="1">
        <f ca="1">PeriodOnPeriod[[#This Row],[Total income]]-PeriodOnPeriod[[#This Row],[Fixed spendings]]</f>
        <v>0</v>
      </c>
      <c r="L6" s="1">
        <f ca="1">SUMIFS(AllowanceTable[Allowance paid], AllowanceTable[Date], "&gt;="&amp;PeriodOnPeriod[[#This Row],[From date]], AllowanceTable[Date], "&lt;"&amp;PeriodOnPeriod[[#This Row],[To date]], AllowanceTable[Date], "&lt;="&amp;TODAY())</f>
        <v>0</v>
      </c>
      <c r="M6" s="1">
        <f ca="1">PeriodOnPeriod[[#This Row],[Fixed spendings]]+PeriodOnPeriod[[#This Row],[Allowance paid]]</f>
        <v>0</v>
      </c>
      <c r="N6" s="9">
        <f ca="1">PeriodOnPeriod[[#This Row],[Total income]]-PeriodOnPeriod[[#This Row],[Total spendings]]</f>
        <v>0</v>
      </c>
      <c r="O6" s="44"/>
      <c r="P6" s="8"/>
    </row>
    <row r="7" spans="1:16" x14ac:dyDescent="0.25">
      <c r="A7" t="e">
        <f>MainIncomeTable[[#This Row],[Period]]</f>
        <v>#VALUE!</v>
      </c>
      <c r="B7" s="2" t="e">
        <f>_xlfn.XLOOKUP(PeriodOnPeriod[[#This Row],[Period]], MainIncomeTable[Period], MainIncomeTable[Date], 40179, -1, 1)</f>
        <v>#VALUE!</v>
      </c>
      <c r="C7" s="2" t="e">
        <f>_xlfn.XLOOKUP(PeriodOnPeriod[[#This Row],[Period]] + 0.5, MainIncomeTable[Period], MainIncomeTable[Date], 73050, 1, 1)</f>
        <v>#VALUE!</v>
      </c>
      <c r="D7" s="1">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7" s="1">
        <f ca="1">IF(OFFSET(PeriodOnPeriod[[#This Row],[Action]], -1, 0)="Carry balance",OFFSET(PeriodOnPeriod[[#This Row],[Leftover]], -1, 0),0)</f>
        <v>0</v>
      </c>
      <c r="F7" s="1">
        <f>SUMIFS(RecurringTable[Amount], RecurringTable[Date], "&gt;="&amp;PeriodOnPeriod[[#This Row],[From date]], RecurringTable[Date], "&lt;"&amp;PeriodOnPeriod[[#This Row],[To date]])</f>
        <v>0</v>
      </c>
      <c r="G7" s="1">
        <f>SUMIFS(BudgetTable[Implied Amount per period], BudgetTable[Start period], "&lt;="&amp;PeriodOnPeriod[[#This Row],[Period]], BudgetTable[End period], "&gt;="&amp;PeriodOnPeriod[[#This Row],[Period]])</f>
        <v>0</v>
      </c>
      <c r="H7" s="1">
        <f>SUMIFS(OneoffTable[Amount], OneoffTable[Date], "&gt;="&amp;PeriodOnPeriod[[#This Row],[From date]], OneoffTable[Date], "&lt;"&amp;PeriodOnPeriod[[#This Row],[To date]])</f>
        <v>0</v>
      </c>
      <c r="I7" s="1">
        <f ca="1">PeriodOnPeriod[[#This Row],[Available income]]+PeriodOnPeriod[[#This Row],[Carry]]</f>
        <v>0</v>
      </c>
      <c r="J7" s="1">
        <f>PeriodOnPeriod[[#This Row],[Recurring]]+PeriodOnPeriod[[#This Row],[Budgets]]+PeriodOnPeriod[[#This Row],[One-offs]]</f>
        <v>0</v>
      </c>
      <c r="K7" s="1">
        <f ca="1">PeriodOnPeriod[[#This Row],[Total income]]-PeriodOnPeriod[[#This Row],[Fixed spendings]]</f>
        <v>0</v>
      </c>
      <c r="L7" s="1">
        <f ca="1">SUMIFS(AllowanceTable[Allowance paid], AllowanceTable[Date], "&gt;="&amp;PeriodOnPeriod[[#This Row],[From date]], AllowanceTable[Date], "&lt;"&amp;PeriodOnPeriod[[#This Row],[To date]], AllowanceTable[Date], "&lt;="&amp;TODAY())</f>
        <v>0</v>
      </c>
      <c r="M7" s="1">
        <f ca="1">PeriodOnPeriod[[#This Row],[Fixed spendings]]+PeriodOnPeriod[[#This Row],[Allowance paid]]</f>
        <v>0</v>
      </c>
      <c r="N7" s="9">
        <f ca="1">PeriodOnPeriod[[#This Row],[Total income]]-PeriodOnPeriod[[#This Row],[Total spendings]]</f>
        <v>0</v>
      </c>
      <c r="O7" s="44"/>
      <c r="P7" s="8"/>
    </row>
    <row r="8" spans="1:16" x14ac:dyDescent="0.25">
      <c r="A8" t="e">
        <f>MainIncomeTable[[#This Row],[Period]]</f>
        <v>#VALUE!</v>
      </c>
      <c r="B8" s="2" t="e">
        <f>_xlfn.XLOOKUP(PeriodOnPeriod[[#This Row],[Period]], MainIncomeTable[Period], MainIncomeTable[Date], 40179, -1, 1)</f>
        <v>#VALUE!</v>
      </c>
      <c r="C8" s="2" t="e">
        <f>_xlfn.XLOOKUP(PeriodOnPeriod[[#This Row],[Period]] + 0.5, MainIncomeTable[Period], MainIncomeTable[Date], 73050, 1, 1)</f>
        <v>#VALUE!</v>
      </c>
      <c r="D8" s="1">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8" s="1">
        <f ca="1">IF(OFFSET(PeriodOnPeriod[[#This Row],[Action]], -1, 0)="Carry balance",OFFSET(PeriodOnPeriod[[#This Row],[Leftover]], -1, 0),0)</f>
        <v>0</v>
      </c>
      <c r="F8" s="1">
        <f>SUMIFS(RecurringTable[Amount], RecurringTable[Date], "&gt;="&amp;PeriodOnPeriod[[#This Row],[From date]], RecurringTable[Date], "&lt;"&amp;PeriodOnPeriod[[#This Row],[To date]])</f>
        <v>0</v>
      </c>
      <c r="G8" s="1">
        <f>SUMIFS(BudgetTable[Implied Amount per period], BudgetTable[Start period], "&lt;="&amp;PeriodOnPeriod[[#This Row],[Period]], BudgetTable[End period], "&gt;="&amp;PeriodOnPeriod[[#This Row],[Period]])</f>
        <v>0</v>
      </c>
      <c r="H8" s="1">
        <f>SUMIFS(OneoffTable[Amount], OneoffTable[Date], "&gt;="&amp;PeriodOnPeriod[[#This Row],[From date]], OneoffTable[Date], "&lt;"&amp;PeriodOnPeriod[[#This Row],[To date]])</f>
        <v>0</v>
      </c>
      <c r="I8" s="1">
        <f ca="1">PeriodOnPeriod[[#This Row],[Available income]]+PeriodOnPeriod[[#This Row],[Carry]]</f>
        <v>0</v>
      </c>
      <c r="J8" s="1">
        <f>PeriodOnPeriod[[#This Row],[Recurring]]+PeriodOnPeriod[[#This Row],[Budgets]]+PeriodOnPeriod[[#This Row],[One-offs]]</f>
        <v>0</v>
      </c>
      <c r="K8" s="1">
        <f ca="1">PeriodOnPeriod[[#This Row],[Total income]]-PeriodOnPeriod[[#This Row],[Fixed spendings]]</f>
        <v>0</v>
      </c>
      <c r="L8" s="1">
        <f ca="1">SUMIFS(AllowanceTable[Allowance paid], AllowanceTable[Date], "&gt;="&amp;PeriodOnPeriod[[#This Row],[From date]], AllowanceTable[Date], "&lt;"&amp;PeriodOnPeriod[[#This Row],[To date]], AllowanceTable[Date], "&lt;="&amp;TODAY())</f>
        <v>0</v>
      </c>
      <c r="M8" s="1">
        <f ca="1">PeriodOnPeriod[[#This Row],[Fixed spendings]]+PeriodOnPeriod[[#This Row],[Allowance paid]]</f>
        <v>0</v>
      </c>
      <c r="N8" s="9">
        <f ca="1">PeriodOnPeriod[[#This Row],[Total income]]-PeriodOnPeriod[[#This Row],[Total spendings]]</f>
        <v>0</v>
      </c>
      <c r="O8" s="44"/>
      <c r="P8" s="8"/>
    </row>
    <row r="9" spans="1:16" x14ac:dyDescent="0.25">
      <c r="A9" t="e">
        <f>MainIncomeTable[[#This Row],[Period]]</f>
        <v>#VALUE!</v>
      </c>
      <c r="B9" s="2" t="e">
        <f>_xlfn.XLOOKUP(PeriodOnPeriod[[#This Row],[Period]], MainIncomeTable[Period], MainIncomeTable[Date], 40179, -1, 1)</f>
        <v>#VALUE!</v>
      </c>
      <c r="C9" s="2" t="e">
        <f>_xlfn.XLOOKUP(PeriodOnPeriod[[#This Row],[Period]] + 0.5, MainIncomeTable[Period], MainIncomeTable[Date], 73050, 1, 1)</f>
        <v>#VALUE!</v>
      </c>
      <c r="D9" s="1">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9" s="1">
        <f ca="1">IF(OFFSET(PeriodOnPeriod[[#This Row],[Action]], -1, 0)="Carry balance",OFFSET(PeriodOnPeriod[[#This Row],[Leftover]], -1, 0),0)</f>
        <v>0</v>
      </c>
      <c r="F9" s="1">
        <f>SUMIFS(RecurringTable[Amount], RecurringTable[Date], "&gt;="&amp;PeriodOnPeriod[[#This Row],[From date]], RecurringTable[Date], "&lt;"&amp;PeriodOnPeriod[[#This Row],[To date]])</f>
        <v>0</v>
      </c>
      <c r="G9" s="1">
        <f>SUMIFS(BudgetTable[Implied Amount per period], BudgetTable[Start period], "&lt;="&amp;PeriodOnPeriod[[#This Row],[Period]], BudgetTable[End period], "&gt;="&amp;PeriodOnPeriod[[#This Row],[Period]])</f>
        <v>0</v>
      </c>
      <c r="H9" s="1">
        <f>SUMIFS(OneoffTable[Amount], OneoffTable[Date], "&gt;="&amp;PeriodOnPeriod[[#This Row],[From date]], OneoffTable[Date], "&lt;"&amp;PeriodOnPeriod[[#This Row],[To date]])</f>
        <v>0</v>
      </c>
      <c r="I9" s="1">
        <f ca="1">PeriodOnPeriod[[#This Row],[Available income]]+PeriodOnPeriod[[#This Row],[Carry]]</f>
        <v>0</v>
      </c>
      <c r="J9" s="1">
        <f>PeriodOnPeriod[[#This Row],[Recurring]]+PeriodOnPeriod[[#This Row],[Budgets]]+PeriodOnPeriod[[#This Row],[One-offs]]</f>
        <v>0</v>
      </c>
      <c r="K9" s="1">
        <f ca="1">PeriodOnPeriod[[#This Row],[Total income]]-PeriodOnPeriod[[#This Row],[Fixed spendings]]</f>
        <v>0</v>
      </c>
      <c r="L9" s="1">
        <f ca="1">SUMIFS(AllowanceTable[Allowance paid], AllowanceTable[Date], "&gt;="&amp;PeriodOnPeriod[[#This Row],[From date]], AllowanceTable[Date], "&lt;"&amp;PeriodOnPeriod[[#This Row],[To date]], AllowanceTable[Date], "&lt;="&amp;TODAY())</f>
        <v>0</v>
      </c>
      <c r="M9" s="1">
        <f ca="1">PeriodOnPeriod[[#This Row],[Fixed spendings]]+PeriodOnPeriod[[#This Row],[Allowance paid]]</f>
        <v>0</v>
      </c>
      <c r="N9" s="9">
        <f ca="1">PeriodOnPeriod[[#This Row],[Total income]]-PeriodOnPeriod[[#This Row],[Total spendings]]</f>
        <v>0</v>
      </c>
      <c r="O9" s="44"/>
      <c r="P9" s="8"/>
    </row>
    <row r="10" spans="1:16" x14ac:dyDescent="0.25">
      <c r="A10" t="e">
        <f>MainIncomeTable[[#This Row],[Period]]</f>
        <v>#VALUE!</v>
      </c>
      <c r="B10" s="2" t="e">
        <f>_xlfn.XLOOKUP(PeriodOnPeriod[[#This Row],[Period]], MainIncomeTable[Period], MainIncomeTable[Date], 40179, -1, 1)</f>
        <v>#VALUE!</v>
      </c>
      <c r="C10" s="2" t="e">
        <f>_xlfn.XLOOKUP(PeriodOnPeriod[[#This Row],[Period]] + 0.5, MainIncomeTable[Period], MainIncomeTable[Date], 73050, 1, 1)</f>
        <v>#VALUE!</v>
      </c>
      <c r="D10" s="1">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10" s="1">
        <f ca="1">IF(OFFSET(PeriodOnPeriod[[#This Row],[Action]], -1, 0)="Carry balance",OFFSET(PeriodOnPeriod[[#This Row],[Leftover]], -1, 0),0)</f>
        <v>0</v>
      </c>
      <c r="F10" s="1">
        <f>SUMIFS(RecurringTable[Amount], RecurringTable[Date], "&gt;="&amp;PeriodOnPeriod[[#This Row],[From date]], RecurringTable[Date], "&lt;"&amp;PeriodOnPeriod[[#This Row],[To date]])</f>
        <v>0</v>
      </c>
      <c r="G10" s="1">
        <f>SUMIFS(BudgetTable[Implied Amount per period], BudgetTable[Start period], "&lt;="&amp;PeriodOnPeriod[[#This Row],[Period]], BudgetTable[End period], "&gt;="&amp;PeriodOnPeriod[[#This Row],[Period]])</f>
        <v>0</v>
      </c>
      <c r="H10" s="1">
        <f>SUMIFS(OneoffTable[Amount], OneoffTable[Date], "&gt;="&amp;PeriodOnPeriod[[#This Row],[From date]], OneoffTable[Date], "&lt;"&amp;PeriodOnPeriod[[#This Row],[To date]])</f>
        <v>0</v>
      </c>
      <c r="I10" s="1">
        <f ca="1">PeriodOnPeriod[[#This Row],[Available income]]+PeriodOnPeriod[[#This Row],[Carry]]</f>
        <v>0</v>
      </c>
      <c r="J10" s="1">
        <f>PeriodOnPeriod[[#This Row],[Recurring]]+PeriodOnPeriod[[#This Row],[Budgets]]+PeriodOnPeriod[[#This Row],[One-offs]]</f>
        <v>0</v>
      </c>
      <c r="K10" s="1">
        <f ca="1">PeriodOnPeriod[[#This Row],[Total income]]-PeriodOnPeriod[[#This Row],[Fixed spendings]]</f>
        <v>0</v>
      </c>
      <c r="L10" s="1">
        <f ca="1">SUMIFS(AllowanceTable[Allowance paid], AllowanceTable[Date], "&gt;="&amp;PeriodOnPeriod[[#This Row],[From date]], AllowanceTable[Date], "&lt;"&amp;PeriodOnPeriod[[#This Row],[To date]], AllowanceTable[Date], "&lt;="&amp;TODAY())</f>
        <v>0</v>
      </c>
      <c r="M10" s="1">
        <f ca="1">PeriodOnPeriod[[#This Row],[Fixed spendings]]+PeriodOnPeriod[[#This Row],[Allowance paid]]</f>
        <v>0</v>
      </c>
      <c r="N10" s="9">
        <f ca="1">PeriodOnPeriod[[#This Row],[Total income]]-PeriodOnPeriod[[#This Row],[Total spendings]]</f>
        <v>0</v>
      </c>
      <c r="O10" s="44"/>
      <c r="P10" s="8"/>
    </row>
    <row r="11" spans="1:16" x14ac:dyDescent="0.25">
      <c r="A11" t="e">
        <f>MainIncomeTable[[#This Row],[Period]]</f>
        <v>#VALUE!</v>
      </c>
      <c r="B11" s="2" t="e">
        <f>_xlfn.XLOOKUP(PeriodOnPeriod[[#This Row],[Period]], MainIncomeTable[Period], MainIncomeTable[Date], 40179, -1, 1)</f>
        <v>#VALUE!</v>
      </c>
      <c r="C11" s="2" t="e">
        <f>_xlfn.XLOOKUP(PeriodOnPeriod[[#This Row],[Period]] + 0.5, MainIncomeTable[Period], MainIncomeTable[Date], 73050, 1, 1)</f>
        <v>#VALUE!</v>
      </c>
      <c r="D11" s="1">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11" s="1">
        <f ca="1">IF(OFFSET(PeriodOnPeriod[[#This Row],[Action]], -1, 0)="Carry balance",OFFSET(PeriodOnPeriod[[#This Row],[Leftover]], -1, 0),0)</f>
        <v>0</v>
      </c>
      <c r="F11" s="1">
        <f>SUMIFS(RecurringTable[Amount], RecurringTable[Date], "&gt;="&amp;PeriodOnPeriod[[#This Row],[From date]], RecurringTable[Date], "&lt;"&amp;PeriodOnPeriod[[#This Row],[To date]])</f>
        <v>0</v>
      </c>
      <c r="G11" s="1">
        <f>SUMIFS(BudgetTable[Implied Amount per period], BudgetTable[Start period], "&lt;="&amp;PeriodOnPeriod[[#This Row],[Period]], BudgetTable[End period], "&gt;="&amp;PeriodOnPeriod[[#This Row],[Period]])</f>
        <v>0</v>
      </c>
      <c r="H11" s="1">
        <f>SUMIFS(OneoffTable[Amount], OneoffTable[Date], "&gt;="&amp;PeriodOnPeriod[[#This Row],[From date]], OneoffTable[Date], "&lt;"&amp;PeriodOnPeriod[[#This Row],[To date]])</f>
        <v>0</v>
      </c>
      <c r="I11" s="1">
        <f ca="1">PeriodOnPeriod[[#This Row],[Available income]]+PeriodOnPeriod[[#This Row],[Carry]]</f>
        <v>0</v>
      </c>
      <c r="J11" s="1">
        <f>PeriodOnPeriod[[#This Row],[Recurring]]+PeriodOnPeriod[[#This Row],[Budgets]]+PeriodOnPeriod[[#This Row],[One-offs]]</f>
        <v>0</v>
      </c>
      <c r="K11" s="1">
        <f ca="1">PeriodOnPeriod[[#This Row],[Total income]]-PeriodOnPeriod[[#This Row],[Fixed spendings]]</f>
        <v>0</v>
      </c>
      <c r="L11" s="1">
        <f ca="1">SUMIFS(AllowanceTable[Allowance paid], AllowanceTable[Date], "&gt;="&amp;PeriodOnPeriod[[#This Row],[From date]], AllowanceTable[Date], "&lt;"&amp;PeriodOnPeriod[[#This Row],[To date]], AllowanceTable[Date], "&lt;="&amp;TODAY())</f>
        <v>0</v>
      </c>
      <c r="M11" s="1">
        <f ca="1">PeriodOnPeriod[[#This Row],[Fixed spendings]]+PeriodOnPeriod[[#This Row],[Allowance paid]]</f>
        <v>0</v>
      </c>
      <c r="N11" s="9">
        <f ca="1">PeriodOnPeriod[[#This Row],[Total income]]-PeriodOnPeriod[[#This Row],[Total spendings]]</f>
        <v>0</v>
      </c>
      <c r="O11" s="44"/>
    </row>
    <row r="12" spans="1:16" x14ac:dyDescent="0.25">
      <c r="A12" t="e">
        <f>MainIncomeTable[[#This Row],[Period]]</f>
        <v>#VALUE!</v>
      </c>
      <c r="B12" s="2" t="e">
        <f>_xlfn.XLOOKUP(PeriodOnPeriod[[#This Row],[Period]], MainIncomeTable[Period], MainIncomeTable[Date], 40179, -1, 1)</f>
        <v>#VALUE!</v>
      </c>
      <c r="C12" s="2" t="e">
        <f>_xlfn.XLOOKUP(PeriodOnPeriod[[#This Row],[Period]] + 0.5, MainIncomeTable[Period], MainIncomeTable[Date], 73050, 1, 1)</f>
        <v>#VALUE!</v>
      </c>
      <c r="D12" s="1">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12" s="1">
        <f ca="1">IF(OFFSET(PeriodOnPeriod[[#This Row],[Action]], -1, 0)="Carry balance",OFFSET(PeriodOnPeriod[[#This Row],[Leftover]], -1, 0),0)</f>
        <v>0</v>
      </c>
      <c r="F12" s="1">
        <f>SUMIFS(RecurringTable[Amount], RecurringTable[Date], "&gt;="&amp;PeriodOnPeriod[[#This Row],[From date]], RecurringTable[Date], "&lt;"&amp;PeriodOnPeriod[[#This Row],[To date]])</f>
        <v>0</v>
      </c>
      <c r="G12" s="1">
        <f>SUMIFS(BudgetTable[Implied Amount per period], BudgetTable[Start period], "&lt;="&amp;PeriodOnPeriod[[#This Row],[Period]], BudgetTable[End period], "&gt;="&amp;PeriodOnPeriod[[#This Row],[Period]])</f>
        <v>0</v>
      </c>
      <c r="H12" s="1">
        <f>SUMIFS(OneoffTable[Amount], OneoffTable[Date], "&gt;="&amp;PeriodOnPeriod[[#This Row],[From date]], OneoffTable[Date], "&lt;"&amp;PeriodOnPeriod[[#This Row],[To date]])</f>
        <v>0</v>
      </c>
      <c r="I12" s="1">
        <f ca="1">PeriodOnPeriod[[#This Row],[Available income]]+PeriodOnPeriod[[#This Row],[Carry]]</f>
        <v>0</v>
      </c>
      <c r="J12" s="1">
        <f>PeriodOnPeriod[[#This Row],[Recurring]]+PeriodOnPeriod[[#This Row],[Budgets]]+PeriodOnPeriod[[#This Row],[One-offs]]</f>
        <v>0</v>
      </c>
      <c r="K12" s="1">
        <f ca="1">PeriodOnPeriod[[#This Row],[Total income]]-PeriodOnPeriod[[#This Row],[Fixed spendings]]</f>
        <v>0</v>
      </c>
      <c r="L12" s="1">
        <f ca="1">SUMIFS(AllowanceTable[Allowance paid], AllowanceTable[Date], "&gt;="&amp;PeriodOnPeriod[[#This Row],[From date]], AllowanceTable[Date], "&lt;"&amp;PeriodOnPeriod[[#This Row],[To date]], AllowanceTable[Date], "&lt;="&amp;TODAY())</f>
        <v>0</v>
      </c>
      <c r="M12" s="1">
        <f ca="1">PeriodOnPeriod[[#This Row],[Fixed spendings]]+PeriodOnPeriod[[#This Row],[Allowance paid]]</f>
        <v>0</v>
      </c>
      <c r="N12" s="9">
        <f ca="1">PeriodOnPeriod[[#This Row],[Total income]]-PeriodOnPeriod[[#This Row],[Total spendings]]</f>
        <v>0</v>
      </c>
      <c r="O12" s="44"/>
    </row>
    <row r="13" spans="1:16" x14ac:dyDescent="0.25">
      <c r="A13" t="e">
        <f>MainIncomeTable[[#This Row],[Period]]</f>
        <v>#VALUE!</v>
      </c>
      <c r="B13" s="2" t="e">
        <f>_xlfn.XLOOKUP(PeriodOnPeriod[[#This Row],[Period]], MainIncomeTable[Period], MainIncomeTable[Date], 40179, -1, 1)</f>
        <v>#VALUE!</v>
      </c>
      <c r="C13" s="2" t="e">
        <f>_xlfn.XLOOKUP(PeriodOnPeriod[[#This Row],[Period]] + 0.5, MainIncomeTable[Period], MainIncomeTable[Date], 73050, 1, 1)</f>
        <v>#VALUE!</v>
      </c>
      <c r="D13" s="1">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13" s="1">
        <f ca="1">IF(OFFSET(PeriodOnPeriod[[#This Row],[Action]], -1, 0)="Carry balance",OFFSET(PeriodOnPeriod[[#This Row],[Leftover]], -1, 0),0)</f>
        <v>0</v>
      </c>
      <c r="F13" s="1">
        <f>SUMIFS(RecurringTable[Amount], RecurringTable[Date], "&gt;="&amp;PeriodOnPeriod[[#This Row],[From date]], RecurringTable[Date], "&lt;"&amp;PeriodOnPeriod[[#This Row],[To date]])</f>
        <v>0</v>
      </c>
      <c r="G13" s="1">
        <f>SUMIFS(BudgetTable[Implied Amount per period], BudgetTable[Start period], "&lt;="&amp;PeriodOnPeriod[[#This Row],[Period]], BudgetTable[End period], "&gt;="&amp;PeriodOnPeriod[[#This Row],[Period]])</f>
        <v>0</v>
      </c>
      <c r="H13" s="1">
        <f>SUMIFS(OneoffTable[Amount], OneoffTable[Date], "&gt;="&amp;PeriodOnPeriod[[#This Row],[From date]], OneoffTable[Date], "&lt;"&amp;PeriodOnPeriod[[#This Row],[To date]])</f>
        <v>0</v>
      </c>
      <c r="I13" s="1">
        <f ca="1">PeriodOnPeriod[[#This Row],[Available income]]+PeriodOnPeriod[[#This Row],[Carry]]</f>
        <v>0</v>
      </c>
      <c r="J13" s="1">
        <f>PeriodOnPeriod[[#This Row],[Recurring]]+PeriodOnPeriod[[#This Row],[Budgets]]+PeriodOnPeriod[[#This Row],[One-offs]]</f>
        <v>0</v>
      </c>
      <c r="K13" s="1">
        <f ca="1">PeriodOnPeriod[[#This Row],[Total income]]-PeriodOnPeriod[[#This Row],[Fixed spendings]]</f>
        <v>0</v>
      </c>
      <c r="L13" s="1">
        <f ca="1">SUMIFS(AllowanceTable[Allowance paid], AllowanceTable[Date], "&gt;="&amp;PeriodOnPeriod[[#This Row],[From date]], AllowanceTable[Date], "&lt;"&amp;PeriodOnPeriod[[#This Row],[To date]], AllowanceTable[Date], "&lt;="&amp;TODAY())</f>
        <v>0</v>
      </c>
      <c r="M13" s="1">
        <f ca="1">PeriodOnPeriod[[#This Row],[Fixed spendings]]+PeriodOnPeriod[[#This Row],[Allowance paid]]</f>
        <v>0</v>
      </c>
      <c r="N13" s="9">
        <f ca="1">PeriodOnPeriod[[#This Row],[Total income]]-PeriodOnPeriod[[#This Row],[Total spendings]]</f>
        <v>0</v>
      </c>
      <c r="O13" s="44"/>
    </row>
    <row r="14" spans="1:16" x14ac:dyDescent="0.25">
      <c r="A14" s="8" t="e">
        <f>MainIncomeTable[[#This Row],[Period]]</f>
        <v>#VALUE!</v>
      </c>
      <c r="B14" s="2" t="e">
        <f>_xlfn.XLOOKUP(PeriodOnPeriod[[#This Row],[Period]], MainIncomeTable[Period], MainIncomeTable[Date], 40179, -1, 1)</f>
        <v>#VALUE!</v>
      </c>
      <c r="C14" s="2" t="e">
        <f>_xlfn.XLOOKUP(PeriodOnPeriod[[#This Row],[Period]] + 0.5, MainIncomeTable[Period], MainIncomeTable[Date], 73050, 1, 1)</f>
        <v>#VALUE!</v>
      </c>
      <c r="D14"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14" s="9">
        <f ca="1">IF(OFFSET(PeriodOnPeriod[[#This Row],[Action]], -1, 0)="Carry balance",OFFSET(PeriodOnPeriod[[#This Row],[Leftover]], -1, 0),0)</f>
        <v>0</v>
      </c>
      <c r="F14" s="9">
        <f>SUMIFS(RecurringTable[Amount], RecurringTable[Date], "&gt;="&amp;PeriodOnPeriod[[#This Row],[From date]], RecurringTable[Date], "&lt;"&amp;PeriodOnPeriod[[#This Row],[To date]])</f>
        <v>0</v>
      </c>
      <c r="G14" s="9">
        <f>SUMIFS(BudgetTable[Implied Amount per period], BudgetTable[Start period], "&lt;="&amp;PeriodOnPeriod[[#This Row],[Period]], BudgetTable[End period], "&gt;="&amp;PeriodOnPeriod[[#This Row],[Period]])</f>
        <v>0</v>
      </c>
      <c r="H14" s="9">
        <f>SUMIFS(OneoffTable[Amount], OneoffTable[Date], "&gt;="&amp;PeriodOnPeriod[[#This Row],[From date]], OneoffTable[Date], "&lt;"&amp;PeriodOnPeriod[[#This Row],[To date]])</f>
        <v>0</v>
      </c>
      <c r="I14" s="9">
        <f ca="1">PeriodOnPeriod[[#This Row],[Available income]]+PeriodOnPeriod[[#This Row],[Carry]]</f>
        <v>0</v>
      </c>
      <c r="J14" s="9">
        <f>PeriodOnPeriod[[#This Row],[Recurring]]+PeriodOnPeriod[[#This Row],[Budgets]]+PeriodOnPeriod[[#This Row],[One-offs]]</f>
        <v>0</v>
      </c>
      <c r="K14" s="9">
        <f ca="1">PeriodOnPeriod[[#This Row],[Total income]]-PeriodOnPeriod[[#This Row],[Fixed spendings]]</f>
        <v>0</v>
      </c>
      <c r="L14" s="9">
        <f ca="1">SUMIFS(AllowanceTable[Allowance paid], AllowanceTable[Date], "&gt;="&amp;PeriodOnPeriod[[#This Row],[From date]], AllowanceTable[Date], "&lt;"&amp;PeriodOnPeriod[[#This Row],[To date]], AllowanceTable[Date], "&lt;="&amp;TODAY())</f>
        <v>0</v>
      </c>
      <c r="M14" s="9">
        <f ca="1">PeriodOnPeriod[[#This Row],[Fixed spendings]]+PeriodOnPeriod[[#This Row],[Allowance paid]]</f>
        <v>0</v>
      </c>
      <c r="N14" s="9">
        <f ca="1">PeriodOnPeriod[[#This Row],[Total income]]-PeriodOnPeriod[[#This Row],[Total spendings]]</f>
        <v>0</v>
      </c>
      <c r="O14" s="44"/>
    </row>
    <row r="15" spans="1:16" x14ac:dyDescent="0.25">
      <c r="A15" s="8" t="e">
        <f>MainIncomeTable[[#This Row],[Period]]</f>
        <v>#VALUE!</v>
      </c>
      <c r="B15" s="2" t="e">
        <f>_xlfn.XLOOKUP(PeriodOnPeriod[[#This Row],[Period]], MainIncomeTable[Period], MainIncomeTable[Date], 40179, -1, 1)</f>
        <v>#VALUE!</v>
      </c>
      <c r="C15" s="2" t="e">
        <f>_xlfn.XLOOKUP(PeriodOnPeriod[[#This Row],[Period]] + 0.5, MainIncomeTable[Period], MainIncomeTable[Date], 73050, 1, 1)</f>
        <v>#VALUE!</v>
      </c>
      <c r="D15"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15" s="9">
        <f ca="1">IF(OFFSET(PeriodOnPeriod[[#This Row],[Action]], -1, 0)="Carry balance",OFFSET(PeriodOnPeriod[[#This Row],[Leftover]], -1, 0),0)</f>
        <v>0</v>
      </c>
      <c r="F15" s="9">
        <f>SUMIFS(RecurringTable[Amount], RecurringTable[Date], "&gt;="&amp;PeriodOnPeriod[[#This Row],[From date]], RecurringTable[Date], "&lt;"&amp;PeriodOnPeriod[[#This Row],[To date]])</f>
        <v>0</v>
      </c>
      <c r="G15" s="9">
        <f>SUMIFS(BudgetTable[Implied Amount per period], BudgetTable[Start period], "&lt;="&amp;PeriodOnPeriod[[#This Row],[Period]], BudgetTable[End period], "&gt;="&amp;PeriodOnPeriod[[#This Row],[Period]])</f>
        <v>0</v>
      </c>
      <c r="H15" s="9">
        <f>SUMIFS(OneoffTable[Amount], OneoffTable[Date], "&gt;="&amp;PeriodOnPeriod[[#This Row],[From date]], OneoffTable[Date], "&lt;"&amp;PeriodOnPeriod[[#This Row],[To date]])</f>
        <v>0</v>
      </c>
      <c r="I15" s="9">
        <f ca="1">PeriodOnPeriod[[#This Row],[Available income]]+PeriodOnPeriod[[#This Row],[Carry]]</f>
        <v>0</v>
      </c>
      <c r="J15" s="9">
        <f>PeriodOnPeriod[[#This Row],[Recurring]]+PeriodOnPeriod[[#This Row],[Budgets]]+PeriodOnPeriod[[#This Row],[One-offs]]</f>
        <v>0</v>
      </c>
      <c r="K15" s="9">
        <f ca="1">PeriodOnPeriod[[#This Row],[Total income]]-PeriodOnPeriod[[#This Row],[Fixed spendings]]</f>
        <v>0</v>
      </c>
      <c r="L15" s="9">
        <f ca="1">SUMIFS(AllowanceTable[Allowance paid], AllowanceTable[Date], "&gt;="&amp;PeriodOnPeriod[[#This Row],[From date]], AllowanceTable[Date], "&lt;"&amp;PeriodOnPeriod[[#This Row],[To date]], AllowanceTable[Date], "&lt;="&amp;TODAY())</f>
        <v>0</v>
      </c>
      <c r="M15" s="9">
        <f ca="1">PeriodOnPeriod[[#This Row],[Fixed spendings]]+PeriodOnPeriod[[#This Row],[Allowance paid]]</f>
        <v>0</v>
      </c>
      <c r="N15" s="9">
        <f ca="1">PeriodOnPeriod[[#This Row],[Total income]]-PeriodOnPeriod[[#This Row],[Total spendings]]</f>
        <v>0</v>
      </c>
      <c r="O15" s="44"/>
    </row>
    <row r="16" spans="1:16" x14ac:dyDescent="0.25">
      <c r="A16" s="8" t="e">
        <f>MainIncomeTable[[#This Row],[Period]]</f>
        <v>#VALUE!</v>
      </c>
      <c r="B16" s="2" t="e">
        <f>_xlfn.XLOOKUP(PeriodOnPeriod[[#This Row],[Period]], MainIncomeTable[Period], MainIncomeTable[Date], 40179, -1, 1)</f>
        <v>#VALUE!</v>
      </c>
      <c r="C16" s="2" t="e">
        <f>_xlfn.XLOOKUP(PeriodOnPeriod[[#This Row],[Period]] + 0.5, MainIncomeTable[Period], MainIncomeTable[Date], 73050, 1, 1)</f>
        <v>#VALUE!</v>
      </c>
      <c r="D16"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16" s="9">
        <f ca="1">IF(OFFSET(PeriodOnPeriod[[#This Row],[Action]], -1, 0)="Carry balance",OFFSET(PeriodOnPeriod[[#This Row],[Leftover]], -1, 0),0)</f>
        <v>0</v>
      </c>
      <c r="F16" s="9">
        <f>SUMIFS(RecurringTable[Amount], RecurringTable[Date], "&gt;="&amp;PeriodOnPeriod[[#This Row],[From date]], RecurringTable[Date], "&lt;"&amp;PeriodOnPeriod[[#This Row],[To date]])</f>
        <v>0</v>
      </c>
      <c r="G16" s="9">
        <f>SUMIFS(BudgetTable[Implied Amount per period], BudgetTable[Start period], "&lt;="&amp;PeriodOnPeriod[[#This Row],[Period]], BudgetTable[End period], "&gt;="&amp;PeriodOnPeriod[[#This Row],[Period]])</f>
        <v>0</v>
      </c>
      <c r="H16" s="9">
        <f>SUMIFS(OneoffTable[Amount], OneoffTable[Date], "&gt;="&amp;PeriodOnPeriod[[#This Row],[From date]], OneoffTable[Date], "&lt;"&amp;PeriodOnPeriod[[#This Row],[To date]])</f>
        <v>0</v>
      </c>
      <c r="I16" s="9">
        <f ca="1">PeriodOnPeriod[[#This Row],[Available income]]+PeriodOnPeriod[[#This Row],[Carry]]</f>
        <v>0</v>
      </c>
      <c r="J16" s="9">
        <f>PeriodOnPeriod[[#This Row],[Recurring]]+PeriodOnPeriod[[#This Row],[Budgets]]+PeriodOnPeriod[[#This Row],[One-offs]]</f>
        <v>0</v>
      </c>
      <c r="K16" s="9">
        <f ca="1">PeriodOnPeriod[[#This Row],[Total income]]-PeriodOnPeriod[[#This Row],[Fixed spendings]]</f>
        <v>0</v>
      </c>
      <c r="L16" s="9">
        <f ca="1">SUMIFS(AllowanceTable[Allowance paid], AllowanceTable[Date], "&gt;="&amp;PeriodOnPeriod[[#This Row],[From date]], AllowanceTable[Date], "&lt;"&amp;PeriodOnPeriod[[#This Row],[To date]], AllowanceTable[Date], "&lt;="&amp;TODAY())</f>
        <v>0</v>
      </c>
      <c r="M16" s="9">
        <f ca="1">PeriodOnPeriod[[#This Row],[Fixed spendings]]+PeriodOnPeriod[[#This Row],[Allowance paid]]</f>
        <v>0</v>
      </c>
      <c r="N16" s="9">
        <f ca="1">PeriodOnPeriod[[#This Row],[Total income]]-PeriodOnPeriod[[#This Row],[Total spendings]]</f>
        <v>0</v>
      </c>
      <c r="O16" s="44"/>
    </row>
    <row r="17" spans="1:15" x14ac:dyDescent="0.25">
      <c r="A17" s="8" t="e">
        <f>MainIncomeTable[[#This Row],[Period]]</f>
        <v>#VALUE!</v>
      </c>
      <c r="B17" s="2" t="e">
        <f>_xlfn.XLOOKUP(PeriodOnPeriod[[#This Row],[Period]], MainIncomeTable[Period], MainIncomeTable[Date], 40179, -1, 1)</f>
        <v>#VALUE!</v>
      </c>
      <c r="C17" s="2" t="e">
        <f>_xlfn.XLOOKUP(PeriodOnPeriod[[#This Row],[Period]] + 0.5, MainIncomeTable[Period], MainIncomeTable[Date], 73050, 1, 1)</f>
        <v>#VALUE!</v>
      </c>
      <c r="D17"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17" s="9">
        <f ca="1">IF(OFFSET(PeriodOnPeriod[[#This Row],[Action]], -1, 0)="Carry balance",OFFSET(PeriodOnPeriod[[#This Row],[Leftover]], -1, 0),0)</f>
        <v>0</v>
      </c>
      <c r="F17" s="9">
        <f>SUMIFS(RecurringTable[Amount], RecurringTable[Date], "&gt;="&amp;PeriodOnPeriod[[#This Row],[From date]], RecurringTable[Date], "&lt;"&amp;PeriodOnPeriod[[#This Row],[To date]])</f>
        <v>0</v>
      </c>
      <c r="G17" s="9">
        <f>SUMIFS(BudgetTable[Implied Amount per period], BudgetTable[Start period], "&lt;="&amp;PeriodOnPeriod[[#This Row],[Period]], BudgetTable[End period], "&gt;="&amp;PeriodOnPeriod[[#This Row],[Period]])</f>
        <v>0</v>
      </c>
      <c r="H17" s="9">
        <f>SUMIFS(OneoffTable[Amount], OneoffTable[Date], "&gt;="&amp;PeriodOnPeriod[[#This Row],[From date]], OneoffTable[Date], "&lt;"&amp;PeriodOnPeriod[[#This Row],[To date]])</f>
        <v>0</v>
      </c>
      <c r="I17" s="9">
        <f ca="1">PeriodOnPeriod[[#This Row],[Available income]]+PeriodOnPeriod[[#This Row],[Carry]]</f>
        <v>0</v>
      </c>
      <c r="J17" s="9">
        <f>PeriodOnPeriod[[#This Row],[Recurring]]+PeriodOnPeriod[[#This Row],[Budgets]]+PeriodOnPeriod[[#This Row],[One-offs]]</f>
        <v>0</v>
      </c>
      <c r="K17" s="9">
        <f ca="1">PeriodOnPeriod[[#This Row],[Total income]]-PeriodOnPeriod[[#This Row],[Fixed spendings]]</f>
        <v>0</v>
      </c>
      <c r="L17" s="9">
        <f ca="1">SUMIFS(AllowanceTable[Allowance paid], AllowanceTable[Date], "&gt;="&amp;PeriodOnPeriod[[#This Row],[From date]], AllowanceTable[Date], "&lt;"&amp;PeriodOnPeriod[[#This Row],[To date]], AllowanceTable[Date], "&lt;="&amp;TODAY())</f>
        <v>0</v>
      </c>
      <c r="M17" s="9">
        <f ca="1">PeriodOnPeriod[[#This Row],[Fixed spendings]]+PeriodOnPeriod[[#This Row],[Allowance paid]]</f>
        <v>0</v>
      </c>
      <c r="N17" s="9">
        <f ca="1">PeriodOnPeriod[[#This Row],[Total income]]-PeriodOnPeriod[[#This Row],[Total spendings]]</f>
        <v>0</v>
      </c>
      <c r="O17" s="44"/>
    </row>
    <row r="18" spans="1:15" x14ac:dyDescent="0.25">
      <c r="A18" s="8" t="e">
        <f>MainIncomeTable[[#This Row],[Period]]</f>
        <v>#VALUE!</v>
      </c>
      <c r="B18" s="2" t="e">
        <f>_xlfn.XLOOKUP(PeriodOnPeriod[[#This Row],[Period]], MainIncomeTable[Period], MainIncomeTable[Date], 40179, -1, 1)</f>
        <v>#VALUE!</v>
      </c>
      <c r="C18" s="2" t="e">
        <f>_xlfn.XLOOKUP(PeriodOnPeriod[[#This Row],[Period]] + 0.5, MainIncomeTable[Period], MainIncomeTable[Date], 73050, 1, 1)</f>
        <v>#VALUE!</v>
      </c>
      <c r="D18"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18" s="9">
        <f ca="1">IF(OFFSET(PeriodOnPeriod[[#This Row],[Action]], -1, 0)="Carry balance",OFFSET(PeriodOnPeriod[[#This Row],[Leftover]], -1, 0),0)</f>
        <v>0</v>
      </c>
      <c r="F18" s="9">
        <f>SUMIFS(RecurringTable[Amount], RecurringTable[Date], "&gt;="&amp;PeriodOnPeriod[[#This Row],[From date]], RecurringTable[Date], "&lt;"&amp;PeriodOnPeriod[[#This Row],[To date]])</f>
        <v>0</v>
      </c>
      <c r="G18" s="9">
        <f>SUMIFS(BudgetTable[Implied Amount per period], BudgetTable[Start period], "&lt;="&amp;PeriodOnPeriod[[#This Row],[Period]], BudgetTable[End period], "&gt;="&amp;PeriodOnPeriod[[#This Row],[Period]])</f>
        <v>0</v>
      </c>
      <c r="H18" s="9">
        <f>SUMIFS(OneoffTable[Amount], OneoffTable[Date], "&gt;="&amp;PeriodOnPeriod[[#This Row],[From date]], OneoffTable[Date], "&lt;"&amp;PeriodOnPeriod[[#This Row],[To date]])</f>
        <v>0</v>
      </c>
      <c r="I18" s="9">
        <f ca="1">PeriodOnPeriod[[#This Row],[Available income]]+PeriodOnPeriod[[#This Row],[Carry]]</f>
        <v>0</v>
      </c>
      <c r="J18" s="9">
        <f>PeriodOnPeriod[[#This Row],[Recurring]]+PeriodOnPeriod[[#This Row],[Budgets]]+PeriodOnPeriod[[#This Row],[One-offs]]</f>
        <v>0</v>
      </c>
      <c r="K18" s="9">
        <f ca="1">PeriodOnPeriod[[#This Row],[Total income]]-PeriodOnPeriod[[#This Row],[Fixed spendings]]</f>
        <v>0</v>
      </c>
      <c r="L18" s="9">
        <f ca="1">SUMIFS(AllowanceTable[Allowance paid], AllowanceTable[Date], "&gt;="&amp;PeriodOnPeriod[[#This Row],[From date]], AllowanceTable[Date], "&lt;"&amp;PeriodOnPeriod[[#This Row],[To date]], AllowanceTable[Date], "&lt;="&amp;TODAY())</f>
        <v>0</v>
      </c>
      <c r="M18" s="9">
        <f ca="1">PeriodOnPeriod[[#This Row],[Fixed spendings]]+PeriodOnPeriod[[#This Row],[Allowance paid]]</f>
        <v>0</v>
      </c>
      <c r="N18" s="9">
        <f ca="1">PeriodOnPeriod[[#This Row],[Total income]]-PeriodOnPeriod[[#This Row],[Total spendings]]</f>
        <v>0</v>
      </c>
      <c r="O18" s="44"/>
    </row>
    <row r="19" spans="1:15" x14ac:dyDescent="0.25">
      <c r="A19" s="8" t="e">
        <f>MainIncomeTable[[#This Row],[Period]]</f>
        <v>#VALUE!</v>
      </c>
      <c r="B19" s="2" t="e">
        <f>_xlfn.XLOOKUP(PeriodOnPeriod[[#This Row],[Period]], MainIncomeTable[Period], MainIncomeTable[Date], 40179, -1, 1)</f>
        <v>#VALUE!</v>
      </c>
      <c r="C19" s="2" t="e">
        <f>_xlfn.XLOOKUP(PeriodOnPeriod[[#This Row],[Period]] + 0.5, MainIncomeTable[Period], MainIncomeTable[Date], 73050, 1, 1)</f>
        <v>#VALUE!</v>
      </c>
      <c r="D19"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19" s="9">
        <f ca="1">IF(OFFSET(PeriodOnPeriod[[#This Row],[Action]], -1, 0)="Carry balance",OFFSET(PeriodOnPeriod[[#This Row],[Leftover]], -1, 0),0)</f>
        <v>0</v>
      </c>
      <c r="F19" s="9">
        <f>SUMIFS(RecurringTable[Amount], RecurringTable[Date], "&gt;="&amp;PeriodOnPeriod[[#This Row],[From date]], RecurringTable[Date], "&lt;"&amp;PeriodOnPeriod[[#This Row],[To date]])</f>
        <v>0</v>
      </c>
      <c r="G19" s="9">
        <f>SUMIFS(BudgetTable[Implied Amount per period], BudgetTable[Start period], "&lt;="&amp;PeriodOnPeriod[[#This Row],[Period]], BudgetTable[End period], "&gt;="&amp;PeriodOnPeriod[[#This Row],[Period]])</f>
        <v>0</v>
      </c>
      <c r="H19" s="9">
        <f>SUMIFS(OneoffTable[Amount], OneoffTable[Date], "&gt;="&amp;PeriodOnPeriod[[#This Row],[From date]], OneoffTable[Date], "&lt;"&amp;PeriodOnPeriod[[#This Row],[To date]])</f>
        <v>0</v>
      </c>
      <c r="I19" s="9">
        <f ca="1">PeriodOnPeriod[[#This Row],[Available income]]+PeriodOnPeriod[[#This Row],[Carry]]</f>
        <v>0</v>
      </c>
      <c r="J19" s="9">
        <f>PeriodOnPeriod[[#This Row],[Recurring]]+PeriodOnPeriod[[#This Row],[Budgets]]+PeriodOnPeriod[[#This Row],[One-offs]]</f>
        <v>0</v>
      </c>
      <c r="K19" s="9">
        <f ca="1">PeriodOnPeriod[[#This Row],[Total income]]-PeriodOnPeriod[[#This Row],[Fixed spendings]]</f>
        <v>0</v>
      </c>
      <c r="L19" s="9">
        <f ca="1">SUMIFS(AllowanceTable[Allowance paid], AllowanceTable[Date], "&gt;="&amp;PeriodOnPeriod[[#This Row],[From date]], AllowanceTable[Date], "&lt;"&amp;PeriodOnPeriod[[#This Row],[To date]], AllowanceTable[Date], "&lt;="&amp;TODAY())</f>
        <v>0</v>
      </c>
      <c r="M19" s="9">
        <f ca="1">PeriodOnPeriod[[#This Row],[Fixed spendings]]+PeriodOnPeriod[[#This Row],[Allowance paid]]</f>
        <v>0</v>
      </c>
      <c r="N19" s="9">
        <f ca="1">PeriodOnPeriod[[#This Row],[Total income]]-PeriodOnPeriod[[#This Row],[Total spendings]]</f>
        <v>0</v>
      </c>
      <c r="O19" s="44"/>
    </row>
    <row r="20" spans="1:15" x14ac:dyDescent="0.25">
      <c r="A20" s="8" t="e">
        <f>MainIncomeTable[[#This Row],[Period]]</f>
        <v>#VALUE!</v>
      </c>
      <c r="B20" s="2" t="e">
        <f>_xlfn.XLOOKUP(PeriodOnPeriod[[#This Row],[Period]], MainIncomeTable[Period], MainIncomeTable[Date], 40179, -1, 1)</f>
        <v>#VALUE!</v>
      </c>
      <c r="C20" s="2" t="e">
        <f>_xlfn.XLOOKUP(PeriodOnPeriod[[#This Row],[Period]] + 0.5, MainIncomeTable[Period], MainIncomeTable[Date], 73050, 1, 1)</f>
        <v>#VALUE!</v>
      </c>
      <c r="D20"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20" s="9">
        <f ca="1">IF(OFFSET(PeriodOnPeriod[[#This Row],[Action]], -1, 0)="Carry balance",OFFSET(PeriodOnPeriod[[#This Row],[Leftover]], -1, 0),0)</f>
        <v>0</v>
      </c>
      <c r="F20" s="9">
        <f>SUMIFS(RecurringTable[Amount], RecurringTable[Date], "&gt;="&amp;PeriodOnPeriod[[#This Row],[From date]], RecurringTable[Date], "&lt;"&amp;PeriodOnPeriod[[#This Row],[To date]])</f>
        <v>0</v>
      </c>
      <c r="G20" s="9">
        <f>SUMIFS(BudgetTable[Implied Amount per period], BudgetTable[Start period], "&lt;="&amp;PeriodOnPeriod[[#This Row],[Period]], BudgetTable[End period], "&gt;="&amp;PeriodOnPeriod[[#This Row],[Period]])</f>
        <v>0</v>
      </c>
      <c r="H20" s="9">
        <f>SUMIFS(OneoffTable[Amount], OneoffTable[Date], "&gt;="&amp;PeriodOnPeriod[[#This Row],[From date]], OneoffTable[Date], "&lt;"&amp;PeriodOnPeriod[[#This Row],[To date]])</f>
        <v>0</v>
      </c>
      <c r="I20" s="9">
        <f ca="1">PeriodOnPeriod[[#This Row],[Available income]]+PeriodOnPeriod[[#This Row],[Carry]]</f>
        <v>0</v>
      </c>
      <c r="J20" s="9">
        <f>PeriodOnPeriod[[#This Row],[Recurring]]+PeriodOnPeriod[[#This Row],[Budgets]]+PeriodOnPeriod[[#This Row],[One-offs]]</f>
        <v>0</v>
      </c>
      <c r="K20" s="9">
        <f ca="1">PeriodOnPeriod[[#This Row],[Total income]]-PeriodOnPeriod[[#This Row],[Fixed spendings]]</f>
        <v>0</v>
      </c>
      <c r="L20" s="9">
        <f ca="1">SUMIFS(AllowanceTable[Allowance paid], AllowanceTable[Date], "&gt;="&amp;PeriodOnPeriod[[#This Row],[From date]], AllowanceTable[Date], "&lt;"&amp;PeriodOnPeriod[[#This Row],[To date]], AllowanceTable[Date], "&lt;="&amp;TODAY())</f>
        <v>0</v>
      </c>
      <c r="M20" s="9">
        <f ca="1">PeriodOnPeriod[[#This Row],[Fixed spendings]]+PeriodOnPeriod[[#This Row],[Allowance paid]]</f>
        <v>0</v>
      </c>
      <c r="N20" s="9">
        <f ca="1">PeriodOnPeriod[[#This Row],[Total income]]-PeriodOnPeriod[[#This Row],[Total spendings]]</f>
        <v>0</v>
      </c>
      <c r="O20" s="44"/>
    </row>
    <row r="21" spans="1:15" x14ac:dyDescent="0.25">
      <c r="A21" s="8" t="e">
        <f>MainIncomeTable[[#This Row],[Period]]</f>
        <v>#VALUE!</v>
      </c>
      <c r="B21" s="2" t="e">
        <f>_xlfn.XLOOKUP(PeriodOnPeriod[[#This Row],[Period]], MainIncomeTable[Period], MainIncomeTable[Date], 40179, -1, 1)</f>
        <v>#VALUE!</v>
      </c>
      <c r="C21" s="2" t="e">
        <f>_xlfn.XLOOKUP(PeriodOnPeriod[[#This Row],[Period]] + 0.5, MainIncomeTable[Period], MainIncomeTable[Date], 73050, 1, 1)</f>
        <v>#VALUE!</v>
      </c>
      <c r="D21"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21" s="9">
        <f ca="1">IF(OFFSET(PeriodOnPeriod[[#This Row],[Action]], -1, 0)="Carry balance",OFFSET(PeriodOnPeriod[[#This Row],[Leftover]], -1, 0),0)</f>
        <v>0</v>
      </c>
      <c r="F21" s="9">
        <f>SUMIFS(RecurringTable[Amount], RecurringTable[Date], "&gt;="&amp;PeriodOnPeriod[[#This Row],[From date]], RecurringTable[Date], "&lt;"&amp;PeriodOnPeriod[[#This Row],[To date]])</f>
        <v>0</v>
      </c>
      <c r="G21" s="9">
        <f>SUMIFS(BudgetTable[Implied Amount per period], BudgetTable[Start period], "&lt;="&amp;PeriodOnPeriod[[#This Row],[Period]], BudgetTable[End period], "&gt;="&amp;PeriodOnPeriod[[#This Row],[Period]])</f>
        <v>0</v>
      </c>
      <c r="H21" s="9">
        <f>SUMIFS(OneoffTable[Amount], OneoffTable[Date], "&gt;="&amp;PeriodOnPeriod[[#This Row],[From date]], OneoffTable[Date], "&lt;"&amp;PeriodOnPeriod[[#This Row],[To date]])</f>
        <v>0</v>
      </c>
      <c r="I21" s="9">
        <f ca="1">PeriodOnPeriod[[#This Row],[Available income]]+PeriodOnPeriod[[#This Row],[Carry]]</f>
        <v>0</v>
      </c>
      <c r="J21" s="9">
        <f>PeriodOnPeriod[[#This Row],[Recurring]]+PeriodOnPeriod[[#This Row],[Budgets]]+PeriodOnPeriod[[#This Row],[One-offs]]</f>
        <v>0</v>
      </c>
      <c r="K21" s="9">
        <f ca="1">PeriodOnPeriod[[#This Row],[Total income]]-PeriodOnPeriod[[#This Row],[Fixed spendings]]</f>
        <v>0</v>
      </c>
      <c r="L21" s="9">
        <f ca="1">SUMIFS(AllowanceTable[Allowance paid], AllowanceTable[Date], "&gt;="&amp;PeriodOnPeriod[[#This Row],[From date]], AllowanceTable[Date], "&lt;"&amp;PeriodOnPeriod[[#This Row],[To date]], AllowanceTable[Date], "&lt;="&amp;TODAY())</f>
        <v>0</v>
      </c>
      <c r="M21" s="9">
        <f ca="1">PeriodOnPeriod[[#This Row],[Fixed spendings]]+PeriodOnPeriod[[#This Row],[Allowance paid]]</f>
        <v>0</v>
      </c>
      <c r="N21" s="9">
        <f ca="1">PeriodOnPeriod[[#This Row],[Total income]]-PeriodOnPeriod[[#This Row],[Total spendings]]</f>
        <v>0</v>
      </c>
      <c r="O21" s="44"/>
    </row>
    <row r="22" spans="1:15" x14ac:dyDescent="0.25">
      <c r="A22" s="8" t="e">
        <f>MainIncomeTable[[#This Row],[Period]]</f>
        <v>#VALUE!</v>
      </c>
      <c r="B22" s="2" t="e">
        <f>_xlfn.XLOOKUP(PeriodOnPeriod[[#This Row],[Period]], MainIncomeTable[Period], MainIncomeTable[Date], 40179, -1, 1)</f>
        <v>#VALUE!</v>
      </c>
      <c r="C22" s="2" t="e">
        <f>_xlfn.XLOOKUP(PeriodOnPeriod[[#This Row],[Period]] + 0.5, MainIncomeTable[Period], MainIncomeTable[Date], 73050, 1, 1)</f>
        <v>#VALUE!</v>
      </c>
      <c r="D22"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22" s="9">
        <f ca="1">IF(OFFSET(PeriodOnPeriod[[#This Row],[Action]], -1, 0)="Carry balance",OFFSET(PeriodOnPeriod[[#This Row],[Leftover]], -1, 0),0)</f>
        <v>0</v>
      </c>
      <c r="F22" s="9">
        <f>SUMIFS(RecurringTable[Amount], RecurringTable[Date], "&gt;="&amp;PeriodOnPeriod[[#This Row],[From date]], RecurringTable[Date], "&lt;"&amp;PeriodOnPeriod[[#This Row],[To date]])</f>
        <v>0</v>
      </c>
      <c r="G22" s="9">
        <f>SUMIFS(BudgetTable[Implied Amount per period], BudgetTable[Start period], "&lt;="&amp;PeriodOnPeriod[[#This Row],[Period]], BudgetTable[End period], "&gt;="&amp;PeriodOnPeriod[[#This Row],[Period]])</f>
        <v>0</v>
      </c>
      <c r="H22" s="9">
        <f>SUMIFS(OneoffTable[Amount], OneoffTable[Date], "&gt;="&amp;PeriodOnPeriod[[#This Row],[From date]], OneoffTable[Date], "&lt;"&amp;PeriodOnPeriod[[#This Row],[To date]])</f>
        <v>0</v>
      </c>
      <c r="I22" s="9">
        <f ca="1">PeriodOnPeriod[[#This Row],[Available income]]+PeriodOnPeriod[[#This Row],[Carry]]</f>
        <v>0</v>
      </c>
      <c r="J22" s="9">
        <f>PeriodOnPeriod[[#This Row],[Recurring]]+PeriodOnPeriod[[#This Row],[Budgets]]+PeriodOnPeriod[[#This Row],[One-offs]]</f>
        <v>0</v>
      </c>
      <c r="K22" s="9">
        <f ca="1">PeriodOnPeriod[[#This Row],[Total income]]-PeriodOnPeriod[[#This Row],[Fixed spendings]]</f>
        <v>0</v>
      </c>
      <c r="L22" s="9">
        <f ca="1">SUMIFS(AllowanceTable[Allowance paid], AllowanceTable[Date], "&gt;="&amp;PeriodOnPeriod[[#This Row],[From date]], AllowanceTable[Date], "&lt;"&amp;PeriodOnPeriod[[#This Row],[To date]], AllowanceTable[Date], "&lt;="&amp;TODAY())</f>
        <v>0</v>
      </c>
      <c r="M22" s="9">
        <f ca="1">PeriodOnPeriod[[#This Row],[Fixed spendings]]+PeriodOnPeriod[[#This Row],[Allowance paid]]</f>
        <v>0</v>
      </c>
      <c r="N22" s="9">
        <f ca="1">PeriodOnPeriod[[#This Row],[Total income]]-PeriodOnPeriod[[#This Row],[Total spendings]]</f>
        <v>0</v>
      </c>
      <c r="O22" s="44"/>
    </row>
    <row r="23" spans="1:15" x14ac:dyDescent="0.25">
      <c r="A23" s="8" t="e">
        <f>MainIncomeTable[[#This Row],[Period]]</f>
        <v>#VALUE!</v>
      </c>
      <c r="B23" s="2" t="e">
        <f>_xlfn.XLOOKUP(PeriodOnPeriod[[#This Row],[Period]], MainIncomeTable[Period], MainIncomeTable[Date], 40179, -1, 1)</f>
        <v>#VALUE!</v>
      </c>
      <c r="C23" s="2" t="e">
        <f>_xlfn.XLOOKUP(PeriodOnPeriod[[#This Row],[Period]] + 0.5, MainIncomeTable[Period], MainIncomeTable[Date], 73050, 1, 1)</f>
        <v>#VALUE!</v>
      </c>
      <c r="D23"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23" s="9">
        <f ca="1">IF(OFFSET(PeriodOnPeriod[[#This Row],[Action]], -1, 0)="Carry balance",OFFSET(PeriodOnPeriod[[#This Row],[Leftover]], -1, 0),0)</f>
        <v>0</v>
      </c>
      <c r="F23" s="9">
        <f>SUMIFS(RecurringTable[Amount], RecurringTable[Date], "&gt;="&amp;PeriodOnPeriod[[#This Row],[From date]], RecurringTable[Date], "&lt;"&amp;PeriodOnPeriod[[#This Row],[To date]])</f>
        <v>0</v>
      </c>
      <c r="G23" s="9">
        <f>SUMIFS(BudgetTable[Implied Amount per period], BudgetTable[Start period], "&lt;="&amp;PeriodOnPeriod[[#This Row],[Period]], BudgetTable[End period], "&gt;="&amp;PeriodOnPeriod[[#This Row],[Period]])</f>
        <v>0</v>
      </c>
      <c r="H23" s="9">
        <f>SUMIFS(OneoffTable[Amount], OneoffTable[Date], "&gt;="&amp;PeriodOnPeriod[[#This Row],[From date]], OneoffTable[Date], "&lt;"&amp;PeriodOnPeriod[[#This Row],[To date]])</f>
        <v>0</v>
      </c>
      <c r="I23" s="9">
        <f ca="1">PeriodOnPeriod[[#This Row],[Available income]]+PeriodOnPeriod[[#This Row],[Carry]]</f>
        <v>0</v>
      </c>
      <c r="J23" s="9">
        <f>PeriodOnPeriod[[#This Row],[Recurring]]+PeriodOnPeriod[[#This Row],[Budgets]]+PeriodOnPeriod[[#This Row],[One-offs]]</f>
        <v>0</v>
      </c>
      <c r="K23" s="9">
        <f ca="1">PeriodOnPeriod[[#This Row],[Total income]]-PeriodOnPeriod[[#This Row],[Fixed spendings]]</f>
        <v>0</v>
      </c>
      <c r="L23" s="9">
        <f ca="1">SUMIFS(AllowanceTable[Allowance paid], AllowanceTable[Date], "&gt;="&amp;PeriodOnPeriod[[#This Row],[From date]], AllowanceTable[Date], "&lt;"&amp;PeriodOnPeriod[[#This Row],[To date]], AllowanceTable[Date], "&lt;="&amp;TODAY())</f>
        <v>0</v>
      </c>
      <c r="M23" s="9">
        <f ca="1">PeriodOnPeriod[[#This Row],[Fixed spendings]]+PeriodOnPeriod[[#This Row],[Allowance paid]]</f>
        <v>0</v>
      </c>
      <c r="N23" s="9">
        <f ca="1">PeriodOnPeriod[[#This Row],[Total income]]-PeriodOnPeriod[[#This Row],[Total spendings]]</f>
        <v>0</v>
      </c>
      <c r="O23" s="44"/>
    </row>
    <row r="24" spans="1:15" x14ac:dyDescent="0.25">
      <c r="A24" s="8" t="e">
        <f>MainIncomeTable[[#This Row],[Period]]</f>
        <v>#VALUE!</v>
      </c>
      <c r="B24" s="2" t="e">
        <f>_xlfn.XLOOKUP(PeriodOnPeriod[[#This Row],[Period]], MainIncomeTable[Period], MainIncomeTable[Date], 40179, -1, 1)</f>
        <v>#VALUE!</v>
      </c>
      <c r="C24" s="2" t="e">
        <f>_xlfn.XLOOKUP(PeriodOnPeriod[[#This Row],[Period]] + 0.5, MainIncomeTable[Period], MainIncomeTable[Date], 73050, 1, 1)</f>
        <v>#VALUE!</v>
      </c>
      <c r="D24"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24" s="9">
        <f ca="1">IF(OFFSET(PeriodOnPeriod[[#This Row],[Action]], -1, 0)="Carry balance",OFFSET(PeriodOnPeriod[[#This Row],[Leftover]], -1, 0),0)</f>
        <v>0</v>
      </c>
      <c r="F24" s="9">
        <f>SUMIFS(RecurringTable[Amount], RecurringTable[Date], "&gt;="&amp;PeriodOnPeriod[[#This Row],[From date]], RecurringTable[Date], "&lt;"&amp;PeriodOnPeriod[[#This Row],[To date]])</f>
        <v>0</v>
      </c>
      <c r="G24" s="9">
        <f>SUMIFS(BudgetTable[Implied Amount per period], BudgetTable[Start period], "&lt;="&amp;PeriodOnPeriod[[#This Row],[Period]], BudgetTable[End period], "&gt;="&amp;PeriodOnPeriod[[#This Row],[Period]])</f>
        <v>0</v>
      </c>
      <c r="H24" s="9">
        <f>SUMIFS(OneoffTable[Amount], OneoffTable[Date], "&gt;="&amp;PeriodOnPeriod[[#This Row],[From date]], OneoffTable[Date], "&lt;"&amp;PeriodOnPeriod[[#This Row],[To date]])</f>
        <v>0</v>
      </c>
      <c r="I24" s="9">
        <f ca="1">PeriodOnPeriod[[#This Row],[Available income]]+PeriodOnPeriod[[#This Row],[Carry]]</f>
        <v>0</v>
      </c>
      <c r="J24" s="9">
        <f>PeriodOnPeriod[[#This Row],[Recurring]]+PeriodOnPeriod[[#This Row],[Budgets]]+PeriodOnPeriod[[#This Row],[One-offs]]</f>
        <v>0</v>
      </c>
      <c r="K24" s="9">
        <f ca="1">PeriodOnPeriod[[#This Row],[Total income]]-PeriodOnPeriod[[#This Row],[Fixed spendings]]</f>
        <v>0</v>
      </c>
      <c r="L24" s="9">
        <f ca="1">SUMIFS(AllowanceTable[Allowance paid], AllowanceTable[Date], "&gt;="&amp;PeriodOnPeriod[[#This Row],[From date]], AllowanceTable[Date], "&lt;"&amp;PeriodOnPeriod[[#This Row],[To date]], AllowanceTable[Date], "&lt;="&amp;TODAY())</f>
        <v>0</v>
      </c>
      <c r="M24" s="9">
        <f ca="1">PeriodOnPeriod[[#This Row],[Fixed spendings]]+PeriodOnPeriod[[#This Row],[Allowance paid]]</f>
        <v>0</v>
      </c>
      <c r="N24" s="9">
        <f ca="1">PeriodOnPeriod[[#This Row],[Total income]]-PeriodOnPeriod[[#This Row],[Total spendings]]</f>
        <v>0</v>
      </c>
      <c r="O24" s="44"/>
    </row>
    <row r="25" spans="1:15" x14ac:dyDescent="0.25">
      <c r="A25" s="8" t="e">
        <f>MainIncomeTable[[#This Row],[Period]]</f>
        <v>#VALUE!</v>
      </c>
      <c r="B25" s="2" t="e">
        <f>_xlfn.XLOOKUP(PeriodOnPeriod[[#This Row],[Period]], MainIncomeTable[Period], MainIncomeTable[Date], 40179, -1, 1)</f>
        <v>#VALUE!</v>
      </c>
      <c r="C25" s="2" t="e">
        <f>_xlfn.XLOOKUP(PeriodOnPeriod[[#This Row],[Period]] + 0.5, MainIncomeTable[Period], MainIncomeTable[Date], 73050, 1, 1)</f>
        <v>#VALUE!</v>
      </c>
      <c r="D25"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25" s="9">
        <f ca="1">IF(OFFSET(PeriodOnPeriod[[#This Row],[Action]], -1, 0)="Carry balance",OFFSET(PeriodOnPeriod[[#This Row],[Leftover]], -1, 0),0)</f>
        <v>0</v>
      </c>
      <c r="F25" s="9">
        <f>SUMIFS(RecurringTable[Amount], RecurringTable[Date], "&gt;="&amp;PeriodOnPeriod[[#This Row],[From date]], RecurringTable[Date], "&lt;"&amp;PeriodOnPeriod[[#This Row],[To date]])</f>
        <v>0</v>
      </c>
      <c r="G25" s="9">
        <f>SUMIFS(BudgetTable[Implied Amount per period], BudgetTable[Start period], "&lt;="&amp;PeriodOnPeriod[[#This Row],[Period]], BudgetTable[End period], "&gt;="&amp;PeriodOnPeriod[[#This Row],[Period]])</f>
        <v>0</v>
      </c>
      <c r="H25" s="9">
        <f>SUMIFS(OneoffTable[Amount], OneoffTable[Date], "&gt;="&amp;PeriodOnPeriod[[#This Row],[From date]], OneoffTable[Date], "&lt;"&amp;PeriodOnPeriod[[#This Row],[To date]])</f>
        <v>0</v>
      </c>
      <c r="I25" s="9">
        <f ca="1">PeriodOnPeriod[[#This Row],[Available income]]+PeriodOnPeriod[[#This Row],[Carry]]</f>
        <v>0</v>
      </c>
      <c r="J25" s="9">
        <f>PeriodOnPeriod[[#This Row],[Recurring]]+PeriodOnPeriod[[#This Row],[Budgets]]+PeriodOnPeriod[[#This Row],[One-offs]]</f>
        <v>0</v>
      </c>
      <c r="K25" s="9">
        <f ca="1">PeriodOnPeriod[[#This Row],[Total income]]-PeriodOnPeriod[[#This Row],[Fixed spendings]]</f>
        <v>0</v>
      </c>
      <c r="L25" s="9">
        <f ca="1">SUMIFS(AllowanceTable[Allowance paid], AllowanceTable[Date], "&gt;="&amp;PeriodOnPeriod[[#This Row],[From date]], AllowanceTable[Date], "&lt;"&amp;PeriodOnPeriod[[#This Row],[To date]], AllowanceTable[Date], "&lt;="&amp;TODAY())</f>
        <v>0</v>
      </c>
      <c r="M25" s="9">
        <f ca="1">PeriodOnPeriod[[#This Row],[Fixed spendings]]+PeriodOnPeriod[[#This Row],[Allowance paid]]</f>
        <v>0</v>
      </c>
      <c r="N25" s="9">
        <f ca="1">PeriodOnPeriod[[#This Row],[Total income]]-PeriodOnPeriod[[#This Row],[Total spendings]]</f>
        <v>0</v>
      </c>
      <c r="O25" s="44"/>
    </row>
    <row r="26" spans="1:15" x14ac:dyDescent="0.25">
      <c r="A26" s="8" t="e">
        <f>MainIncomeTable[[#This Row],[Period]]</f>
        <v>#VALUE!</v>
      </c>
      <c r="B26" s="2" t="e">
        <f>_xlfn.XLOOKUP(PeriodOnPeriod[[#This Row],[Period]], MainIncomeTable[Period], MainIncomeTable[Date], 40179, -1, 1)</f>
        <v>#VALUE!</v>
      </c>
      <c r="C26" s="2" t="e">
        <f>_xlfn.XLOOKUP(PeriodOnPeriod[[#This Row],[Period]] + 0.5, MainIncomeTable[Period], MainIncomeTable[Date], 73050, 1, 1)</f>
        <v>#VALUE!</v>
      </c>
      <c r="D26"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26" s="9">
        <f ca="1">IF(OFFSET(PeriodOnPeriod[[#This Row],[Action]], -1, 0)="Carry balance",OFFSET(PeriodOnPeriod[[#This Row],[Leftover]], -1, 0),0)</f>
        <v>0</v>
      </c>
      <c r="F26" s="9">
        <f>SUMIFS(RecurringTable[Amount], RecurringTable[Date], "&gt;="&amp;PeriodOnPeriod[[#This Row],[From date]], RecurringTable[Date], "&lt;"&amp;PeriodOnPeriod[[#This Row],[To date]])</f>
        <v>0</v>
      </c>
      <c r="G26" s="9">
        <f>SUMIFS(BudgetTable[Implied Amount per period], BudgetTable[Start period], "&lt;="&amp;PeriodOnPeriod[[#This Row],[Period]], BudgetTable[End period], "&gt;="&amp;PeriodOnPeriod[[#This Row],[Period]])</f>
        <v>0</v>
      </c>
      <c r="H26" s="9">
        <f>SUMIFS(OneoffTable[Amount], OneoffTable[Date], "&gt;="&amp;PeriodOnPeriod[[#This Row],[From date]], OneoffTable[Date], "&lt;"&amp;PeriodOnPeriod[[#This Row],[To date]])</f>
        <v>0</v>
      </c>
      <c r="I26" s="9">
        <f ca="1">PeriodOnPeriod[[#This Row],[Available income]]+PeriodOnPeriod[[#This Row],[Carry]]</f>
        <v>0</v>
      </c>
      <c r="J26" s="9">
        <f>PeriodOnPeriod[[#This Row],[Recurring]]+PeriodOnPeriod[[#This Row],[Budgets]]+PeriodOnPeriod[[#This Row],[One-offs]]</f>
        <v>0</v>
      </c>
      <c r="K26" s="9">
        <f ca="1">PeriodOnPeriod[[#This Row],[Total income]]-PeriodOnPeriod[[#This Row],[Fixed spendings]]</f>
        <v>0</v>
      </c>
      <c r="L26" s="9">
        <f ca="1">SUMIFS(AllowanceTable[Allowance paid], AllowanceTable[Date], "&gt;="&amp;PeriodOnPeriod[[#This Row],[From date]], AllowanceTable[Date], "&lt;"&amp;PeriodOnPeriod[[#This Row],[To date]], AllowanceTable[Date], "&lt;="&amp;TODAY())</f>
        <v>0</v>
      </c>
      <c r="M26" s="9">
        <f ca="1">PeriodOnPeriod[[#This Row],[Fixed spendings]]+PeriodOnPeriod[[#This Row],[Allowance paid]]</f>
        <v>0</v>
      </c>
      <c r="N26" s="9">
        <f ca="1">PeriodOnPeriod[[#This Row],[Total income]]-PeriodOnPeriod[[#This Row],[Total spendings]]</f>
        <v>0</v>
      </c>
      <c r="O26" s="44"/>
    </row>
    <row r="27" spans="1:15" x14ac:dyDescent="0.25">
      <c r="A27" s="8" t="e">
        <f>MainIncomeTable[[#This Row],[Period]]</f>
        <v>#VALUE!</v>
      </c>
      <c r="B27" s="2" t="e">
        <f>_xlfn.XLOOKUP(PeriodOnPeriod[[#This Row],[Period]], MainIncomeTable[Period], MainIncomeTable[Date], 40179, -1, 1)</f>
        <v>#VALUE!</v>
      </c>
      <c r="C27" s="2" t="e">
        <f>_xlfn.XLOOKUP(PeriodOnPeriod[[#This Row],[Period]] + 0.5, MainIncomeTable[Period], MainIncomeTable[Date], 73050, 1, 1)</f>
        <v>#VALUE!</v>
      </c>
      <c r="D27"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27" s="9">
        <f ca="1">IF(OFFSET(PeriodOnPeriod[[#This Row],[Action]], -1, 0)="Carry balance",OFFSET(PeriodOnPeriod[[#This Row],[Leftover]], -1, 0),0)</f>
        <v>0</v>
      </c>
      <c r="F27" s="9">
        <f>SUMIFS(RecurringTable[Amount], RecurringTable[Date], "&gt;="&amp;PeriodOnPeriod[[#This Row],[From date]], RecurringTable[Date], "&lt;"&amp;PeriodOnPeriod[[#This Row],[To date]])</f>
        <v>0</v>
      </c>
      <c r="G27" s="9">
        <f>SUMIFS(BudgetTable[Implied Amount per period], BudgetTable[Start period], "&lt;="&amp;PeriodOnPeriod[[#This Row],[Period]], BudgetTable[End period], "&gt;="&amp;PeriodOnPeriod[[#This Row],[Period]])</f>
        <v>0</v>
      </c>
      <c r="H27" s="9">
        <f>SUMIFS(OneoffTable[Amount], OneoffTable[Date], "&gt;="&amp;PeriodOnPeriod[[#This Row],[From date]], OneoffTable[Date], "&lt;"&amp;PeriodOnPeriod[[#This Row],[To date]])</f>
        <v>0</v>
      </c>
      <c r="I27" s="9">
        <f ca="1">PeriodOnPeriod[[#This Row],[Available income]]+PeriodOnPeriod[[#This Row],[Carry]]</f>
        <v>0</v>
      </c>
      <c r="J27" s="9">
        <f>PeriodOnPeriod[[#This Row],[Recurring]]+PeriodOnPeriod[[#This Row],[Budgets]]+PeriodOnPeriod[[#This Row],[One-offs]]</f>
        <v>0</v>
      </c>
      <c r="K27" s="9">
        <f ca="1">PeriodOnPeriod[[#This Row],[Total income]]-PeriodOnPeriod[[#This Row],[Fixed spendings]]</f>
        <v>0</v>
      </c>
      <c r="L27" s="9">
        <f ca="1">SUMIFS(AllowanceTable[Allowance paid], AllowanceTable[Date], "&gt;="&amp;PeriodOnPeriod[[#This Row],[From date]], AllowanceTable[Date], "&lt;"&amp;PeriodOnPeriod[[#This Row],[To date]], AllowanceTable[Date], "&lt;="&amp;TODAY())</f>
        <v>0</v>
      </c>
      <c r="M27" s="9">
        <f ca="1">PeriodOnPeriod[[#This Row],[Fixed spendings]]+PeriodOnPeriod[[#This Row],[Allowance paid]]</f>
        <v>0</v>
      </c>
      <c r="N27" s="9">
        <f ca="1">PeriodOnPeriod[[#This Row],[Total income]]-PeriodOnPeriod[[#This Row],[Total spendings]]</f>
        <v>0</v>
      </c>
      <c r="O27" s="44"/>
    </row>
    <row r="28" spans="1:15" x14ac:dyDescent="0.25">
      <c r="A28" s="8" t="e">
        <f>MainIncomeTable[[#This Row],[Period]]</f>
        <v>#VALUE!</v>
      </c>
      <c r="B28" s="2" t="e">
        <f>_xlfn.XLOOKUP(PeriodOnPeriod[[#This Row],[Period]], MainIncomeTable[Period], MainIncomeTable[Date], 40179, -1, 1)</f>
        <v>#VALUE!</v>
      </c>
      <c r="C28" s="2" t="e">
        <f>_xlfn.XLOOKUP(PeriodOnPeriod[[#This Row],[Period]] + 0.5, MainIncomeTable[Period], MainIncomeTable[Date], 73050, 1, 1)</f>
        <v>#VALUE!</v>
      </c>
      <c r="D28"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28" s="9">
        <f ca="1">IF(OFFSET(PeriodOnPeriod[[#This Row],[Action]], -1, 0)="Carry balance",OFFSET(PeriodOnPeriod[[#This Row],[Leftover]], -1, 0),0)</f>
        <v>0</v>
      </c>
      <c r="F28" s="9">
        <f>SUMIFS(RecurringTable[Amount], RecurringTable[Date], "&gt;="&amp;PeriodOnPeriod[[#This Row],[From date]], RecurringTable[Date], "&lt;"&amp;PeriodOnPeriod[[#This Row],[To date]])</f>
        <v>0</v>
      </c>
      <c r="G28" s="9">
        <f>SUMIFS(BudgetTable[Implied Amount per period], BudgetTable[Start period], "&lt;="&amp;PeriodOnPeriod[[#This Row],[Period]], BudgetTable[End period], "&gt;="&amp;PeriodOnPeriod[[#This Row],[Period]])</f>
        <v>0</v>
      </c>
      <c r="H28" s="9">
        <f>SUMIFS(OneoffTable[Amount], OneoffTable[Date], "&gt;="&amp;PeriodOnPeriod[[#This Row],[From date]], OneoffTable[Date], "&lt;"&amp;PeriodOnPeriod[[#This Row],[To date]])</f>
        <v>0</v>
      </c>
      <c r="I28" s="9">
        <f ca="1">PeriodOnPeriod[[#This Row],[Available income]]+PeriodOnPeriod[[#This Row],[Carry]]</f>
        <v>0</v>
      </c>
      <c r="J28" s="9">
        <f>PeriodOnPeriod[[#This Row],[Recurring]]+PeriodOnPeriod[[#This Row],[Budgets]]+PeriodOnPeriod[[#This Row],[One-offs]]</f>
        <v>0</v>
      </c>
      <c r="K28" s="9">
        <f ca="1">PeriodOnPeriod[[#This Row],[Total income]]-PeriodOnPeriod[[#This Row],[Fixed spendings]]</f>
        <v>0</v>
      </c>
      <c r="L28" s="9">
        <f ca="1">SUMIFS(AllowanceTable[Allowance paid], AllowanceTable[Date], "&gt;="&amp;PeriodOnPeriod[[#This Row],[From date]], AllowanceTable[Date], "&lt;"&amp;PeriodOnPeriod[[#This Row],[To date]], AllowanceTable[Date], "&lt;="&amp;TODAY())</f>
        <v>0</v>
      </c>
      <c r="M28" s="9">
        <f ca="1">PeriodOnPeriod[[#This Row],[Fixed spendings]]+PeriodOnPeriod[[#This Row],[Allowance paid]]</f>
        <v>0</v>
      </c>
      <c r="N28" s="9">
        <f ca="1">PeriodOnPeriod[[#This Row],[Total income]]-PeriodOnPeriod[[#This Row],[Total spendings]]</f>
        <v>0</v>
      </c>
      <c r="O28" s="44"/>
    </row>
    <row r="29" spans="1:15" x14ac:dyDescent="0.25">
      <c r="A29" s="8" t="e">
        <f>MainIncomeTable[[#This Row],[Period]]</f>
        <v>#VALUE!</v>
      </c>
      <c r="B29" s="2" t="e">
        <f>_xlfn.XLOOKUP(PeriodOnPeriod[[#This Row],[Period]], MainIncomeTable[Period], MainIncomeTable[Date], 40179, -1, 1)</f>
        <v>#VALUE!</v>
      </c>
      <c r="C29" s="2" t="e">
        <f>_xlfn.XLOOKUP(PeriodOnPeriod[[#This Row],[Period]] + 0.5, MainIncomeTable[Period], MainIncomeTable[Date], 73050, 1, 1)</f>
        <v>#VALUE!</v>
      </c>
      <c r="D29"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29" s="9">
        <f ca="1">IF(OFFSET(PeriodOnPeriod[[#This Row],[Action]], -1, 0)="Carry balance",OFFSET(PeriodOnPeriod[[#This Row],[Leftover]], -1, 0),0)</f>
        <v>0</v>
      </c>
      <c r="F29" s="9">
        <f>SUMIFS(RecurringTable[Amount], RecurringTable[Date], "&gt;="&amp;PeriodOnPeriod[[#This Row],[From date]], RecurringTable[Date], "&lt;"&amp;PeriodOnPeriod[[#This Row],[To date]])</f>
        <v>0</v>
      </c>
      <c r="G29" s="9">
        <f>SUMIFS(BudgetTable[Implied Amount per period], BudgetTable[Start period], "&lt;="&amp;PeriodOnPeriod[[#This Row],[Period]], BudgetTable[End period], "&gt;="&amp;PeriodOnPeriod[[#This Row],[Period]])</f>
        <v>0</v>
      </c>
      <c r="H29" s="9">
        <f>SUMIFS(OneoffTable[Amount], OneoffTable[Date], "&gt;="&amp;PeriodOnPeriod[[#This Row],[From date]], OneoffTable[Date], "&lt;"&amp;PeriodOnPeriod[[#This Row],[To date]])</f>
        <v>0</v>
      </c>
      <c r="I29" s="9">
        <f ca="1">PeriodOnPeriod[[#This Row],[Available income]]+PeriodOnPeriod[[#This Row],[Carry]]</f>
        <v>0</v>
      </c>
      <c r="J29" s="9">
        <f>PeriodOnPeriod[[#This Row],[Recurring]]+PeriodOnPeriod[[#This Row],[Budgets]]+PeriodOnPeriod[[#This Row],[One-offs]]</f>
        <v>0</v>
      </c>
      <c r="K29" s="9">
        <f ca="1">PeriodOnPeriod[[#This Row],[Total income]]-PeriodOnPeriod[[#This Row],[Fixed spendings]]</f>
        <v>0</v>
      </c>
      <c r="L29" s="9">
        <f ca="1">SUMIFS(AllowanceTable[Allowance paid], AllowanceTable[Date], "&gt;="&amp;PeriodOnPeriod[[#This Row],[From date]], AllowanceTable[Date], "&lt;"&amp;PeriodOnPeriod[[#This Row],[To date]], AllowanceTable[Date], "&lt;="&amp;TODAY())</f>
        <v>0</v>
      </c>
      <c r="M29" s="9">
        <f ca="1">PeriodOnPeriod[[#This Row],[Fixed spendings]]+PeriodOnPeriod[[#This Row],[Allowance paid]]</f>
        <v>0</v>
      </c>
      <c r="N29" s="9">
        <f ca="1">PeriodOnPeriod[[#This Row],[Total income]]-PeriodOnPeriod[[#This Row],[Total spendings]]</f>
        <v>0</v>
      </c>
      <c r="O29" s="44"/>
    </row>
    <row r="30" spans="1:15" x14ac:dyDescent="0.25">
      <c r="A30" s="8" t="e">
        <f>MainIncomeTable[[#This Row],[Period]]</f>
        <v>#VALUE!</v>
      </c>
      <c r="B30" s="2" t="e">
        <f>_xlfn.XLOOKUP(PeriodOnPeriod[[#This Row],[Period]], MainIncomeTable[Period], MainIncomeTable[Date], 40179, -1, 1)</f>
        <v>#VALUE!</v>
      </c>
      <c r="C30" s="2" t="e">
        <f>_xlfn.XLOOKUP(PeriodOnPeriod[[#This Row],[Period]] + 0.5, MainIncomeTable[Period], MainIncomeTable[Date], 73050, 1, 1)</f>
        <v>#VALUE!</v>
      </c>
      <c r="D30"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30" s="9">
        <f ca="1">IF(OFFSET(PeriodOnPeriod[[#This Row],[Action]], -1, 0)="Carry balance",OFFSET(PeriodOnPeriod[[#This Row],[Leftover]], -1, 0),0)</f>
        <v>0</v>
      </c>
      <c r="F30" s="9">
        <f>SUMIFS(RecurringTable[Amount], RecurringTable[Date], "&gt;="&amp;PeriodOnPeriod[[#This Row],[From date]], RecurringTable[Date], "&lt;"&amp;PeriodOnPeriod[[#This Row],[To date]])</f>
        <v>0</v>
      </c>
      <c r="G30" s="9">
        <f>SUMIFS(BudgetTable[Implied Amount per period], BudgetTable[Start period], "&lt;="&amp;PeriodOnPeriod[[#This Row],[Period]], BudgetTable[End period], "&gt;="&amp;PeriodOnPeriod[[#This Row],[Period]])</f>
        <v>0</v>
      </c>
      <c r="H30" s="9">
        <f>SUMIFS(OneoffTable[Amount], OneoffTable[Date], "&gt;="&amp;PeriodOnPeriod[[#This Row],[From date]], OneoffTable[Date], "&lt;"&amp;PeriodOnPeriod[[#This Row],[To date]])</f>
        <v>0</v>
      </c>
      <c r="I30" s="9">
        <f ca="1">PeriodOnPeriod[[#This Row],[Available income]]+PeriodOnPeriod[[#This Row],[Carry]]</f>
        <v>0</v>
      </c>
      <c r="J30" s="9">
        <f>PeriodOnPeriod[[#This Row],[Recurring]]+PeriodOnPeriod[[#This Row],[Budgets]]+PeriodOnPeriod[[#This Row],[One-offs]]</f>
        <v>0</v>
      </c>
      <c r="K30" s="9">
        <f ca="1">PeriodOnPeriod[[#This Row],[Total income]]-PeriodOnPeriod[[#This Row],[Fixed spendings]]</f>
        <v>0</v>
      </c>
      <c r="L30" s="9">
        <f ca="1">SUMIFS(AllowanceTable[Allowance paid], AllowanceTable[Date], "&gt;="&amp;PeriodOnPeriod[[#This Row],[From date]], AllowanceTable[Date], "&lt;"&amp;PeriodOnPeriod[[#This Row],[To date]], AllowanceTable[Date], "&lt;="&amp;TODAY())</f>
        <v>0</v>
      </c>
      <c r="M30" s="9">
        <f ca="1">PeriodOnPeriod[[#This Row],[Fixed spendings]]+PeriodOnPeriod[[#This Row],[Allowance paid]]</f>
        <v>0</v>
      </c>
      <c r="N30" s="9">
        <f ca="1">PeriodOnPeriod[[#This Row],[Total income]]-PeriodOnPeriod[[#This Row],[Total spendings]]</f>
        <v>0</v>
      </c>
      <c r="O30" s="44"/>
    </row>
    <row r="31" spans="1:15" x14ac:dyDescent="0.25">
      <c r="A31" s="8" t="e">
        <f>MainIncomeTable[[#This Row],[Period]]</f>
        <v>#VALUE!</v>
      </c>
      <c r="B31" s="2" t="e">
        <f>_xlfn.XLOOKUP(PeriodOnPeriod[[#This Row],[Period]], MainIncomeTable[Period], MainIncomeTable[Date], 40179, -1, 1)</f>
        <v>#VALUE!</v>
      </c>
      <c r="C31" s="2" t="e">
        <f>_xlfn.XLOOKUP(PeriodOnPeriod[[#This Row],[Period]] + 0.5, MainIncomeTable[Period], MainIncomeTable[Date], 73050, 1, 1)</f>
        <v>#VALUE!</v>
      </c>
      <c r="D31"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31" s="9">
        <f ca="1">IF(OFFSET(PeriodOnPeriod[[#This Row],[Action]], -1, 0)="Carry balance",OFFSET(PeriodOnPeriod[[#This Row],[Leftover]], -1, 0),0)</f>
        <v>0</v>
      </c>
      <c r="F31" s="9">
        <f>SUMIFS(RecurringTable[Amount], RecurringTable[Date], "&gt;="&amp;PeriodOnPeriod[[#This Row],[From date]], RecurringTable[Date], "&lt;"&amp;PeriodOnPeriod[[#This Row],[To date]])</f>
        <v>0</v>
      </c>
      <c r="G31" s="9">
        <f>SUMIFS(BudgetTable[Implied Amount per period], BudgetTable[Start period], "&lt;="&amp;PeriodOnPeriod[[#This Row],[Period]], BudgetTable[End period], "&gt;="&amp;PeriodOnPeriod[[#This Row],[Period]])</f>
        <v>0</v>
      </c>
      <c r="H31" s="9">
        <f>SUMIFS(OneoffTable[Amount], OneoffTable[Date], "&gt;="&amp;PeriodOnPeriod[[#This Row],[From date]], OneoffTable[Date], "&lt;"&amp;PeriodOnPeriod[[#This Row],[To date]])</f>
        <v>0</v>
      </c>
      <c r="I31" s="9">
        <f ca="1">PeriodOnPeriod[[#This Row],[Available income]]+PeriodOnPeriod[[#This Row],[Carry]]</f>
        <v>0</v>
      </c>
      <c r="J31" s="9">
        <f>PeriodOnPeriod[[#This Row],[Recurring]]+PeriodOnPeriod[[#This Row],[Budgets]]+PeriodOnPeriod[[#This Row],[One-offs]]</f>
        <v>0</v>
      </c>
      <c r="K31" s="9">
        <f ca="1">PeriodOnPeriod[[#This Row],[Total income]]-PeriodOnPeriod[[#This Row],[Fixed spendings]]</f>
        <v>0</v>
      </c>
      <c r="L31" s="9">
        <f ca="1">SUMIFS(AllowanceTable[Allowance paid], AllowanceTable[Date], "&gt;="&amp;PeriodOnPeriod[[#This Row],[From date]], AllowanceTable[Date], "&lt;"&amp;PeriodOnPeriod[[#This Row],[To date]], AllowanceTable[Date], "&lt;="&amp;TODAY())</f>
        <v>0</v>
      </c>
      <c r="M31" s="9">
        <f ca="1">PeriodOnPeriod[[#This Row],[Fixed spendings]]+PeriodOnPeriod[[#This Row],[Allowance paid]]</f>
        <v>0</v>
      </c>
      <c r="N31" s="9">
        <f ca="1">PeriodOnPeriod[[#This Row],[Total income]]-PeriodOnPeriod[[#This Row],[Total spendings]]</f>
        <v>0</v>
      </c>
      <c r="O31" s="44"/>
    </row>
    <row r="32" spans="1:15" x14ac:dyDescent="0.25">
      <c r="A32" s="8" t="e">
        <f>MainIncomeTable[[#This Row],[Period]]</f>
        <v>#VALUE!</v>
      </c>
      <c r="B32" s="2" t="e">
        <f>_xlfn.XLOOKUP(PeriodOnPeriod[[#This Row],[Period]], MainIncomeTable[Period], MainIncomeTable[Date], 40179, -1, 1)</f>
        <v>#VALUE!</v>
      </c>
      <c r="C32" s="2" t="e">
        <f>_xlfn.XLOOKUP(PeriodOnPeriod[[#This Row],[Period]] + 0.5, MainIncomeTable[Period], MainIncomeTable[Date], 73050, 1, 1)</f>
        <v>#VALUE!</v>
      </c>
      <c r="D32"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32" s="9">
        <f ca="1">IF(OFFSET(PeriodOnPeriod[[#This Row],[Action]], -1, 0)="Carry balance",OFFSET(PeriodOnPeriod[[#This Row],[Leftover]], -1, 0),0)</f>
        <v>0</v>
      </c>
      <c r="F32" s="9">
        <f>SUMIFS(RecurringTable[Amount], RecurringTable[Date], "&gt;="&amp;PeriodOnPeriod[[#This Row],[From date]], RecurringTable[Date], "&lt;"&amp;PeriodOnPeriod[[#This Row],[To date]])</f>
        <v>0</v>
      </c>
      <c r="G32" s="9">
        <f>SUMIFS(BudgetTable[Implied Amount per period], BudgetTable[Start period], "&lt;="&amp;PeriodOnPeriod[[#This Row],[Period]], BudgetTable[End period], "&gt;="&amp;PeriodOnPeriod[[#This Row],[Period]])</f>
        <v>0</v>
      </c>
      <c r="H32" s="9">
        <f>SUMIFS(OneoffTable[Amount], OneoffTable[Date], "&gt;="&amp;PeriodOnPeriod[[#This Row],[From date]], OneoffTable[Date], "&lt;"&amp;PeriodOnPeriod[[#This Row],[To date]])</f>
        <v>0</v>
      </c>
      <c r="I32" s="9">
        <f ca="1">PeriodOnPeriod[[#This Row],[Available income]]+PeriodOnPeriod[[#This Row],[Carry]]</f>
        <v>0</v>
      </c>
      <c r="J32" s="9">
        <f>PeriodOnPeriod[[#This Row],[Recurring]]+PeriodOnPeriod[[#This Row],[Budgets]]+PeriodOnPeriod[[#This Row],[One-offs]]</f>
        <v>0</v>
      </c>
      <c r="K32" s="9">
        <f ca="1">PeriodOnPeriod[[#This Row],[Total income]]-PeriodOnPeriod[[#This Row],[Fixed spendings]]</f>
        <v>0</v>
      </c>
      <c r="L32" s="9">
        <f ca="1">SUMIFS(AllowanceTable[Allowance paid], AllowanceTable[Date], "&gt;="&amp;PeriodOnPeriod[[#This Row],[From date]], AllowanceTable[Date], "&lt;"&amp;PeriodOnPeriod[[#This Row],[To date]], AllowanceTable[Date], "&lt;="&amp;TODAY())</f>
        <v>0</v>
      </c>
      <c r="M32" s="9">
        <f ca="1">PeriodOnPeriod[[#This Row],[Fixed spendings]]+PeriodOnPeriod[[#This Row],[Allowance paid]]</f>
        <v>0</v>
      </c>
      <c r="N32" s="9">
        <f ca="1">PeriodOnPeriod[[#This Row],[Total income]]-PeriodOnPeriod[[#This Row],[Total spendings]]</f>
        <v>0</v>
      </c>
      <c r="O32" s="44"/>
    </row>
    <row r="33" spans="1:15" x14ac:dyDescent="0.25">
      <c r="A33" s="8" t="e">
        <f>MainIncomeTable[[#This Row],[Period]]</f>
        <v>#VALUE!</v>
      </c>
      <c r="B33" s="2" t="e">
        <f>_xlfn.XLOOKUP(PeriodOnPeriod[[#This Row],[Period]], MainIncomeTable[Period], MainIncomeTable[Date], 40179, -1, 1)</f>
        <v>#VALUE!</v>
      </c>
      <c r="C33" s="2" t="e">
        <f>_xlfn.XLOOKUP(PeriodOnPeriod[[#This Row],[Period]] + 0.5, MainIncomeTable[Period], MainIncomeTable[Date], 73050, 1, 1)</f>
        <v>#VALUE!</v>
      </c>
      <c r="D33"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33" s="9">
        <f ca="1">IF(OFFSET(PeriodOnPeriod[[#This Row],[Action]], -1, 0)="Carry balance",OFFSET(PeriodOnPeriod[[#This Row],[Leftover]], -1, 0),0)</f>
        <v>0</v>
      </c>
      <c r="F33" s="9">
        <f>SUMIFS(RecurringTable[Amount], RecurringTable[Date], "&gt;="&amp;PeriodOnPeriod[[#This Row],[From date]], RecurringTable[Date], "&lt;"&amp;PeriodOnPeriod[[#This Row],[To date]])</f>
        <v>0</v>
      </c>
      <c r="G33" s="9">
        <f>SUMIFS(BudgetTable[Implied Amount per period], BudgetTable[Start period], "&lt;="&amp;PeriodOnPeriod[[#This Row],[Period]], BudgetTable[End period], "&gt;="&amp;PeriodOnPeriod[[#This Row],[Period]])</f>
        <v>0</v>
      </c>
      <c r="H33" s="9">
        <f>SUMIFS(OneoffTable[Amount], OneoffTable[Date], "&gt;="&amp;PeriodOnPeriod[[#This Row],[From date]], OneoffTable[Date], "&lt;"&amp;PeriodOnPeriod[[#This Row],[To date]])</f>
        <v>0</v>
      </c>
      <c r="I33" s="9">
        <f ca="1">PeriodOnPeriod[[#This Row],[Available income]]+PeriodOnPeriod[[#This Row],[Carry]]</f>
        <v>0</v>
      </c>
      <c r="J33" s="9">
        <f>PeriodOnPeriod[[#This Row],[Recurring]]+PeriodOnPeriod[[#This Row],[Budgets]]+PeriodOnPeriod[[#This Row],[One-offs]]</f>
        <v>0</v>
      </c>
      <c r="K33" s="9">
        <f ca="1">PeriodOnPeriod[[#This Row],[Total income]]-PeriodOnPeriod[[#This Row],[Fixed spendings]]</f>
        <v>0</v>
      </c>
      <c r="L33" s="9">
        <f ca="1">SUMIFS(AllowanceTable[Allowance paid], AllowanceTable[Date], "&gt;="&amp;PeriodOnPeriod[[#This Row],[From date]], AllowanceTable[Date], "&lt;"&amp;PeriodOnPeriod[[#This Row],[To date]], AllowanceTable[Date], "&lt;="&amp;TODAY())</f>
        <v>0</v>
      </c>
      <c r="M33" s="9">
        <f ca="1">PeriodOnPeriod[[#This Row],[Fixed spendings]]+PeriodOnPeriod[[#This Row],[Allowance paid]]</f>
        <v>0</v>
      </c>
      <c r="N33" s="9">
        <f ca="1">PeriodOnPeriod[[#This Row],[Total income]]-PeriodOnPeriod[[#This Row],[Total spendings]]</f>
        <v>0</v>
      </c>
      <c r="O33" s="44"/>
    </row>
    <row r="34" spans="1:15" x14ac:dyDescent="0.25">
      <c r="A34" s="8" t="e">
        <f>MainIncomeTable[[#This Row],[Period]]</f>
        <v>#VALUE!</v>
      </c>
      <c r="B34" s="2" t="e">
        <f>_xlfn.XLOOKUP(PeriodOnPeriod[[#This Row],[Period]], MainIncomeTable[Period], MainIncomeTable[Date], 40179, -1, 1)</f>
        <v>#VALUE!</v>
      </c>
      <c r="C34" s="2" t="e">
        <f>_xlfn.XLOOKUP(PeriodOnPeriod[[#This Row],[Period]] + 0.5, MainIncomeTable[Period], MainIncomeTable[Date], 73050, 1, 1)</f>
        <v>#VALUE!</v>
      </c>
      <c r="D34"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34" s="9">
        <f ca="1">IF(OFFSET(PeriodOnPeriod[[#This Row],[Action]], -1, 0)="Carry balance",OFFSET(PeriodOnPeriod[[#This Row],[Leftover]], -1, 0),0)</f>
        <v>0</v>
      </c>
      <c r="F34" s="9">
        <f>SUMIFS(RecurringTable[Amount], RecurringTable[Date], "&gt;="&amp;PeriodOnPeriod[[#This Row],[From date]], RecurringTable[Date], "&lt;"&amp;PeriodOnPeriod[[#This Row],[To date]])</f>
        <v>0</v>
      </c>
      <c r="G34" s="9">
        <f>SUMIFS(BudgetTable[Implied Amount per period], BudgetTable[Start period], "&lt;="&amp;PeriodOnPeriod[[#This Row],[Period]], BudgetTable[End period], "&gt;="&amp;PeriodOnPeriod[[#This Row],[Period]])</f>
        <v>0</v>
      </c>
      <c r="H34" s="9">
        <f>SUMIFS(OneoffTable[Amount], OneoffTable[Date], "&gt;="&amp;PeriodOnPeriod[[#This Row],[From date]], OneoffTable[Date], "&lt;"&amp;PeriodOnPeriod[[#This Row],[To date]])</f>
        <v>0</v>
      </c>
      <c r="I34" s="9">
        <f ca="1">PeriodOnPeriod[[#This Row],[Available income]]+PeriodOnPeriod[[#This Row],[Carry]]</f>
        <v>0</v>
      </c>
      <c r="J34" s="9">
        <f>PeriodOnPeriod[[#This Row],[Recurring]]+PeriodOnPeriod[[#This Row],[Budgets]]+PeriodOnPeriod[[#This Row],[One-offs]]</f>
        <v>0</v>
      </c>
      <c r="K34" s="9">
        <f ca="1">PeriodOnPeriod[[#This Row],[Total income]]-PeriodOnPeriod[[#This Row],[Fixed spendings]]</f>
        <v>0</v>
      </c>
      <c r="L34" s="9">
        <f ca="1">SUMIFS(AllowanceTable[Allowance paid], AllowanceTable[Date], "&gt;="&amp;PeriodOnPeriod[[#This Row],[From date]], AllowanceTable[Date], "&lt;"&amp;PeriodOnPeriod[[#This Row],[To date]], AllowanceTable[Date], "&lt;="&amp;TODAY())</f>
        <v>0</v>
      </c>
      <c r="M34" s="9">
        <f ca="1">PeriodOnPeriod[[#This Row],[Fixed spendings]]+PeriodOnPeriod[[#This Row],[Allowance paid]]</f>
        <v>0</v>
      </c>
      <c r="N34" s="9">
        <f ca="1">PeriodOnPeriod[[#This Row],[Total income]]-PeriodOnPeriod[[#This Row],[Total spendings]]</f>
        <v>0</v>
      </c>
      <c r="O34" s="44"/>
    </row>
    <row r="35" spans="1:15" x14ac:dyDescent="0.25">
      <c r="A35" s="8" t="e">
        <f>MainIncomeTable[[#This Row],[Period]]</f>
        <v>#VALUE!</v>
      </c>
      <c r="B35" s="2" t="e">
        <f>_xlfn.XLOOKUP(PeriodOnPeriod[[#This Row],[Period]], MainIncomeTable[Period], MainIncomeTable[Date], 40179, -1, 1)</f>
        <v>#VALUE!</v>
      </c>
      <c r="C35" s="2" t="e">
        <f>_xlfn.XLOOKUP(PeriodOnPeriod[[#This Row],[Period]] + 0.5, MainIncomeTable[Period], MainIncomeTable[Date], 73050, 1, 1)</f>
        <v>#VALUE!</v>
      </c>
      <c r="D35"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35" s="9">
        <f ca="1">IF(OFFSET(PeriodOnPeriod[[#This Row],[Action]], -1, 0)="Carry balance",OFFSET(PeriodOnPeriod[[#This Row],[Leftover]], -1, 0),0)</f>
        <v>0</v>
      </c>
      <c r="F35" s="9">
        <f>SUMIFS(RecurringTable[Amount], RecurringTable[Date], "&gt;="&amp;PeriodOnPeriod[[#This Row],[From date]], RecurringTable[Date], "&lt;"&amp;PeriodOnPeriod[[#This Row],[To date]])</f>
        <v>0</v>
      </c>
      <c r="G35" s="9">
        <f>SUMIFS(BudgetTable[Implied Amount per period], BudgetTable[Start period], "&lt;="&amp;PeriodOnPeriod[[#This Row],[Period]], BudgetTable[End period], "&gt;="&amp;PeriodOnPeriod[[#This Row],[Period]])</f>
        <v>0</v>
      </c>
      <c r="H35" s="9">
        <f>SUMIFS(OneoffTable[Amount], OneoffTable[Date], "&gt;="&amp;PeriodOnPeriod[[#This Row],[From date]], OneoffTable[Date], "&lt;"&amp;PeriodOnPeriod[[#This Row],[To date]])</f>
        <v>0</v>
      </c>
      <c r="I35" s="9">
        <f ca="1">PeriodOnPeriod[[#This Row],[Available income]]+PeriodOnPeriod[[#This Row],[Carry]]</f>
        <v>0</v>
      </c>
      <c r="J35" s="9">
        <f>PeriodOnPeriod[[#This Row],[Recurring]]+PeriodOnPeriod[[#This Row],[Budgets]]+PeriodOnPeriod[[#This Row],[One-offs]]</f>
        <v>0</v>
      </c>
      <c r="K35" s="9">
        <f ca="1">PeriodOnPeriod[[#This Row],[Total income]]-PeriodOnPeriod[[#This Row],[Fixed spendings]]</f>
        <v>0</v>
      </c>
      <c r="L35" s="9">
        <f ca="1">SUMIFS(AllowanceTable[Allowance paid], AllowanceTable[Date], "&gt;="&amp;PeriodOnPeriod[[#This Row],[From date]], AllowanceTable[Date], "&lt;"&amp;PeriodOnPeriod[[#This Row],[To date]], AllowanceTable[Date], "&lt;="&amp;TODAY())</f>
        <v>0</v>
      </c>
      <c r="M35" s="9">
        <f ca="1">PeriodOnPeriod[[#This Row],[Fixed spendings]]+PeriodOnPeriod[[#This Row],[Allowance paid]]</f>
        <v>0</v>
      </c>
      <c r="N35" s="9">
        <f ca="1">PeriodOnPeriod[[#This Row],[Total income]]-PeriodOnPeriod[[#This Row],[Total spendings]]</f>
        <v>0</v>
      </c>
      <c r="O35" s="44"/>
    </row>
    <row r="36" spans="1:15" x14ac:dyDescent="0.25">
      <c r="A36" s="8" t="e">
        <f>MainIncomeTable[[#This Row],[Period]]</f>
        <v>#VALUE!</v>
      </c>
      <c r="B36" s="2" t="e">
        <f>_xlfn.XLOOKUP(PeriodOnPeriod[[#This Row],[Period]], MainIncomeTable[Period], MainIncomeTable[Date], 40179, -1, 1)</f>
        <v>#VALUE!</v>
      </c>
      <c r="C36" s="2" t="e">
        <f>_xlfn.XLOOKUP(PeriodOnPeriod[[#This Row],[Period]] + 0.5, MainIncomeTable[Period], MainIncomeTable[Date], 73050, 1, 1)</f>
        <v>#VALUE!</v>
      </c>
      <c r="D36"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36" s="9">
        <f ca="1">IF(OFFSET(PeriodOnPeriod[[#This Row],[Action]], -1, 0)="Carry balance",OFFSET(PeriodOnPeriod[[#This Row],[Leftover]], -1, 0),0)</f>
        <v>0</v>
      </c>
      <c r="F36" s="9">
        <f>SUMIFS(RecurringTable[Amount], RecurringTable[Date], "&gt;="&amp;PeriodOnPeriod[[#This Row],[From date]], RecurringTable[Date], "&lt;"&amp;PeriodOnPeriod[[#This Row],[To date]])</f>
        <v>0</v>
      </c>
      <c r="G36" s="9">
        <f>SUMIFS(BudgetTable[Implied Amount per period], BudgetTable[Start period], "&lt;="&amp;PeriodOnPeriod[[#This Row],[Period]], BudgetTable[End period], "&gt;="&amp;PeriodOnPeriod[[#This Row],[Period]])</f>
        <v>0</v>
      </c>
      <c r="H36" s="9">
        <f>SUMIFS(OneoffTable[Amount], OneoffTable[Date], "&gt;="&amp;PeriodOnPeriod[[#This Row],[From date]], OneoffTable[Date], "&lt;"&amp;PeriodOnPeriod[[#This Row],[To date]])</f>
        <v>0</v>
      </c>
      <c r="I36" s="9">
        <f ca="1">PeriodOnPeriod[[#This Row],[Available income]]+PeriodOnPeriod[[#This Row],[Carry]]</f>
        <v>0</v>
      </c>
      <c r="J36" s="9">
        <f>PeriodOnPeriod[[#This Row],[Recurring]]+PeriodOnPeriod[[#This Row],[Budgets]]+PeriodOnPeriod[[#This Row],[One-offs]]</f>
        <v>0</v>
      </c>
      <c r="K36" s="9">
        <f ca="1">PeriodOnPeriod[[#This Row],[Total income]]-PeriodOnPeriod[[#This Row],[Fixed spendings]]</f>
        <v>0</v>
      </c>
      <c r="L36" s="9">
        <f ca="1">SUMIFS(AllowanceTable[Allowance paid], AllowanceTable[Date], "&gt;="&amp;PeriodOnPeriod[[#This Row],[From date]], AllowanceTable[Date], "&lt;"&amp;PeriodOnPeriod[[#This Row],[To date]], AllowanceTable[Date], "&lt;="&amp;TODAY())</f>
        <v>0</v>
      </c>
      <c r="M36" s="9">
        <f ca="1">PeriodOnPeriod[[#This Row],[Fixed spendings]]+PeriodOnPeriod[[#This Row],[Allowance paid]]</f>
        <v>0</v>
      </c>
      <c r="N36" s="9">
        <f ca="1">PeriodOnPeriod[[#This Row],[Total income]]-PeriodOnPeriod[[#This Row],[Total spendings]]</f>
        <v>0</v>
      </c>
      <c r="O36" s="44"/>
    </row>
    <row r="37" spans="1:15" x14ac:dyDescent="0.25">
      <c r="A37" s="8" t="e">
        <f>MainIncomeTable[[#This Row],[Period]]</f>
        <v>#VALUE!</v>
      </c>
      <c r="B37" s="2" t="e">
        <f>_xlfn.XLOOKUP(PeriodOnPeriod[[#This Row],[Period]], MainIncomeTable[Period], MainIncomeTable[Date], 40179, -1, 1)</f>
        <v>#VALUE!</v>
      </c>
      <c r="C37" s="2" t="e">
        <f>_xlfn.XLOOKUP(PeriodOnPeriod[[#This Row],[Period]] + 0.5, MainIncomeTable[Period], MainIncomeTable[Date], 73050, 1, 1)</f>
        <v>#VALUE!</v>
      </c>
      <c r="D37"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37" s="9">
        <f ca="1">IF(OFFSET(PeriodOnPeriod[[#This Row],[Action]], -1, 0)="Carry balance",OFFSET(PeriodOnPeriod[[#This Row],[Leftover]], -1, 0),0)</f>
        <v>0</v>
      </c>
      <c r="F37" s="9">
        <f>SUMIFS(RecurringTable[Amount], RecurringTable[Date], "&gt;="&amp;PeriodOnPeriod[[#This Row],[From date]], RecurringTable[Date], "&lt;"&amp;PeriodOnPeriod[[#This Row],[To date]])</f>
        <v>0</v>
      </c>
      <c r="G37" s="9">
        <f>SUMIFS(BudgetTable[Implied Amount per period], BudgetTable[Start period], "&lt;="&amp;PeriodOnPeriod[[#This Row],[Period]], BudgetTable[End period], "&gt;="&amp;PeriodOnPeriod[[#This Row],[Period]])</f>
        <v>0</v>
      </c>
      <c r="H37" s="9">
        <f>SUMIFS(OneoffTable[Amount], OneoffTable[Date], "&gt;="&amp;PeriodOnPeriod[[#This Row],[From date]], OneoffTable[Date], "&lt;"&amp;PeriodOnPeriod[[#This Row],[To date]])</f>
        <v>0</v>
      </c>
      <c r="I37" s="9">
        <f ca="1">PeriodOnPeriod[[#This Row],[Available income]]+PeriodOnPeriod[[#This Row],[Carry]]</f>
        <v>0</v>
      </c>
      <c r="J37" s="9">
        <f>PeriodOnPeriod[[#This Row],[Recurring]]+PeriodOnPeriod[[#This Row],[Budgets]]+PeriodOnPeriod[[#This Row],[One-offs]]</f>
        <v>0</v>
      </c>
      <c r="K37" s="9">
        <f ca="1">PeriodOnPeriod[[#This Row],[Total income]]-PeriodOnPeriod[[#This Row],[Fixed spendings]]</f>
        <v>0</v>
      </c>
      <c r="L37" s="9">
        <f ca="1">SUMIFS(AllowanceTable[Allowance paid], AllowanceTable[Date], "&gt;="&amp;PeriodOnPeriod[[#This Row],[From date]], AllowanceTable[Date], "&lt;"&amp;PeriodOnPeriod[[#This Row],[To date]], AllowanceTable[Date], "&lt;="&amp;TODAY())</f>
        <v>0</v>
      </c>
      <c r="M37" s="9">
        <f ca="1">PeriodOnPeriod[[#This Row],[Fixed spendings]]+PeriodOnPeriod[[#This Row],[Allowance paid]]</f>
        <v>0</v>
      </c>
      <c r="N37" s="9">
        <f ca="1">PeriodOnPeriod[[#This Row],[Total income]]-PeriodOnPeriod[[#This Row],[Total spendings]]</f>
        <v>0</v>
      </c>
      <c r="O37" s="44"/>
    </row>
    <row r="38" spans="1:15" x14ac:dyDescent="0.25">
      <c r="A38" s="8" t="e">
        <f>MainIncomeTable[[#This Row],[Period]]</f>
        <v>#VALUE!</v>
      </c>
      <c r="B38" s="2" t="e">
        <f>_xlfn.XLOOKUP(PeriodOnPeriod[[#This Row],[Period]], MainIncomeTable[Period], MainIncomeTable[Date], 40179, -1, 1)</f>
        <v>#VALUE!</v>
      </c>
      <c r="C38" s="2" t="e">
        <f>_xlfn.XLOOKUP(PeriodOnPeriod[[#This Row],[Period]] + 0.5, MainIncomeTable[Period], MainIncomeTable[Date], 73050, 1, 1)</f>
        <v>#VALUE!</v>
      </c>
      <c r="D38"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38" s="9">
        <f ca="1">IF(OFFSET(PeriodOnPeriod[[#This Row],[Action]], -1, 0)="Carry balance",OFFSET(PeriodOnPeriod[[#This Row],[Leftover]], -1, 0),0)</f>
        <v>0</v>
      </c>
      <c r="F38" s="9">
        <f>SUMIFS(RecurringTable[Amount], RecurringTable[Date], "&gt;="&amp;PeriodOnPeriod[[#This Row],[From date]], RecurringTable[Date], "&lt;"&amp;PeriodOnPeriod[[#This Row],[To date]])</f>
        <v>0</v>
      </c>
      <c r="G38" s="9">
        <f>SUMIFS(BudgetTable[Implied Amount per period], BudgetTable[Start period], "&lt;="&amp;PeriodOnPeriod[[#This Row],[Period]], BudgetTable[End period], "&gt;="&amp;PeriodOnPeriod[[#This Row],[Period]])</f>
        <v>0</v>
      </c>
      <c r="H38" s="9">
        <f>SUMIFS(OneoffTable[Amount], OneoffTable[Date], "&gt;="&amp;PeriodOnPeriod[[#This Row],[From date]], OneoffTable[Date], "&lt;"&amp;PeriodOnPeriod[[#This Row],[To date]])</f>
        <v>0</v>
      </c>
      <c r="I38" s="9">
        <f ca="1">PeriodOnPeriod[[#This Row],[Available income]]+PeriodOnPeriod[[#This Row],[Carry]]</f>
        <v>0</v>
      </c>
      <c r="J38" s="9">
        <f>PeriodOnPeriod[[#This Row],[Recurring]]+PeriodOnPeriod[[#This Row],[Budgets]]+PeriodOnPeriod[[#This Row],[One-offs]]</f>
        <v>0</v>
      </c>
      <c r="K38" s="9">
        <f ca="1">PeriodOnPeriod[[#This Row],[Total income]]-PeriodOnPeriod[[#This Row],[Fixed spendings]]</f>
        <v>0</v>
      </c>
      <c r="L38" s="9">
        <f ca="1">SUMIFS(AllowanceTable[Allowance paid], AllowanceTable[Date], "&gt;="&amp;PeriodOnPeriod[[#This Row],[From date]], AllowanceTable[Date], "&lt;"&amp;PeriodOnPeriod[[#This Row],[To date]], AllowanceTable[Date], "&lt;="&amp;TODAY())</f>
        <v>0</v>
      </c>
      <c r="M38" s="9">
        <f ca="1">PeriodOnPeriod[[#This Row],[Fixed spendings]]+PeriodOnPeriod[[#This Row],[Allowance paid]]</f>
        <v>0</v>
      </c>
      <c r="N38" s="9">
        <f ca="1">PeriodOnPeriod[[#This Row],[Total income]]-PeriodOnPeriod[[#This Row],[Total spendings]]</f>
        <v>0</v>
      </c>
      <c r="O38" s="44"/>
    </row>
    <row r="39" spans="1:15" x14ac:dyDescent="0.25">
      <c r="A39" s="8" t="e">
        <f>MainIncomeTable[[#This Row],[Period]]</f>
        <v>#VALUE!</v>
      </c>
      <c r="B39" s="2" t="e">
        <f>_xlfn.XLOOKUP(PeriodOnPeriod[[#This Row],[Period]], MainIncomeTable[Period], MainIncomeTable[Date], 40179, -1, 1)</f>
        <v>#VALUE!</v>
      </c>
      <c r="C39" s="2" t="e">
        <f>_xlfn.XLOOKUP(PeriodOnPeriod[[#This Row],[Period]] + 0.5, MainIncomeTable[Period], MainIncomeTable[Date], 73050, 1, 1)</f>
        <v>#VALUE!</v>
      </c>
      <c r="D39"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39" s="9">
        <f ca="1">IF(OFFSET(PeriodOnPeriod[[#This Row],[Action]], -1, 0)="Carry balance",OFFSET(PeriodOnPeriod[[#This Row],[Leftover]], -1, 0),0)</f>
        <v>0</v>
      </c>
      <c r="F39" s="9">
        <f>SUMIFS(RecurringTable[Amount], RecurringTable[Date], "&gt;="&amp;PeriodOnPeriod[[#This Row],[From date]], RecurringTable[Date], "&lt;"&amp;PeriodOnPeriod[[#This Row],[To date]])</f>
        <v>0</v>
      </c>
      <c r="G39" s="9">
        <f>SUMIFS(BudgetTable[Implied Amount per period], BudgetTable[Start period], "&lt;="&amp;PeriodOnPeriod[[#This Row],[Period]], BudgetTable[End period], "&gt;="&amp;PeriodOnPeriod[[#This Row],[Period]])</f>
        <v>0</v>
      </c>
      <c r="H39" s="9">
        <f>SUMIFS(OneoffTable[Amount], OneoffTable[Date], "&gt;="&amp;PeriodOnPeriod[[#This Row],[From date]], OneoffTable[Date], "&lt;"&amp;PeriodOnPeriod[[#This Row],[To date]])</f>
        <v>0</v>
      </c>
      <c r="I39" s="9">
        <f ca="1">PeriodOnPeriod[[#This Row],[Available income]]+PeriodOnPeriod[[#This Row],[Carry]]</f>
        <v>0</v>
      </c>
      <c r="J39" s="9">
        <f>PeriodOnPeriod[[#This Row],[Recurring]]+PeriodOnPeriod[[#This Row],[Budgets]]+PeriodOnPeriod[[#This Row],[One-offs]]</f>
        <v>0</v>
      </c>
      <c r="K39" s="9">
        <f ca="1">PeriodOnPeriod[[#This Row],[Total income]]-PeriodOnPeriod[[#This Row],[Fixed spendings]]</f>
        <v>0</v>
      </c>
      <c r="L39" s="9">
        <f ca="1">SUMIFS(AllowanceTable[Allowance paid], AllowanceTable[Date], "&gt;="&amp;PeriodOnPeriod[[#This Row],[From date]], AllowanceTable[Date], "&lt;"&amp;PeriodOnPeriod[[#This Row],[To date]], AllowanceTable[Date], "&lt;="&amp;TODAY())</f>
        <v>0</v>
      </c>
      <c r="M39" s="9">
        <f ca="1">PeriodOnPeriod[[#This Row],[Fixed spendings]]+PeriodOnPeriod[[#This Row],[Allowance paid]]</f>
        <v>0</v>
      </c>
      <c r="N39" s="9">
        <f ca="1">PeriodOnPeriod[[#This Row],[Total income]]-PeriodOnPeriod[[#This Row],[Total spendings]]</f>
        <v>0</v>
      </c>
      <c r="O39" s="44"/>
    </row>
    <row r="40" spans="1:15" x14ac:dyDescent="0.25">
      <c r="A40" s="8" t="e">
        <f>MainIncomeTable[[#This Row],[Period]]</f>
        <v>#VALUE!</v>
      </c>
      <c r="B40" s="2" t="e">
        <f>_xlfn.XLOOKUP(PeriodOnPeriod[[#This Row],[Period]], MainIncomeTable[Period], MainIncomeTable[Date], 40179, -1, 1)</f>
        <v>#VALUE!</v>
      </c>
      <c r="C40" s="2" t="e">
        <f>_xlfn.XLOOKUP(PeriodOnPeriod[[#This Row],[Period]] + 0.5, MainIncomeTable[Period], MainIncomeTable[Date], 73050, 1, 1)</f>
        <v>#VALUE!</v>
      </c>
      <c r="D40"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40" s="9">
        <f ca="1">IF(OFFSET(PeriodOnPeriod[[#This Row],[Action]], -1, 0)="Carry balance",OFFSET(PeriodOnPeriod[[#This Row],[Leftover]], -1, 0),0)</f>
        <v>0</v>
      </c>
      <c r="F40" s="9">
        <f>SUMIFS(RecurringTable[Amount], RecurringTable[Date], "&gt;="&amp;PeriodOnPeriod[[#This Row],[From date]], RecurringTable[Date], "&lt;"&amp;PeriodOnPeriod[[#This Row],[To date]])</f>
        <v>0</v>
      </c>
      <c r="G40" s="9">
        <f>SUMIFS(BudgetTable[Implied Amount per period], BudgetTable[Start period], "&lt;="&amp;PeriodOnPeriod[[#This Row],[Period]], BudgetTable[End period], "&gt;="&amp;PeriodOnPeriod[[#This Row],[Period]])</f>
        <v>0</v>
      </c>
      <c r="H40" s="9">
        <f>SUMIFS(OneoffTable[Amount], OneoffTable[Date], "&gt;="&amp;PeriodOnPeriod[[#This Row],[From date]], OneoffTable[Date], "&lt;"&amp;PeriodOnPeriod[[#This Row],[To date]])</f>
        <v>0</v>
      </c>
      <c r="I40" s="9">
        <f ca="1">PeriodOnPeriod[[#This Row],[Available income]]+PeriodOnPeriod[[#This Row],[Carry]]</f>
        <v>0</v>
      </c>
      <c r="J40" s="9">
        <f>PeriodOnPeriod[[#This Row],[Recurring]]+PeriodOnPeriod[[#This Row],[Budgets]]+PeriodOnPeriod[[#This Row],[One-offs]]</f>
        <v>0</v>
      </c>
      <c r="K40" s="9">
        <f ca="1">PeriodOnPeriod[[#This Row],[Total income]]-PeriodOnPeriod[[#This Row],[Fixed spendings]]</f>
        <v>0</v>
      </c>
      <c r="L40" s="9">
        <f ca="1">SUMIFS(AllowanceTable[Allowance paid], AllowanceTable[Date], "&gt;="&amp;PeriodOnPeriod[[#This Row],[From date]], AllowanceTable[Date], "&lt;"&amp;PeriodOnPeriod[[#This Row],[To date]], AllowanceTable[Date], "&lt;="&amp;TODAY())</f>
        <v>0</v>
      </c>
      <c r="M40" s="9">
        <f ca="1">PeriodOnPeriod[[#This Row],[Fixed spendings]]+PeriodOnPeriod[[#This Row],[Allowance paid]]</f>
        <v>0</v>
      </c>
      <c r="N40" s="9">
        <f ca="1">PeriodOnPeriod[[#This Row],[Total income]]-PeriodOnPeriod[[#This Row],[Total spendings]]</f>
        <v>0</v>
      </c>
      <c r="O40" s="44"/>
    </row>
    <row r="41" spans="1:15" x14ac:dyDescent="0.25">
      <c r="A41" s="8" t="e">
        <f>MainIncomeTable[[#This Row],[Period]]</f>
        <v>#VALUE!</v>
      </c>
      <c r="B41" s="2" t="e">
        <f>_xlfn.XLOOKUP(PeriodOnPeriod[[#This Row],[Period]], MainIncomeTable[Period], MainIncomeTable[Date], 40179, -1, 1)</f>
        <v>#VALUE!</v>
      </c>
      <c r="C41" s="2" t="e">
        <f>_xlfn.XLOOKUP(PeriodOnPeriod[[#This Row],[Period]] + 0.5, MainIncomeTable[Period], MainIncomeTable[Date], 73050, 1, 1)</f>
        <v>#VALUE!</v>
      </c>
      <c r="D41"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41" s="9">
        <f ca="1">IF(OFFSET(PeriodOnPeriod[[#This Row],[Action]], -1, 0)="Carry balance",OFFSET(PeriodOnPeriod[[#This Row],[Leftover]], -1, 0),0)</f>
        <v>0</v>
      </c>
      <c r="F41" s="9">
        <f>SUMIFS(RecurringTable[Amount], RecurringTable[Date], "&gt;="&amp;PeriodOnPeriod[[#This Row],[From date]], RecurringTable[Date], "&lt;"&amp;PeriodOnPeriod[[#This Row],[To date]])</f>
        <v>0</v>
      </c>
      <c r="G41" s="9">
        <f>SUMIFS(BudgetTable[Implied Amount per period], BudgetTable[Start period], "&lt;="&amp;PeriodOnPeriod[[#This Row],[Period]], BudgetTable[End period], "&gt;="&amp;PeriodOnPeriod[[#This Row],[Period]])</f>
        <v>0</v>
      </c>
      <c r="H41" s="9">
        <f>SUMIFS(OneoffTable[Amount], OneoffTable[Date], "&gt;="&amp;PeriodOnPeriod[[#This Row],[From date]], OneoffTable[Date], "&lt;"&amp;PeriodOnPeriod[[#This Row],[To date]])</f>
        <v>0</v>
      </c>
      <c r="I41" s="9">
        <f ca="1">PeriodOnPeriod[[#This Row],[Available income]]+PeriodOnPeriod[[#This Row],[Carry]]</f>
        <v>0</v>
      </c>
      <c r="J41" s="9">
        <f>PeriodOnPeriod[[#This Row],[Recurring]]+PeriodOnPeriod[[#This Row],[Budgets]]+PeriodOnPeriod[[#This Row],[One-offs]]</f>
        <v>0</v>
      </c>
      <c r="K41" s="9">
        <f ca="1">PeriodOnPeriod[[#This Row],[Total income]]-PeriodOnPeriod[[#This Row],[Fixed spendings]]</f>
        <v>0</v>
      </c>
      <c r="L41" s="9">
        <f ca="1">SUMIFS(AllowanceTable[Allowance paid], AllowanceTable[Date], "&gt;="&amp;PeriodOnPeriod[[#This Row],[From date]], AllowanceTable[Date], "&lt;"&amp;PeriodOnPeriod[[#This Row],[To date]], AllowanceTable[Date], "&lt;="&amp;TODAY())</f>
        <v>0</v>
      </c>
      <c r="M41" s="9">
        <f ca="1">PeriodOnPeriod[[#This Row],[Fixed spendings]]+PeriodOnPeriod[[#This Row],[Allowance paid]]</f>
        <v>0</v>
      </c>
      <c r="N41" s="9">
        <f ca="1">PeriodOnPeriod[[#This Row],[Total income]]-PeriodOnPeriod[[#This Row],[Total spendings]]</f>
        <v>0</v>
      </c>
      <c r="O41" s="44"/>
    </row>
    <row r="42" spans="1:15" x14ac:dyDescent="0.25">
      <c r="A42" s="8" t="e">
        <f>MainIncomeTable[[#This Row],[Period]]</f>
        <v>#VALUE!</v>
      </c>
      <c r="B42" s="2" t="e">
        <f>_xlfn.XLOOKUP(PeriodOnPeriod[[#This Row],[Period]], MainIncomeTable[Period], MainIncomeTable[Date], 40179, -1, 1)</f>
        <v>#VALUE!</v>
      </c>
      <c r="C42" s="2" t="e">
        <f>_xlfn.XLOOKUP(PeriodOnPeriod[[#This Row],[Period]] + 0.5, MainIncomeTable[Period], MainIncomeTable[Date], 73050, 1, 1)</f>
        <v>#VALUE!</v>
      </c>
      <c r="D42"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42" s="9">
        <f ca="1">IF(OFFSET(PeriodOnPeriod[[#This Row],[Action]], -1, 0)="Carry balance",OFFSET(PeriodOnPeriod[[#This Row],[Leftover]], -1, 0),0)</f>
        <v>0</v>
      </c>
      <c r="F42" s="9">
        <f>SUMIFS(RecurringTable[Amount], RecurringTable[Date], "&gt;="&amp;PeriodOnPeriod[[#This Row],[From date]], RecurringTable[Date], "&lt;"&amp;PeriodOnPeriod[[#This Row],[To date]])</f>
        <v>0</v>
      </c>
      <c r="G42" s="9">
        <f>SUMIFS(BudgetTable[Implied Amount per period], BudgetTable[Start period], "&lt;="&amp;PeriodOnPeriod[[#This Row],[Period]], BudgetTable[End period], "&gt;="&amp;PeriodOnPeriod[[#This Row],[Period]])</f>
        <v>0</v>
      </c>
      <c r="H42" s="9">
        <f>SUMIFS(OneoffTable[Amount], OneoffTable[Date], "&gt;="&amp;PeriodOnPeriod[[#This Row],[From date]], OneoffTable[Date], "&lt;"&amp;PeriodOnPeriod[[#This Row],[To date]])</f>
        <v>0</v>
      </c>
      <c r="I42" s="9">
        <f ca="1">PeriodOnPeriod[[#This Row],[Available income]]+PeriodOnPeriod[[#This Row],[Carry]]</f>
        <v>0</v>
      </c>
      <c r="J42" s="9">
        <f>PeriodOnPeriod[[#This Row],[Recurring]]+PeriodOnPeriod[[#This Row],[Budgets]]+PeriodOnPeriod[[#This Row],[One-offs]]</f>
        <v>0</v>
      </c>
      <c r="K42" s="9">
        <f ca="1">PeriodOnPeriod[[#This Row],[Total income]]-PeriodOnPeriod[[#This Row],[Fixed spendings]]</f>
        <v>0</v>
      </c>
      <c r="L42" s="9">
        <f ca="1">SUMIFS(AllowanceTable[Allowance paid], AllowanceTable[Date], "&gt;="&amp;PeriodOnPeriod[[#This Row],[From date]], AllowanceTable[Date], "&lt;"&amp;PeriodOnPeriod[[#This Row],[To date]], AllowanceTable[Date], "&lt;="&amp;TODAY())</f>
        <v>0</v>
      </c>
      <c r="M42" s="9">
        <f ca="1">PeriodOnPeriod[[#This Row],[Fixed spendings]]+PeriodOnPeriod[[#This Row],[Allowance paid]]</f>
        <v>0</v>
      </c>
      <c r="N42" s="9">
        <f ca="1">PeriodOnPeriod[[#This Row],[Total income]]-PeriodOnPeriod[[#This Row],[Total spendings]]</f>
        <v>0</v>
      </c>
      <c r="O42" s="44"/>
    </row>
    <row r="43" spans="1:15" x14ac:dyDescent="0.25">
      <c r="A43" s="8" t="e">
        <f>MainIncomeTable[[#This Row],[Period]]</f>
        <v>#VALUE!</v>
      </c>
      <c r="B43" s="2" t="e">
        <f>_xlfn.XLOOKUP(PeriodOnPeriod[[#This Row],[Period]], MainIncomeTable[Period], MainIncomeTable[Date], 40179, -1, 1)</f>
        <v>#VALUE!</v>
      </c>
      <c r="C43" s="2" t="e">
        <f>_xlfn.XLOOKUP(PeriodOnPeriod[[#This Row],[Period]] + 0.5, MainIncomeTable[Period], MainIncomeTable[Date], 73050, 1, 1)</f>
        <v>#VALUE!</v>
      </c>
      <c r="D43"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43" s="9">
        <f ca="1">IF(OFFSET(PeriodOnPeriod[[#This Row],[Action]], -1, 0)="Carry balance",OFFSET(PeriodOnPeriod[[#This Row],[Leftover]], -1, 0),0)</f>
        <v>0</v>
      </c>
      <c r="F43" s="9">
        <f>SUMIFS(RecurringTable[Amount], RecurringTable[Date], "&gt;="&amp;PeriodOnPeriod[[#This Row],[From date]], RecurringTable[Date], "&lt;"&amp;PeriodOnPeriod[[#This Row],[To date]])</f>
        <v>0</v>
      </c>
      <c r="G43" s="9">
        <f>SUMIFS(BudgetTable[Implied Amount per period], BudgetTable[Start period], "&lt;="&amp;PeriodOnPeriod[[#This Row],[Period]], BudgetTable[End period], "&gt;="&amp;PeriodOnPeriod[[#This Row],[Period]])</f>
        <v>0</v>
      </c>
      <c r="H43" s="9">
        <f>SUMIFS(OneoffTable[Amount], OneoffTable[Date], "&gt;="&amp;PeriodOnPeriod[[#This Row],[From date]], OneoffTable[Date], "&lt;"&amp;PeriodOnPeriod[[#This Row],[To date]])</f>
        <v>0</v>
      </c>
      <c r="I43" s="9">
        <f ca="1">PeriodOnPeriod[[#This Row],[Available income]]+PeriodOnPeriod[[#This Row],[Carry]]</f>
        <v>0</v>
      </c>
      <c r="J43" s="9">
        <f>PeriodOnPeriod[[#This Row],[Recurring]]+PeriodOnPeriod[[#This Row],[Budgets]]+PeriodOnPeriod[[#This Row],[One-offs]]</f>
        <v>0</v>
      </c>
      <c r="K43" s="9">
        <f ca="1">PeriodOnPeriod[[#This Row],[Total income]]-PeriodOnPeriod[[#This Row],[Fixed spendings]]</f>
        <v>0</v>
      </c>
      <c r="L43" s="9">
        <f ca="1">SUMIFS(AllowanceTable[Allowance paid], AllowanceTable[Date], "&gt;="&amp;PeriodOnPeriod[[#This Row],[From date]], AllowanceTable[Date], "&lt;"&amp;PeriodOnPeriod[[#This Row],[To date]], AllowanceTable[Date], "&lt;="&amp;TODAY())</f>
        <v>0</v>
      </c>
      <c r="M43" s="9">
        <f ca="1">PeriodOnPeriod[[#This Row],[Fixed spendings]]+PeriodOnPeriod[[#This Row],[Allowance paid]]</f>
        <v>0</v>
      </c>
      <c r="N43" s="9">
        <f ca="1">PeriodOnPeriod[[#This Row],[Total income]]-PeriodOnPeriod[[#This Row],[Total spendings]]</f>
        <v>0</v>
      </c>
      <c r="O43" s="44"/>
    </row>
    <row r="44" spans="1:15" x14ac:dyDescent="0.25">
      <c r="A44" s="8" t="e">
        <f>MainIncomeTable[[#This Row],[Period]]</f>
        <v>#VALUE!</v>
      </c>
      <c r="B44" s="2" t="e">
        <f>_xlfn.XLOOKUP(PeriodOnPeriod[[#This Row],[Period]], MainIncomeTable[Period], MainIncomeTable[Date], 40179, -1, 1)</f>
        <v>#VALUE!</v>
      </c>
      <c r="C44" s="2" t="e">
        <f>_xlfn.XLOOKUP(PeriodOnPeriod[[#This Row],[Period]] + 0.5, MainIncomeTable[Period], MainIncomeTable[Date], 73050, 1, 1)</f>
        <v>#VALUE!</v>
      </c>
      <c r="D44"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44" s="9">
        <f ca="1">IF(OFFSET(PeriodOnPeriod[[#This Row],[Action]], -1, 0)="Carry balance",OFFSET(PeriodOnPeriod[[#This Row],[Leftover]], -1, 0),0)</f>
        <v>0</v>
      </c>
      <c r="F44" s="9">
        <f>SUMIFS(RecurringTable[Amount], RecurringTable[Date], "&gt;="&amp;PeriodOnPeriod[[#This Row],[From date]], RecurringTable[Date], "&lt;"&amp;PeriodOnPeriod[[#This Row],[To date]])</f>
        <v>0</v>
      </c>
      <c r="G44" s="9">
        <f>SUMIFS(BudgetTable[Implied Amount per period], BudgetTable[Start period], "&lt;="&amp;PeriodOnPeriod[[#This Row],[Period]], BudgetTable[End period], "&gt;="&amp;PeriodOnPeriod[[#This Row],[Period]])</f>
        <v>0</v>
      </c>
      <c r="H44" s="9">
        <f>SUMIFS(OneoffTable[Amount], OneoffTable[Date], "&gt;="&amp;PeriodOnPeriod[[#This Row],[From date]], OneoffTable[Date], "&lt;"&amp;PeriodOnPeriod[[#This Row],[To date]])</f>
        <v>0</v>
      </c>
      <c r="I44" s="9">
        <f ca="1">PeriodOnPeriod[[#This Row],[Available income]]+PeriodOnPeriod[[#This Row],[Carry]]</f>
        <v>0</v>
      </c>
      <c r="J44" s="9">
        <f>PeriodOnPeriod[[#This Row],[Recurring]]+PeriodOnPeriod[[#This Row],[Budgets]]+PeriodOnPeriod[[#This Row],[One-offs]]</f>
        <v>0</v>
      </c>
      <c r="K44" s="9">
        <f ca="1">PeriodOnPeriod[[#This Row],[Total income]]-PeriodOnPeriod[[#This Row],[Fixed spendings]]</f>
        <v>0</v>
      </c>
      <c r="L44" s="9">
        <f ca="1">SUMIFS(AllowanceTable[Allowance paid], AllowanceTable[Date], "&gt;="&amp;PeriodOnPeriod[[#This Row],[From date]], AllowanceTable[Date], "&lt;"&amp;PeriodOnPeriod[[#This Row],[To date]], AllowanceTable[Date], "&lt;="&amp;TODAY())</f>
        <v>0</v>
      </c>
      <c r="M44" s="9">
        <f ca="1">PeriodOnPeriod[[#This Row],[Fixed spendings]]+PeriodOnPeriod[[#This Row],[Allowance paid]]</f>
        <v>0</v>
      </c>
      <c r="N44" s="9">
        <f ca="1">PeriodOnPeriod[[#This Row],[Total income]]-PeriodOnPeriod[[#This Row],[Total spendings]]</f>
        <v>0</v>
      </c>
      <c r="O44" s="44"/>
    </row>
    <row r="45" spans="1:15" x14ac:dyDescent="0.25">
      <c r="A45" s="8" t="e">
        <f>MainIncomeTable[[#This Row],[Period]]</f>
        <v>#VALUE!</v>
      </c>
      <c r="B45" s="2" t="e">
        <f>_xlfn.XLOOKUP(PeriodOnPeriod[[#This Row],[Period]], MainIncomeTable[Period], MainIncomeTable[Date], 40179, -1, 1)</f>
        <v>#VALUE!</v>
      </c>
      <c r="C45" s="2" t="e">
        <f>_xlfn.XLOOKUP(PeriodOnPeriod[[#This Row],[Period]] + 0.5, MainIncomeTable[Period], MainIncomeTable[Date], 73050, 1, 1)</f>
        <v>#VALUE!</v>
      </c>
      <c r="D45"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45" s="9">
        <f ca="1">IF(OFFSET(PeriodOnPeriod[[#This Row],[Action]], -1, 0)="Carry balance",OFFSET(PeriodOnPeriod[[#This Row],[Leftover]], -1, 0),0)</f>
        <v>0</v>
      </c>
      <c r="F45" s="9">
        <f>SUMIFS(RecurringTable[Amount], RecurringTable[Date], "&gt;="&amp;PeriodOnPeriod[[#This Row],[From date]], RecurringTable[Date], "&lt;"&amp;PeriodOnPeriod[[#This Row],[To date]])</f>
        <v>0</v>
      </c>
      <c r="G45" s="9">
        <f>SUMIFS(BudgetTable[Implied Amount per period], BudgetTable[Start period], "&lt;="&amp;PeriodOnPeriod[[#This Row],[Period]], BudgetTable[End period], "&gt;="&amp;PeriodOnPeriod[[#This Row],[Period]])</f>
        <v>0</v>
      </c>
      <c r="H45" s="9">
        <f>SUMIFS(OneoffTable[Amount], OneoffTable[Date], "&gt;="&amp;PeriodOnPeriod[[#This Row],[From date]], OneoffTable[Date], "&lt;"&amp;PeriodOnPeriod[[#This Row],[To date]])</f>
        <v>0</v>
      </c>
      <c r="I45" s="9">
        <f ca="1">PeriodOnPeriod[[#This Row],[Available income]]+PeriodOnPeriod[[#This Row],[Carry]]</f>
        <v>0</v>
      </c>
      <c r="J45" s="9">
        <f>PeriodOnPeriod[[#This Row],[Recurring]]+PeriodOnPeriod[[#This Row],[Budgets]]+PeriodOnPeriod[[#This Row],[One-offs]]</f>
        <v>0</v>
      </c>
      <c r="K45" s="9">
        <f ca="1">PeriodOnPeriod[[#This Row],[Total income]]-PeriodOnPeriod[[#This Row],[Fixed spendings]]</f>
        <v>0</v>
      </c>
      <c r="L45" s="9">
        <f ca="1">SUMIFS(AllowanceTable[Allowance paid], AllowanceTable[Date], "&gt;="&amp;PeriodOnPeriod[[#This Row],[From date]], AllowanceTable[Date], "&lt;"&amp;PeriodOnPeriod[[#This Row],[To date]], AllowanceTable[Date], "&lt;="&amp;TODAY())</f>
        <v>0</v>
      </c>
      <c r="M45" s="9">
        <f ca="1">PeriodOnPeriod[[#This Row],[Fixed spendings]]+PeriodOnPeriod[[#This Row],[Allowance paid]]</f>
        <v>0</v>
      </c>
      <c r="N45" s="9">
        <f ca="1">PeriodOnPeriod[[#This Row],[Total income]]-PeriodOnPeriod[[#This Row],[Total spendings]]</f>
        <v>0</v>
      </c>
      <c r="O45" s="44"/>
    </row>
    <row r="46" spans="1:15" x14ac:dyDescent="0.25">
      <c r="A46" s="8" t="e">
        <f>MainIncomeTable[[#This Row],[Period]]</f>
        <v>#VALUE!</v>
      </c>
      <c r="B46" s="2" t="e">
        <f>_xlfn.XLOOKUP(PeriodOnPeriod[[#This Row],[Period]], MainIncomeTable[Period], MainIncomeTable[Date], 40179, -1, 1)</f>
        <v>#VALUE!</v>
      </c>
      <c r="C46" s="2" t="e">
        <f>_xlfn.XLOOKUP(PeriodOnPeriod[[#This Row],[Period]] + 0.5, MainIncomeTable[Period], MainIncomeTable[Date], 73050, 1, 1)</f>
        <v>#VALUE!</v>
      </c>
      <c r="D46"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46" s="9">
        <f ca="1">IF(OFFSET(PeriodOnPeriod[[#This Row],[Action]], -1, 0)="Carry balance",OFFSET(PeriodOnPeriod[[#This Row],[Leftover]], -1, 0),0)</f>
        <v>0</v>
      </c>
      <c r="F46" s="9">
        <f>SUMIFS(RecurringTable[Amount], RecurringTable[Date], "&gt;="&amp;PeriodOnPeriod[[#This Row],[From date]], RecurringTable[Date], "&lt;"&amp;PeriodOnPeriod[[#This Row],[To date]])</f>
        <v>0</v>
      </c>
      <c r="G46" s="9">
        <f>SUMIFS(BudgetTable[Implied Amount per period], BudgetTable[Start period], "&lt;="&amp;PeriodOnPeriod[[#This Row],[Period]], BudgetTable[End period], "&gt;="&amp;PeriodOnPeriod[[#This Row],[Period]])</f>
        <v>0</v>
      </c>
      <c r="H46" s="9">
        <f>SUMIFS(OneoffTable[Amount], OneoffTable[Date], "&gt;="&amp;PeriodOnPeriod[[#This Row],[From date]], OneoffTable[Date], "&lt;"&amp;PeriodOnPeriod[[#This Row],[To date]])</f>
        <v>0</v>
      </c>
      <c r="I46" s="9">
        <f ca="1">PeriodOnPeriod[[#This Row],[Available income]]+PeriodOnPeriod[[#This Row],[Carry]]</f>
        <v>0</v>
      </c>
      <c r="J46" s="9">
        <f>PeriodOnPeriod[[#This Row],[Recurring]]+PeriodOnPeriod[[#This Row],[Budgets]]+PeriodOnPeriod[[#This Row],[One-offs]]</f>
        <v>0</v>
      </c>
      <c r="K46" s="9">
        <f ca="1">PeriodOnPeriod[[#This Row],[Total income]]-PeriodOnPeriod[[#This Row],[Fixed spendings]]</f>
        <v>0</v>
      </c>
      <c r="L46" s="9">
        <f ca="1">SUMIFS(AllowanceTable[Allowance paid], AllowanceTable[Date], "&gt;="&amp;PeriodOnPeriod[[#This Row],[From date]], AllowanceTable[Date], "&lt;"&amp;PeriodOnPeriod[[#This Row],[To date]], AllowanceTable[Date], "&lt;="&amp;TODAY())</f>
        <v>0</v>
      </c>
      <c r="M46" s="9">
        <f ca="1">PeriodOnPeriod[[#This Row],[Fixed spendings]]+PeriodOnPeriod[[#This Row],[Allowance paid]]</f>
        <v>0</v>
      </c>
      <c r="N46" s="9">
        <f ca="1">PeriodOnPeriod[[#This Row],[Total income]]-PeriodOnPeriod[[#This Row],[Total spendings]]</f>
        <v>0</v>
      </c>
      <c r="O46" s="44"/>
    </row>
    <row r="47" spans="1:15" x14ac:dyDescent="0.25">
      <c r="A47" s="8" t="e">
        <f>MainIncomeTable[[#This Row],[Period]]</f>
        <v>#VALUE!</v>
      </c>
      <c r="B47" s="2" t="e">
        <f>_xlfn.XLOOKUP(PeriodOnPeriod[[#This Row],[Period]], MainIncomeTable[Period], MainIncomeTable[Date], 40179, -1, 1)</f>
        <v>#VALUE!</v>
      </c>
      <c r="C47" s="2" t="e">
        <f>_xlfn.XLOOKUP(PeriodOnPeriod[[#This Row],[Period]] + 0.5, MainIncomeTable[Period], MainIncomeTable[Date], 73050, 1, 1)</f>
        <v>#VALUE!</v>
      </c>
      <c r="D47"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47" s="9">
        <f ca="1">IF(OFFSET(PeriodOnPeriod[[#This Row],[Action]], -1, 0)="Carry balance",OFFSET(PeriodOnPeriod[[#This Row],[Leftover]], -1, 0),0)</f>
        <v>0</v>
      </c>
      <c r="F47" s="9">
        <f>SUMIFS(RecurringTable[Amount], RecurringTable[Date], "&gt;="&amp;PeriodOnPeriod[[#This Row],[From date]], RecurringTable[Date], "&lt;"&amp;PeriodOnPeriod[[#This Row],[To date]])</f>
        <v>0</v>
      </c>
      <c r="G47" s="9">
        <f>SUMIFS(BudgetTable[Implied Amount per period], BudgetTable[Start period], "&lt;="&amp;PeriodOnPeriod[[#This Row],[Period]], BudgetTable[End period], "&gt;="&amp;PeriodOnPeriod[[#This Row],[Period]])</f>
        <v>0</v>
      </c>
      <c r="H47" s="9">
        <f>SUMIFS(OneoffTable[Amount], OneoffTable[Date], "&gt;="&amp;PeriodOnPeriod[[#This Row],[From date]], OneoffTable[Date], "&lt;"&amp;PeriodOnPeriod[[#This Row],[To date]])</f>
        <v>0</v>
      </c>
      <c r="I47" s="9">
        <f ca="1">PeriodOnPeriod[[#This Row],[Available income]]+PeriodOnPeriod[[#This Row],[Carry]]</f>
        <v>0</v>
      </c>
      <c r="J47" s="9">
        <f>PeriodOnPeriod[[#This Row],[Recurring]]+PeriodOnPeriod[[#This Row],[Budgets]]+PeriodOnPeriod[[#This Row],[One-offs]]</f>
        <v>0</v>
      </c>
      <c r="K47" s="9">
        <f ca="1">PeriodOnPeriod[[#This Row],[Total income]]-PeriodOnPeriod[[#This Row],[Fixed spendings]]</f>
        <v>0</v>
      </c>
      <c r="L47" s="9">
        <f ca="1">SUMIFS(AllowanceTable[Allowance paid], AllowanceTable[Date], "&gt;="&amp;PeriodOnPeriod[[#This Row],[From date]], AllowanceTable[Date], "&lt;"&amp;PeriodOnPeriod[[#This Row],[To date]], AllowanceTable[Date], "&lt;="&amp;TODAY())</f>
        <v>0</v>
      </c>
      <c r="M47" s="9">
        <f ca="1">PeriodOnPeriod[[#This Row],[Fixed spendings]]+PeriodOnPeriod[[#This Row],[Allowance paid]]</f>
        <v>0</v>
      </c>
      <c r="N47" s="9">
        <f ca="1">PeriodOnPeriod[[#This Row],[Total income]]-PeriodOnPeriod[[#This Row],[Total spendings]]</f>
        <v>0</v>
      </c>
      <c r="O47" s="44"/>
    </row>
    <row r="48" spans="1:15" x14ac:dyDescent="0.25">
      <c r="A48" s="8" t="e">
        <f>MainIncomeTable[[#This Row],[Period]]</f>
        <v>#VALUE!</v>
      </c>
      <c r="B48" s="2" t="e">
        <f>_xlfn.XLOOKUP(PeriodOnPeriod[[#This Row],[Period]], MainIncomeTable[Period], MainIncomeTable[Date], 40179, -1, 1)</f>
        <v>#VALUE!</v>
      </c>
      <c r="C48" s="2" t="e">
        <f>_xlfn.XLOOKUP(PeriodOnPeriod[[#This Row],[Period]] + 0.5, MainIncomeTable[Period], MainIncomeTable[Date], 73050, 1, 1)</f>
        <v>#VALUE!</v>
      </c>
      <c r="D48"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48" s="9">
        <f ca="1">IF(OFFSET(PeriodOnPeriod[[#This Row],[Action]], -1, 0)="Carry balance",OFFSET(PeriodOnPeriod[[#This Row],[Leftover]], -1, 0),0)</f>
        <v>0</v>
      </c>
      <c r="F48" s="9">
        <f>SUMIFS(RecurringTable[Amount], RecurringTable[Date], "&gt;="&amp;PeriodOnPeriod[[#This Row],[From date]], RecurringTable[Date], "&lt;"&amp;PeriodOnPeriod[[#This Row],[To date]])</f>
        <v>0</v>
      </c>
      <c r="G48" s="9">
        <f>SUMIFS(BudgetTable[Implied Amount per period], BudgetTable[Start period], "&lt;="&amp;PeriodOnPeriod[[#This Row],[Period]], BudgetTable[End period], "&gt;="&amp;PeriodOnPeriod[[#This Row],[Period]])</f>
        <v>0</v>
      </c>
      <c r="H48" s="9">
        <f>SUMIFS(OneoffTable[Amount], OneoffTable[Date], "&gt;="&amp;PeriodOnPeriod[[#This Row],[From date]], OneoffTable[Date], "&lt;"&amp;PeriodOnPeriod[[#This Row],[To date]])</f>
        <v>0</v>
      </c>
      <c r="I48" s="9">
        <f ca="1">PeriodOnPeriod[[#This Row],[Available income]]+PeriodOnPeriod[[#This Row],[Carry]]</f>
        <v>0</v>
      </c>
      <c r="J48" s="9">
        <f>PeriodOnPeriod[[#This Row],[Recurring]]+PeriodOnPeriod[[#This Row],[Budgets]]+PeriodOnPeriod[[#This Row],[One-offs]]</f>
        <v>0</v>
      </c>
      <c r="K48" s="9">
        <f ca="1">PeriodOnPeriod[[#This Row],[Total income]]-PeriodOnPeriod[[#This Row],[Fixed spendings]]</f>
        <v>0</v>
      </c>
      <c r="L48" s="9">
        <f ca="1">SUMIFS(AllowanceTable[Allowance paid], AllowanceTable[Date], "&gt;="&amp;PeriodOnPeriod[[#This Row],[From date]], AllowanceTable[Date], "&lt;"&amp;PeriodOnPeriod[[#This Row],[To date]], AllowanceTable[Date], "&lt;="&amp;TODAY())</f>
        <v>0</v>
      </c>
      <c r="M48" s="9">
        <f ca="1">PeriodOnPeriod[[#This Row],[Fixed spendings]]+PeriodOnPeriod[[#This Row],[Allowance paid]]</f>
        <v>0</v>
      </c>
      <c r="N48" s="9">
        <f ca="1">PeriodOnPeriod[[#This Row],[Total income]]-PeriodOnPeriod[[#This Row],[Total spendings]]</f>
        <v>0</v>
      </c>
      <c r="O48" s="44"/>
    </row>
    <row r="49" spans="1:15" x14ac:dyDescent="0.25">
      <c r="A49" s="8" t="e">
        <f>MainIncomeTable[[#This Row],[Period]]</f>
        <v>#VALUE!</v>
      </c>
      <c r="B49" s="2" t="e">
        <f>_xlfn.XLOOKUP(PeriodOnPeriod[[#This Row],[Period]], MainIncomeTable[Period], MainIncomeTable[Date], 40179, -1, 1)</f>
        <v>#VALUE!</v>
      </c>
      <c r="C49" s="2" t="e">
        <f>_xlfn.XLOOKUP(PeriodOnPeriod[[#This Row],[Period]] + 0.5, MainIncomeTable[Period], MainIncomeTable[Date], 73050, 1, 1)</f>
        <v>#VALUE!</v>
      </c>
      <c r="D49"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49" s="9">
        <f ca="1">IF(OFFSET(PeriodOnPeriod[[#This Row],[Action]], -1, 0)="Carry balance",OFFSET(PeriodOnPeriod[[#This Row],[Leftover]], -1, 0),0)</f>
        <v>0</v>
      </c>
      <c r="F49" s="9">
        <f>SUMIFS(RecurringTable[Amount], RecurringTable[Date], "&gt;="&amp;PeriodOnPeriod[[#This Row],[From date]], RecurringTable[Date], "&lt;"&amp;PeriodOnPeriod[[#This Row],[To date]])</f>
        <v>0</v>
      </c>
      <c r="G49" s="9">
        <f>SUMIFS(BudgetTable[Implied Amount per period], BudgetTable[Start period], "&lt;="&amp;PeriodOnPeriod[[#This Row],[Period]], BudgetTable[End period], "&gt;="&amp;PeriodOnPeriod[[#This Row],[Period]])</f>
        <v>0</v>
      </c>
      <c r="H49" s="9">
        <f>SUMIFS(OneoffTable[Amount], OneoffTable[Date], "&gt;="&amp;PeriodOnPeriod[[#This Row],[From date]], OneoffTable[Date], "&lt;"&amp;PeriodOnPeriod[[#This Row],[To date]])</f>
        <v>0</v>
      </c>
      <c r="I49" s="9">
        <f ca="1">PeriodOnPeriod[[#This Row],[Available income]]+PeriodOnPeriod[[#This Row],[Carry]]</f>
        <v>0</v>
      </c>
      <c r="J49" s="9">
        <f>PeriodOnPeriod[[#This Row],[Recurring]]+PeriodOnPeriod[[#This Row],[Budgets]]+PeriodOnPeriod[[#This Row],[One-offs]]</f>
        <v>0</v>
      </c>
      <c r="K49" s="9">
        <f ca="1">PeriodOnPeriod[[#This Row],[Total income]]-PeriodOnPeriod[[#This Row],[Fixed spendings]]</f>
        <v>0</v>
      </c>
      <c r="L49" s="9">
        <f ca="1">SUMIFS(AllowanceTable[Allowance paid], AllowanceTable[Date], "&gt;="&amp;PeriodOnPeriod[[#This Row],[From date]], AllowanceTable[Date], "&lt;"&amp;PeriodOnPeriod[[#This Row],[To date]], AllowanceTable[Date], "&lt;="&amp;TODAY())</f>
        <v>0</v>
      </c>
      <c r="M49" s="9">
        <f ca="1">PeriodOnPeriod[[#This Row],[Fixed spendings]]+PeriodOnPeriod[[#This Row],[Allowance paid]]</f>
        <v>0</v>
      </c>
      <c r="N49" s="9">
        <f ca="1">PeriodOnPeriod[[#This Row],[Total income]]-PeriodOnPeriod[[#This Row],[Total spendings]]</f>
        <v>0</v>
      </c>
      <c r="O49" s="44"/>
    </row>
    <row r="50" spans="1:15" x14ac:dyDescent="0.25">
      <c r="A50" s="8" t="e">
        <f>MainIncomeTable[[#This Row],[Period]]</f>
        <v>#VALUE!</v>
      </c>
      <c r="B50" s="2" t="e">
        <f>_xlfn.XLOOKUP(PeriodOnPeriod[[#This Row],[Period]], MainIncomeTable[Period], MainIncomeTable[Date], 40179, -1, 1)</f>
        <v>#VALUE!</v>
      </c>
      <c r="C50" s="2" t="e">
        <f>_xlfn.XLOOKUP(PeriodOnPeriod[[#This Row],[Period]] + 0.5, MainIncomeTable[Period], MainIncomeTable[Date], 73050, 1, 1)</f>
        <v>#VALUE!</v>
      </c>
      <c r="D50"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50" s="9">
        <f ca="1">IF(OFFSET(PeriodOnPeriod[[#This Row],[Action]], -1, 0)="Carry balance",OFFSET(PeriodOnPeriod[[#This Row],[Leftover]], -1, 0),0)</f>
        <v>0</v>
      </c>
      <c r="F50" s="9">
        <f>SUMIFS(RecurringTable[Amount], RecurringTable[Date], "&gt;="&amp;PeriodOnPeriod[[#This Row],[From date]], RecurringTable[Date], "&lt;"&amp;PeriodOnPeriod[[#This Row],[To date]])</f>
        <v>0</v>
      </c>
      <c r="G50" s="9">
        <f>SUMIFS(BudgetTable[Implied Amount per period], BudgetTable[Start period], "&lt;="&amp;PeriodOnPeriod[[#This Row],[Period]], BudgetTable[End period], "&gt;="&amp;PeriodOnPeriod[[#This Row],[Period]])</f>
        <v>0</v>
      </c>
      <c r="H50" s="9">
        <f>SUMIFS(OneoffTable[Amount], OneoffTable[Date], "&gt;="&amp;PeriodOnPeriod[[#This Row],[From date]], OneoffTable[Date], "&lt;"&amp;PeriodOnPeriod[[#This Row],[To date]])</f>
        <v>0</v>
      </c>
      <c r="I50" s="9">
        <f ca="1">PeriodOnPeriod[[#This Row],[Available income]]+PeriodOnPeriod[[#This Row],[Carry]]</f>
        <v>0</v>
      </c>
      <c r="J50" s="9">
        <f>PeriodOnPeriod[[#This Row],[Recurring]]+PeriodOnPeriod[[#This Row],[Budgets]]+PeriodOnPeriod[[#This Row],[One-offs]]</f>
        <v>0</v>
      </c>
      <c r="K50" s="9">
        <f ca="1">PeriodOnPeriod[[#This Row],[Total income]]-PeriodOnPeriod[[#This Row],[Fixed spendings]]</f>
        <v>0</v>
      </c>
      <c r="L50" s="9">
        <f ca="1">SUMIFS(AllowanceTable[Allowance paid], AllowanceTable[Date], "&gt;="&amp;PeriodOnPeriod[[#This Row],[From date]], AllowanceTable[Date], "&lt;"&amp;PeriodOnPeriod[[#This Row],[To date]], AllowanceTable[Date], "&lt;="&amp;TODAY())</f>
        <v>0</v>
      </c>
      <c r="M50" s="9">
        <f ca="1">PeriodOnPeriod[[#This Row],[Fixed spendings]]+PeriodOnPeriod[[#This Row],[Allowance paid]]</f>
        <v>0</v>
      </c>
      <c r="N50" s="9">
        <f ca="1">PeriodOnPeriod[[#This Row],[Total income]]-PeriodOnPeriod[[#This Row],[Total spendings]]</f>
        <v>0</v>
      </c>
      <c r="O50" s="44"/>
    </row>
    <row r="51" spans="1:15" x14ac:dyDescent="0.25">
      <c r="A51" s="8" t="e">
        <f>MainIncomeTable[[#This Row],[Period]]</f>
        <v>#VALUE!</v>
      </c>
      <c r="B51" s="2" t="e">
        <f>_xlfn.XLOOKUP(PeriodOnPeriod[[#This Row],[Period]], MainIncomeTable[Period], MainIncomeTable[Date], 40179, -1, 1)</f>
        <v>#VALUE!</v>
      </c>
      <c r="C51" s="2" t="e">
        <f>_xlfn.XLOOKUP(PeriodOnPeriod[[#This Row],[Period]] + 0.5, MainIncomeTable[Period], MainIncomeTable[Date], 73050, 1, 1)</f>
        <v>#VALUE!</v>
      </c>
      <c r="D51"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51" s="9">
        <f ca="1">IF(OFFSET(PeriodOnPeriod[[#This Row],[Action]], -1, 0)="Carry balance",OFFSET(PeriodOnPeriod[[#This Row],[Leftover]], -1, 0),0)</f>
        <v>0</v>
      </c>
      <c r="F51" s="9">
        <f>SUMIFS(RecurringTable[Amount], RecurringTable[Date], "&gt;="&amp;PeriodOnPeriod[[#This Row],[From date]], RecurringTable[Date], "&lt;"&amp;PeriodOnPeriod[[#This Row],[To date]])</f>
        <v>0</v>
      </c>
      <c r="G51" s="9">
        <f>SUMIFS(BudgetTable[Implied Amount per period], BudgetTable[Start period], "&lt;="&amp;PeriodOnPeriod[[#This Row],[Period]], BudgetTable[End period], "&gt;="&amp;PeriodOnPeriod[[#This Row],[Period]])</f>
        <v>0</v>
      </c>
      <c r="H51" s="9">
        <f>SUMIFS(OneoffTable[Amount], OneoffTable[Date], "&gt;="&amp;PeriodOnPeriod[[#This Row],[From date]], OneoffTable[Date], "&lt;"&amp;PeriodOnPeriod[[#This Row],[To date]])</f>
        <v>0</v>
      </c>
      <c r="I51" s="9">
        <f ca="1">PeriodOnPeriod[[#This Row],[Available income]]+PeriodOnPeriod[[#This Row],[Carry]]</f>
        <v>0</v>
      </c>
      <c r="J51" s="9">
        <f>PeriodOnPeriod[[#This Row],[Recurring]]+PeriodOnPeriod[[#This Row],[Budgets]]+PeriodOnPeriod[[#This Row],[One-offs]]</f>
        <v>0</v>
      </c>
      <c r="K51" s="9">
        <f ca="1">PeriodOnPeriod[[#This Row],[Total income]]-PeriodOnPeriod[[#This Row],[Fixed spendings]]</f>
        <v>0</v>
      </c>
      <c r="L51" s="9">
        <f ca="1">SUMIFS(AllowanceTable[Allowance paid], AllowanceTable[Date], "&gt;="&amp;PeriodOnPeriod[[#This Row],[From date]], AllowanceTable[Date], "&lt;"&amp;PeriodOnPeriod[[#This Row],[To date]], AllowanceTable[Date], "&lt;="&amp;TODAY())</f>
        <v>0</v>
      </c>
      <c r="M51" s="9">
        <f ca="1">PeriodOnPeriod[[#This Row],[Fixed spendings]]+PeriodOnPeriod[[#This Row],[Allowance paid]]</f>
        <v>0</v>
      </c>
      <c r="N51" s="9">
        <f ca="1">PeriodOnPeriod[[#This Row],[Total income]]-PeriodOnPeriod[[#This Row],[Total spendings]]</f>
        <v>0</v>
      </c>
      <c r="O51" s="44"/>
    </row>
    <row r="52" spans="1:15" x14ac:dyDescent="0.25">
      <c r="A52" s="8" t="e">
        <f>MainIncomeTable[[#This Row],[Period]]</f>
        <v>#VALUE!</v>
      </c>
      <c r="B52" s="2" t="e">
        <f>_xlfn.XLOOKUP(PeriodOnPeriod[[#This Row],[Period]], MainIncomeTable[Period], MainIncomeTable[Date], 40179, -1, 1)</f>
        <v>#VALUE!</v>
      </c>
      <c r="C52" s="2" t="e">
        <f>_xlfn.XLOOKUP(PeriodOnPeriod[[#This Row],[Period]] + 0.5, MainIncomeTable[Period], MainIncomeTable[Date], 73050, 1, 1)</f>
        <v>#VALUE!</v>
      </c>
      <c r="D52"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52" s="9">
        <f ca="1">IF(OFFSET(PeriodOnPeriod[[#This Row],[Action]], -1, 0)="Carry balance",OFFSET(PeriodOnPeriod[[#This Row],[Leftover]], -1, 0),0)</f>
        <v>0</v>
      </c>
      <c r="F52" s="9">
        <f>SUMIFS(RecurringTable[Amount], RecurringTable[Date], "&gt;="&amp;PeriodOnPeriod[[#This Row],[From date]], RecurringTable[Date], "&lt;"&amp;PeriodOnPeriod[[#This Row],[To date]])</f>
        <v>0</v>
      </c>
      <c r="G52" s="9">
        <f>SUMIFS(BudgetTable[Implied Amount per period], BudgetTable[Start period], "&lt;="&amp;PeriodOnPeriod[[#This Row],[Period]], BudgetTable[End period], "&gt;="&amp;PeriodOnPeriod[[#This Row],[Period]])</f>
        <v>0</v>
      </c>
      <c r="H52" s="9">
        <f>SUMIFS(OneoffTable[Amount], OneoffTable[Date], "&gt;="&amp;PeriodOnPeriod[[#This Row],[From date]], OneoffTable[Date], "&lt;"&amp;PeriodOnPeriod[[#This Row],[To date]])</f>
        <v>0</v>
      </c>
      <c r="I52" s="9">
        <f ca="1">PeriodOnPeriod[[#This Row],[Available income]]+PeriodOnPeriod[[#This Row],[Carry]]</f>
        <v>0</v>
      </c>
      <c r="J52" s="9">
        <f>PeriodOnPeriod[[#This Row],[Recurring]]+PeriodOnPeriod[[#This Row],[Budgets]]+PeriodOnPeriod[[#This Row],[One-offs]]</f>
        <v>0</v>
      </c>
      <c r="K52" s="9">
        <f ca="1">PeriodOnPeriod[[#This Row],[Total income]]-PeriodOnPeriod[[#This Row],[Fixed spendings]]</f>
        <v>0</v>
      </c>
      <c r="L52" s="9">
        <f ca="1">SUMIFS(AllowanceTable[Allowance paid], AllowanceTable[Date], "&gt;="&amp;PeriodOnPeriod[[#This Row],[From date]], AllowanceTable[Date], "&lt;"&amp;PeriodOnPeriod[[#This Row],[To date]], AllowanceTable[Date], "&lt;="&amp;TODAY())</f>
        <v>0</v>
      </c>
      <c r="M52" s="9">
        <f ca="1">PeriodOnPeriod[[#This Row],[Fixed spendings]]+PeriodOnPeriod[[#This Row],[Allowance paid]]</f>
        <v>0</v>
      </c>
      <c r="N52" s="9">
        <f ca="1">PeriodOnPeriod[[#This Row],[Total income]]-PeriodOnPeriod[[#This Row],[Total spendings]]</f>
        <v>0</v>
      </c>
      <c r="O52" s="44"/>
    </row>
    <row r="53" spans="1:15" x14ac:dyDescent="0.25">
      <c r="A53" s="8" t="e">
        <f>MainIncomeTable[[#This Row],[Period]]</f>
        <v>#VALUE!</v>
      </c>
      <c r="B53" s="2" t="e">
        <f>_xlfn.XLOOKUP(PeriodOnPeriod[[#This Row],[Period]], MainIncomeTable[Period], MainIncomeTable[Date], 40179, -1, 1)</f>
        <v>#VALUE!</v>
      </c>
      <c r="C53" s="2" t="e">
        <f>_xlfn.XLOOKUP(PeriodOnPeriod[[#This Row],[Period]] + 0.5, MainIncomeTable[Period], MainIncomeTable[Date], 73050, 1, 1)</f>
        <v>#VALUE!</v>
      </c>
      <c r="D53" s="9">
        <f>SUMIFS(MainIncomeTable[Amount], MainIncomeTable[Date], "&gt;="&amp;PeriodOnPeriod[[#This Row],[From date]], MainIncomeTable[Date], "&lt;"&amp;PeriodOnPeriod[[#This Row],[To date]]) + SUMIFS(IncomeTable[Spread period pay], IncomeTable[Income type], "Secondary", IncomeTable[Spread start period], "&lt;="&amp;PeriodOnPeriod[[#This Row],[Period]], IncomeTable[Spread end period], "&gt;="&amp;PeriodOnPeriod[[#This Row],[Period]])</f>
        <v>0</v>
      </c>
      <c r="E53" s="9">
        <f ca="1">IF(OFFSET(PeriodOnPeriod[[#This Row],[Action]], -1, 0)="Carry balance",OFFSET(PeriodOnPeriod[[#This Row],[Leftover]], -1, 0),0)</f>
        <v>0</v>
      </c>
      <c r="F53" s="9">
        <f>SUMIFS(RecurringTable[Amount], RecurringTable[Date], "&gt;="&amp;PeriodOnPeriod[[#This Row],[From date]], RecurringTable[Date], "&lt;"&amp;PeriodOnPeriod[[#This Row],[To date]])</f>
        <v>0</v>
      </c>
      <c r="G53" s="9">
        <f>SUMIFS(BudgetTable[Implied Amount per period], BudgetTable[Start period], "&lt;="&amp;PeriodOnPeriod[[#This Row],[Period]], BudgetTable[End period], "&gt;="&amp;PeriodOnPeriod[[#This Row],[Period]])</f>
        <v>0</v>
      </c>
      <c r="H53" s="9">
        <f>SUMIFS(OneoffTable[Amount], OneoffTable[Date], "&gt;="&amp;PeriodOnPeriod[[#This Row],[From date]], OneoffTable[Date], "&lt;"&amp;PeriodOnPeriod[[#This Row],[To date]])</f>
        <v>0</v>
      </c>
      <c r="I53" s="9">
        <f ca="1">PeriodOnPeriod[[#This Row],[Available income]]+PeriodOnPeriod[[#This Row],[Carry]]</f>
        <v>0</v>
      </c>
      <c r="J53" s="9">
        <f>PeriodOnPeriod[[#This Row],[Recurring]]+PeriodOnPeriod[[#This Row],[Budgets]]+PeriodOnPeriod[[#This Row],[One-offs]]</f>
        <v>0</v>
      </c>
      <c r="K53" s="9">
        <f ca="1">PeriodOnPeriod[[#This Row],[Total income]]-PeriodOnPeriod[[#This Row],[Fixed spendings]]</f>
        <v>0</v>
      </c>
      <c r="L53" s="9">
        <f ca="1">SUMIFS(AllowanceTable[Allowance paid], AllowanceTable[Date], "&gt;="&amp;PeriodOnPeriod[[#This Row],[From date]], AllowanceTable[Date], "&lt;"&amp;PeriodOnPeriod[[#This Row],[To date]], AllowanceTable[Date], "&lt;="&amp;TODAY())</f>
        <v>0</v>
      </c>
      <c r="M53" s="9">
        <f ca="1">PeriodOnPeriod[[#This Row],[Fixed spendings]]+PeriodOnPeriod[[#This Row],[Allowance paid]]</f>
        <v>0</v>
      </c>
      <c r="N53" s="9">
        <f ca="1">PeriodOnPeriod[[#This Row],[Total income]]-PeriodOnPeriod[[#This Row],[Total spendings]]</f>
        <v>0</v>
      </c>
      <c r="O53" s="44"/>
    </row>
    <row r="54" spans="1:15" x14ac:dyDescent="0.25">
      <c r="A54" t="s">
        <v>28</v>
      </c>
      <c r="C54"/>
      <c r="D54" s="3">
        <f>SUBTOTAL(109,PeriodOnPeriod[Available income])</f>
        <v>0</v>
      </c>
      <c r="E54" s="3"/>
      <c r="F54" s="10">
        <f>SUBTOTAL(109,PeriodOnPeriod[Recurring])</f>
        <v>0</v>
      </c>
      <c r="G54" s="10"/>
      <c r="H54" s="10">
        <f>SUBTOTAL(109,PeriodOnPeriod[One-offs])</f>
        <v>0</v>
      </c>
      <c r="I54" s="10">
        <f ca="1">SUBTOTAL(109,PeriodOnPeriod[Total income])</f>
        <v>0</v>
      </c>
      <c r="J54" s="10">
        <f>SUBTOTAL(109,PeriodOnPeriod[Fixed spendings])</f>
        <v>0</v>
      </c>
      <c r="K54" s="10"/>
      <c r="L54" s="10">
        <f ca="1">SUBTOTAL(109,PeriodOnPeriod[Allowance paid])</f>
        <v>0</v>
      </c>
      <c r="M54" s="10"/>
      <c r="N54" s="10"/>
      <c r="O54" s="43"/>
    </row>
    <row r="55" spans="1:15" x14ac:dyDescent="0.25">
      <c r="C55"/>
      <c r="D55"/>
      <c r="E55"/>
      <c r="F55"/>
      <c r="G55"/>
      <c r="H55"/>
      <c r="K55"/>
      <c r="L55"/>
      <c r="M55"/>
      <c r="N55"/>
      <c r="O55"/>
    </row>
    <row r="56" spans="1:15" x14ac:dyDescent="0.25">
      <c r="C56"/>
      <c r="D56"/>
      <c r="E56"/>
      <c r="F56"/>
      <c r="G56"/>
      <c r="H56"/>
      <c r="K56"/>
      <c r="L56"/>
      <c r="M56"/>
      <c r="N56"/>
      <c r="O56"/>
    </row>
    <row r="57" spans="1:15" x14ac:dyDescent="0.25">
      <c r="C57"/>
      <c r="D57"/>
      <c r="E57"/>
      <c r="F57"/>
      <c r="G57"/>
      <c r="H57"/>
      <c r="K57"/>
      <c r="L57"/>
      <c r="M57"/>
      <c r="N57"/>
      <c r="O57"/>
    </row>
    <row r="58" spans="1:15" x14ac:dyDescent="0.25">
      <c r="C58"/>
      <c r="D58"/>
      <c r="E58"/>
      <c r="F58"/>
      <c r="G58"/>
      <c r="H58"/>
      <c r="K58"/>
      <c r="L58"/>
      <c r="M58"/>
      <c r="N58"/>
      <c r="O58"/>
    </row>
    <row r="59" spans="1:15" x14ac:dyDescent="0.25">
      <c r="C59"/>
      <c r="D59"/>
      <c r="E59"/>
      <c r="F59"/>
      <c r="G59"/>
      <c r="H59"/>
      <c r="K59"/>
      <c r="L59"/>
      <c r="M59"/>
      <c r="N59"/>
      <c r="O59"/>
    </row>
    <row r="60" spans="1:15" x14ac:dyDescent="0.25">
      <c r="C60"/>
      <c r="D60"/>
      <c r="E60"/>
      <c r="F60"/>
      <c r="G60"/>
      <c r="H60"/>
      <c r="K60"/>
      <c r="L60"/>
      <c r="M60"/>
      <c r="N60"/>
      <c r="O60"/>
    </row>
    <row r="61" spans="1:15" x14ac:dyDescent="0.25">
      <c r="C61"/>
      <c r="D61"/>
      <c r="E61"/>
      <c r="F61"/>
      <c r="G61"/>
      <c r="H61"/>
      <c r="K61"/>
      <c r="L61"/>
      <c r="M61"/>
      <c r="N61"/>
      <c r="O61"/>
    </row>
    <row r="62" spans="1:15" x14ac:dyDescent="0.25">
      <c r="C62"/>
      <c r="D62"/>
      <c r="E62"/>
      <c r="F62"/>
      <c r="G62"/>
      <c r="H62"/>
      <c r="K62"/>
      <c r="L62"/>
      <c r="M62"/>
      <c r="N62"/>
      <c r="O62"/>
    </row>
    <row r="63" spans="1:15" x14ac:dyDescent="0.25">
      <c r="C63"/>
      <c r="D63"/>
      <c r="E63"/>
      <c r="F63"/>
      <c r="G63"/>
      <c r="H63"/>
      <c r="K63"/>
      <c r="L63"/>
      <c r="M63"/>
      <c r="N63"/>
      <c r="O63"/>
    </row>
    <row r="64" spans="1:15" x14ac:dyDescent="0.25">
      <c r="C64"/>
      <c r="D64"/>
      <c r="E64"/>
      <c r="F64"/>
      <c r="G64"/>
      <c r="H64"/>
      <c r="K64"/>
      <c r="L64"/>
      <c r="M64"/>
      <c r="N64"/>
      <c r="O64"/>
    </row>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sheetData>
  <sheetProtection sheet="1" objects="1" scenarios="1" sort="0" autoFilter="0"/>
  <conditionalFormatting sqref="A2:O53">
    <cfRule type="expression" dxfId="28" priority="1">
      <formula>$A2=CURRENT_PAY_PERIOD</formula>
    </cfRule>
    <cfRule type="expression" dxfId="27" priority="2">
      <formula>ISERROR($A2)</formula>
    </cfRule>
  </conditionalFormatting>
  <dataValidations count="1">
    <dataValidation type="list" allowBlank="1" showInputMessage="1" showErrorMessage="1" sqref="O2:O53" xr:uid="{6E6551E7-A9FB-4CCE-B642-74980D00E509}">
      <formula1>"Carry balance,Ignore"</formula1>
    </dataValidation>
  </dataValidations>
  <pageMargins left="0.7" right="0.7" top="0.75" bottom="0.75" header="0.3" footer="0.3"/>
  <pageSetup paperSize="9" orientation="portrait"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D604-5DDD-471C-BD54-C517E0865DD3}">
  <sheetPr codeName="Sheet6"/>
  <dimension ref="A1:E2"/>
  <sheetViews>
    <sheetView workbookViewId="0">
      <selection activeCell="D2" sqref="D2:E2"/>
    </sheetView>
  </sheetViews>
  <sheetFormatPr defaultRowHeight="15" x14ac:dyDescent="0.25"/>
  <cols>
    <col min="1" max="1" width="10.28515625" bestFit="1" customWidth="1"/>
    <col min="2" max="2" width="8.5703125" bestFit="1" customWidth="1"/>
    <col min="3" max="3" width="22.28515625" customWidth="1"/>
    <col min="4" max="5" width="14.42578125" style="1" customWidth="1"/>
  </cols>
  <sheetData>
    <row r="1" spans="1:5" x14ac:dyDescent="0.25">
      <c r="A1" t="s">
        <v>1</v>
      </c>
      <c r="B1" t="s">
        <v>5</v>
      </c>
      <c r="C1" t="s">
        <v>2</v>
      </c>
      <c r="D1" s="1" t="s">
        <v>6</v>
      </c>
      <c r="E1" s="1" t="s">
        <v>4</v>
      </c>
    </row>
    <row r="2" spans="1:5" x14ac:dyDescent="0.25">
      <c r="A2" s="2">
        <v>44340</v>
      </c>
      <c r="B2" t="s">
        <v>7</v>
      </c>
      <c r="C2" t="s">
        <v>8</v>
      </c>
    </row>
  </sheetData>
  <dataValidations count="1">
    <dataValidation type="list" allowBlank="1" showInputMessage="1" showErrorMessage="1" sqref="B2:B1048576" xr:uid="{A8440102-F355-4C94-82B1-BE8FB7BC3ECF}">
      <formula1>"Lender, Borrower"</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FE5912CB-CA7B-4431-B5EC-551A0724EEC3}">
  <ds:schemaRefs>
    <ds:schemaRef ds:uri="http://gemini/pivotcustomization/Diagrams"/>
  </ds:schemaRefs>
</ds:datastoreItem>
</file>

<file path=customXml/itemProps2.xml><?xml version="1.0" encoding="utf-8"?>
<ds:datastoreItem xmlns:ds="http://schemas.openxmlformats.org/officeDocument/2006/customXml" ds:itemID="{C1609FB2-F3DD-46D0-9EC4-AB076E7DD2F2}">
  <ds:schemaRefs>
    <ds:schemaRef ds:uri="http://gemini/pivotcustomization/ClientWindowXML"/>
  </ds:schemaRefs>
</ds:datastoreItem>
</file>

<file path=customXml/itemProps3.xml><?xml version="1.0" encoding="utf-8"?>
<ds:datastoreItem xmlns:ds="http://schemas.openxmlformats.org/officeDocument/2006/customXml" ds:itemID="{299EEB44-B479-4255-80CB-F94B33F60931}">
  <ds:schemaRefs>
    <ds:schemaRef ds:uri="http://gemini/pivotcustomization/RelationshipAutoDetectionEnabled"/>
  </ds:schemaRefs>
</ds:datastoreItem>
</file>

<file path=customXml/itemProps4.xml><?xml version="1.0" encoding="utf-8"?>
<ds:datastoreItem xmlns:ds="http://schemas.openxmlformats.org/officeDocument/2006/customXml" ds:itemID="{F51F0634-F3A8-4315-B84A-00EB1599EBC1}">
  <ds:schemaRefs>
    <ds:schemaRef ds:uri="http://gemini/pivotcustomization/MeasureGridState"/>
  </ds:schemaRefs>
</ds:datastoreItem>
</file>

<file path=customXml/itemProps5.xml><?xml version="1.0" encoding="utf-8"?>
<ds:datastoreItem xmlns:ds="http://schemas.openxmlformats.org/officeDocument/2006/customXml" ds:itemID="{5AC9B5B7-6D63-4612-96C1-8A12468E16CD}">
  <ds:schemaRefs>
    <ds:schemaRef ds:uri="http://gemini/pivotcustomization/TableXML_IncomeTable"/>
  </ds:schemaRefs>
</ds:datastoreItem>
</file>

<file path=customXml/itemProps6.xml><?xml version="1.0" encoding="utf-8"?>
<ds:datastoreItem xmlns:ds="http://schemas.openxmlformats.org/officeDocument/2006/customXml" ds:itemID="{D7FD6DFB-83AB-4540-A7C3-00D05120F240}">
  <ds:schemaRefs>
    <ds:schemaRef ds:uri="http://gemini/pivotcustomization/LinkedTableUpdateMode"/>
  </ds:schemaRefs>
</ds:datastoreItem>
</file>

<file path=customXml/itemProps7.xml><?xml version="1.0" encoding="utf-8"?>
<ds:datastoreItem xmlns:ds="http://schemas.openxmlformats.org/officeDocument/2006/customXml" ds:itemID="{20D56C97-2E39-4E38-B537-F55DFE5C09D5}">
  <ds:schemaRefs>
    <ds:schemaRef ds:uri="http://gemini/pivotcustomization/TableXML_OneoffTable"/>
  </ds:schemaRefs>
</ds:datastoreItem>
</file>

<file path=customXml/itemProps8.xml><?xml version="1.0" encoding="utf-8"?>
<ds:datastoreItem xmlns:ds="http://schemas.openxmlformats.org/officeDocument/2006/customXml" ds:itemID="{9A3B2453-3DD9-4D5A-9F3B-2BCFEB162132}">
  <ds:schemaRefs>
    <ds:schemaRef ds:uri="http://gemini/pivotcustomization/PowerPivotVersion"/>
  </ds:schemaRefs>
</ds:datastoreItem>
</file>

<file path=customXml/itemProps9.xml><?xml version="1.0" encoding="utf-8"?>
<ds:datastoreItem xmlns:ds="http://schemas.openxmlformats.org/officeDocument/2006/customXml" ds:itemID="{7F910C8A-56DB-4853-AC5B-80F74511FE83}">
  <ds:schemaRefs>
    <ds:schemaRef ds:uri="http://gemini/pivotcustomization/TableOrder"/>
  </ds:schemaRefs>
</ds:datastoreItem>
</file>

<file path=customXml/itemProps10.xml><?xml version="1.0" encoding="utf-8"?>
<ds:datastoreItem xmlns:ds="http://schemas.openxmlformats.org/officeDocument/2006/customXml" ds:itemID="{85C04D84-D5FD-4F71-9EA0-E461A21B5720}">
  <ds:schemaRefs>
    <ds:schemaRef ds:uri="http://gemini/pivotcustomization/TableWidget"/>
  </ds:schemaRefs>
</ds:datastoreItem>
</file>

<file path=customXml/itemProps11.xml><?xml version="1.0" encoding="utf-8"?>
<ds:datastoreItem xmlns:ds="http://schemas.openxmlformats.org/officeDocument/2006/customXml" ds:itemID="{02AF1367-7F65-4220-BD27-2D856C5BF82A}">
  <ds:schemaRefs>
    <ds:schemaRef ds:uri="http://gemini/pivotcustomization/ShowHidden"/>
  </ds:schemaRefs>
</ds:datastoreItem>
</file>

<file path=customXml/itemProps12.xml><?xml version="1.0" encoding="utf-8"?>
<ds:datastoreItem xmlns:ds="http://schemas.openxmlformats.org/officeDocument/2006/customXml" ds:itemID="{44F5D83C-0A19-417B-B06D-2863D4048DAF}">
  <ds:schemaRefs>
    <ds:schemaRef ds:uri="http://gemini/pivotcustomization/IsSandboxEmbedded"/>
  </ds:schemaRefs>
</ds:datastoreItem>
</file>

<file path=customXml/itemProps13.xml><?xml version="1.0" encoding="utf-8"?>
<ds:datastoreItem xmlns:ds="http://schemas.openxmlformats.org/officeDocument/2006/customXml" ds:itemID="{676A5B1C-B98A-4255-B291-7C4120A02C71}">
  <ds:schemaRefs>
    <ds:schemaRef ds:uri="http://gemini/pivotcustomization/ManualCalcMode"/>
  </ds:schemaRefs>
</ds:datastoreItem>
</file>

<file path=customXml/itemProps14.xml><?xml version="1.0" encoding="utf-8"?>
<ds:datastoreItem xmlns:ds="http://schemas.openxmlformats.org/officeDocument/2006/customXml" ds:itemID="{A9701288-318F-4631-BF03-4B8921C7C1C2}">
  <ds:schemaRefs>
    <ds:schemaRef ds:uri="http://gemini/pivotcustomization/TableXML_PeriodOnPeriod"/>
  </ds:schemaRefs>
</ds:datastoreItem>
</file>

<file path=customXml/itemProps15.xml><?xml version="1.0" encoding="utf-8"?>
<ds:datastoreItem xmlns:ds="http://schemas.openxmlformats.org/officeDocument/2006/customXml" ds:itemID="{F76CB332-BE3E-4E76-984D-B89B96D43A9E}">
  <ds:schemaRefs>
    <ds:schemaRef ds:uri="http://gemini/pivotcustomization/ErrorCache"/>
  </ds:schemaRefs>
</ds:datastoreItem>
</file>

<file path=customXml/itemProps16.xml><?xml version="1.0" encoding="utf-8"?>
<ds:datastoreItem xmlns:ds="http://schemas.openxmlformats.org/officeDocument/2006/customXml" ds:itemID="{E08B04FD-210F-4996-BB01-A752A60B59B0}">
  <ds:schemaRefs>
    <ds:schemaRef ds:uri="http://gemini/pivotcustomization/ShowImplicitMeasures"/>
  </ds:schemaRefs>
</ds:datastoreItem>
</file>

<file path=customXml/itemProps17.xml><?xml version="1.0" encoding="utf-8"?>
<ds:datastoreItem xmlns:ds="http://schemas.openxmlformats.org/officeDocument/2006/customXml" ds:itemID="{82B5C062-8DA6-468E-BDD8-8AA838B71674}">
  <ds:schemaRefs>
    <ds:schemaRef ds:uri="http://gemini/pivotcustomization/SandboxNonEmpty"/>
  </ds:schemaRefs>
</ds:datastoreItem>
</file>

<file path=customXml/itemProps18.xml><?xml version="1.0" encoding="utf-8"?>
<ds:datastoreItem xmlns:ds="http://schemas.openxmlformats.org/officeDocument/2006/customXml" ds:itemID="{A4402B77-F0D4-4523-A69F-AE596E4DD158}">
  <ds:schemaRefs>
    <ds:schemaRef ds:uri="http://gemini/pivotcustomization/TableXML_RecurringTable"/>
  </ds:schemaRefs>
</ds:datastoreItem>
</file>

<file path=customXml/itemProps19.xml><?xml version="1.0" encoding="utf-8"?>
<ds:datastoreItem xmlns:ds="http://schemas.openxmlformats.org/officeDocument/2006/customXml" ds:itemID="{45BF2A8B-FDDA-48F3-9A22-D00B31F83335}">
  <ds:schemaRefs>
    <ds:schemaRef ds:uri="http://gemini/pivotcustomization/FormulaBarState"/>
  </ds:schemaRefs>
</ds:datastoreItem>
</file>

<file path=customXml/itemProps20.xml><?xml version="1.0" encoding="utf-8"?>
<ds:datastoreItem xmlns:ds="http://schemas.openxmlformats.org/officeDocument/2006/customXml" ds:itemID="{687EABE8-152D-4DB3-BABB-F72654235E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Dashboard</vt:lpstr>
      <vt:lpstr>Income</vt:lpstr>
      <vt:lpstr>MainIncomeTable</vt:lpstr>
      <vt:lpstr>Recurring</vt:lpstr>
      <vt:lpstr>Budgets</vt:lpstr>
      <vt:lpstr>One-offs</vt:lpstr>
      <vt:lpstr>Allowance</vt:lpstr>
      <vt:lpstr>Period on Period</vt:lpstr>
      <vt:lpstr>Loans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2021-06-23T21:58:13Z</dcterms:created>
  <dcterms:modified xsi:type="dcterms:W3CDTF">2022-12-29T14:37:48Z</dcterms:modified>
  <cp:contentStatus/>
</cp:coreProperties>
</file>