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o" sheetId="1" r:id="rId4"/>
    <sheet state="visible" name="Fisico-Financeiro" sheetId="2" r:id="rId5"/>
    <sheet state="visible" name="Calculo do Projeto" sheetId="3" r:id="rId6"/>
  </sheets>
  <definedNames/>
  <calcPr/>
</workbook>
</file>

<file path=xl/sharedStrings.xml><?xml version="1.0" encoding="utf-8"?>
<sst xmlns="http://schemas.openxmlformats.org/spreadsheetml/2006/main" count="213" uniqueCount="157">
  <si>
    <t xml:space="preserve">                                                           RELATÓRIO DE CÁLCULO DO PROJETO</t>
  </si>
  <si>
    <t>CRONOGRAMA FÍSICO-FINANCEIRO-PESSOAL</t>
  </si>
  <si>
    <t>DISTRIBUIÇÃO DE RECURSOS POR DEPARTAMENTO</t>
  </si>
  <si>
    <t>SISTEMA:                                                           SUB-SISTEMA:</t>
  </si>
  <si>
    <t>Departamento:</t>
  </si>
  <si>
    <t xml:space="preserve">Data da  Emissão:      /      /              </t>
  </si>
  <si>
    <t>Pág.   /</t>
  </si>
  <si>
    <t>Em R$ 1000</t>
  </si>
  <si>
    <t>Custos Iniciais</t>
  </si>
  <si>
    <t>EXEMPLO</t>
  </si>
  <si>
    <t>Início</t>
  </si>
  <si>
    <t>Total</t>
  </si>
  <si>
    <t>01. Estudo de Viabilidade = 10% CUSTO TOTAL</t>
  </si>
  <si>
    <t>Jan</t>
  </si>
  <si>
    <t>Término</t>
  </si>
  <si>
    <t>TOTAL DE SEMANAS =</t>
  </si>
  <si>
    <t>Fev</t>
  </si>
  <si>
    <t>Mar</t>
  </si>
  <si>
    <t>Abr</t>
  </si>
  <si>
    <t>Mai</t>
  </si>
  <si>
    <t>Jun</t>
  </si>
  <si>
    <t>Jul</t>
  </si>
  <si>
    <t>Ago</t>
  </si>
  <si>
    <t>Set</t>
  </si>
  <si>
    <t>Duração:</t>
  </si>
  <si>
    <t>02. Análise e Projeto do Sistema – 30% TEMPO TOTAL</t>
  </si>
  <si>
    <t>Out</t>
  </si>
  <si>
    <t>Nov</t>
  </si>
  <si>
    <t>Dez</t>
  </si>
  <si>
    <t>dias</t>
  </si>
  <si>
    <t>03. Desenvolvimento do Projeto – 50% TEMPO TOTAL</t>
  </si>
  <si>
    <t>TIME-PROJETO</t>
  </si>
  <si>
    <t>DIA</t>
  </si>
  <si>
    <t>SEMANA</t>
  </si>
  <si>
    <t>MÊS</t>
  </si>
  <si>
    <t>Cobranca</t>
  </si>
  <si>
    <t>04. Custo de Programação Externa</t>
  </si>
  <si>
    <t>Ana.Créd.</t>
  </si>
  <si>
    <t>Horas</t>
  </si>
  <si>
    <t>R$</t>
  </si>
  <si>
    <t>Conciliação</t>
  </si>
  <si>
    <t>HORAS-DIA</t>
  </si>
  <si>
    <t>05. Custo de Máquina - Testes de Programas</t>
  </si>
  <si>
    <t>06. Implantação e Avaliação do Sistema – 20% TEMPO TOTAL</t>
  </si>
  <si>
    <t xml:space="preserve">        Depto 9</t>
  </si>
  <si>
    <t>Análise</t>
  </si>
  <si>
    <t xml:space="preserve">        Depto 10</t>
  </si>
  <si>
    <t xml:space="preserve">        Depto 11</t>
  </si>
  <si>
    <t xml:space="preserve">        Total</t>
  </si>
  <si>
    <t>07. Custo de Instalação / Teste</t>
  </si>
  <si>
    <t>Qte</t>
  </si>
  <si>
    <t xml:space="preserve">R$ </t>
  </si>
  <si>
    <t>08. Custo Misto – 5% CUSTO TOTAL</t>
  </si>
  <si>
    <t>H_APS-2</t>
  </si>
  <si>
    <t>09. Pessoal do usuário - calcular conforme an.senior</t>
  </si>
  <si>
    <t>Projeto - COD</t>
  </si>
  <si>
    <t>10.</t>
  </si>
  <si>
    <t>11.</t>
  </si>
  <si>
    <t>12.</t>
  </si>
  <si>
    <t>A Total de Custos Iniciais                                              ( - )</t>
  </si>
  <si>
    <t>H_VAGA</t>
  </si>
  <si>
    <t>Hardware</t>
  </si>
  <si>
    <t>Implantação</t>
  </si>
  <si>
    <t>FDS-SABADO</t>
  </si>
  <si>
    <t>FDS-DOMINGO</t>
  </si>
  <si>
    <t>Cargo</t>
  </si>
  <si>
    <t>Custos Adicionais na Operação do Novo Sistema</t>
  </si>
  <si>
    <t>Salário</t>
  </si>
  <si>
    <t>Sal./Encargo</t>
  </si>
  <si>
    <t>Horas/dia</t>
  </si>
  <si>
    <t>Sal/hora</t>
  </si>
  <si>
    <t>H/h</t>
  </si>
  <si>
    <t>Para todo o Projeto:</t>
  </si>
  <si>
    <t>13. Pessoal do usuário - salario+encargo outros usuarios</t>
  </si>
  <si>
    <t>Samuel</t>
  </si>
  <si>
    <t>Analista Pleno</t>
  </si>
  <si>
    <t>Micros para desenvolvimento</t>
  </si>
  <si>
    <t>14. Hardware do  Centro de Computação</t>
  </si>
  <si>
    <t>15. Terminais / Micros da Rede - usuários</t>
  </si>
  <si>
    <t>16. Manutenção - conforme mercado: valor de contrato</t>
  </si>
  <si>
    <t>Laiane</t>
  </si>
  <si>
    <t>Usuário Sr</t>
  </si>
  <si>
    <t>17. Misto – 5% do total</t>
  </si>
  <si>
    <t>18. Projeto de Rede</t>
  </si>
  <si>
    <t>"=&gt; 1hora por dia + (3horas por semana*14 semanas) + 12horas(FDS*28FDS)</t>
  </si>
  <si>
    <t>19. Cabeamento / Telefonia</t>
  </si>
  <si>
    <t>Mohamed</t>
  </si>
  <si>
    <t>Gerente Pj</t>
  </si>
  <si>
    <t>20.</t>
  </si>
  <si>
    <t>Servidor</t>
  </si>
  <si>
    <t>B Total  de Custos Adicionais de Operação               ( - )</t>
  </si>
  <si>
    <t>Mario</t>
  </si>
  <si>
    <t>Analista Sr</t>
  </si>
  <si>
    <t>Custos Economizados pela  Operação do Novo Sistema</t>
  </si>
  <si>
    <t>Gildevan</t>
  </si>
  <si>
    <t>Progr. Sr</t>
  </si>
  <si>
    <t>Micros para Usuários</t>
  </si>
  <si>
    <t>21. Pessoal do Usuário</t>
  </si>
  <si>
    <t>22. Hardware do Centro de Computação</t>
  </si>
  <si>
    <t>Total de Horas da Equipe de Projeto:</t>
  </si>
  <si>
    <t>23. Pessoal do Centro de Computação</t>
  </si>
  <si>
    <t>24. Equipamentos Locais</t>
  </si>
  <si>
    <t>equivale a  22 MESES</t>
  </si>
  <si>
    <t>25. Misto</t>
  </si>
  <si>
    <t>Micros para Gerentes</t>
  </si>
  <si>
    <t>26.</t>
  </si>
  <si>
    <t>27.</t>
  </si>
  <si>
    <t>28.</t>
  </si>
  <si>
    <t>H/Maq</t>
  </si>
  <si>
    <t>C Total de Custos Economizados de Operação        ( + )</t>
  </si>
  <si>
    <t>Micro para Atendente</t>
  </si>
  <si>
    <t>Impacto na Performance</t>
  </si>
  <si>
    <t>29. BENEFÍCIOS DO SISTEMA = MAIS VENDAS</t>
  </si>
  <si>
    <t>30. (EXPLO= MAIS 10% NAS VENDAS POR MÊS ....</t>
  </si>
  <si>
    <t>31. ENTÃO = VENDAS DE 10 MIL =&gt; 11 MIL POR MÊS</t>
  </si>
  <si>
    <t>32.</t>
  </si>
  <si>
    <t>33.</t>
  </si>
  <si>
    <t>34.</t>
  </si>
  <si>
    <t>35.</t>
  </si>
  <si>
    <t>36.</t>
  </si>
  <si>
    <t>37.</t>
  </si>
  <si>
    <t>D Total na Performance                                                ( + )</t>
  </si>
  <si>
    <t>E Economias / Ano nos Custos Mensuráveis   C + D - B</t>
  </si>
  <si>
    <t>F Total de Economias / Ano                                        E - A</t>
  </si>
  <si>
    <t>Economias Totais Acumuladas</t>
  </si>
  <si>
    <t>Sub-Total</t>
  </si>
  <si>
    <t>Software</t>
  </si>
  <si>
    <t>Windows</t>
  </si>
  <si>
    <t>Visual</t>
  </si>
  <si>
    <t>Office</t>
  </si>
  <si>
    <t>-</t>
  </si>
  <si>
    <t>winrar</t>
  </si>
  <si>
    <t>Peopleware                        *</t>
  </si>
  <si>
    <t>Peopleware</t>
  </si>
  <si>
    <t>Analista Senior</t>
  </si>
  <si>
    <t>Programador Senior</t>
  </si>
  <si>
    <t>Programador Pleno</t>
  </si>
  <si>
    <t>Outros Recursos</t>
  </si>
  <si>
    <t>GERENTE</t>
  </si>
  <si>
    <t>USUÁRIO</t>
  </si>
  <si>
    <t>Total Geral</t>
  </si>
  <si>
    <t>*  Considerar:</t>
  </si>
  <si>
    <t>Pesquisar o Salário Médio de Mercado, acrescer 80% (encargos), dividir por</t>
  </si>
  <si>
    <t>220h e determinar o salário-hora "cheio" para cada cargo do time de projeto</t>
  </si>
  <si>
    <t>Distribuir as horas ao longo do projeto, multiplicar pelo salário-hora "cheio" e</t>
  </si>
  <si>
    <t>Analista Júnior</t>
  </si>
  <si>
    <t xml:space="preserve">lançar em Custos Iniciais, de acordo com a participação: analista senior = </t>
  </si>
  <si>
    <t>Analista Trainee</t>
  </si>
  <si>
    <t>gerente do projeto (acompanha todas as fases), juntamente com o usuário</t>
  </si>
  <si>
    <t xml:space="preserve">senior. Programadores somente na fase de implementação. Programador </t>
  </si>
  <si>
    <t>senior durante a fase de implantação e testes finais.</t>
  </si>
  <si>
    <t>Programador Júnior</t>
  </si>
  <si>
    <t>Da mesma forma, considerar hora-máquina para programação e para testes</t>
  </si>
  <si>
    <t>Programador Trainee</t>
  </si>
  <si>
    <t>as horas equivalentes às dos programadores (totais) e multiplicar pelo valor</t>
  </si>
  <si>
    <t>Usuário Senior</t>
  </si>
  <si>
    <t>hora máximo de mercado (block time)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</si>
</sst>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_);[Red]\(0.0\)"/>
    <numFmt numFmtId="165" formatCode="0.0"/>
  </numFmts>
  <fonts count="12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Calibri"/>
    </font>
    <font>
      <b/>
      <sz val="11.0"/>
      <color theme="1"/>
      <name val="Arial"/>
    </font>
    <font>
      <sz val="11.0"/>
      <color theme="1"/>
      <name val="Arial"/>
    </font>
    <font>
      <sz val="16.0"/>
      <color theme="1"/>
      <name val="Arial"/>
    </font>
    <font/>
    <font>
      <b/>
      <sz val="11.0"/>
      <color rgb="FF0000FF"/>
      <name val="Arial"/>
    </font>
    <font>
      <b/>
      <sz val="14.0"/>
      <color theme="1"/>
      <name val="Arial"/>
    </font>
    <font>
      <sz val="16.0"/>
      <color rgb="FF0070C0"/>
      <name val="Arial"/>
    </font>
    <font>
      <b/>
      <sz val="16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CC0D9"/>
        <bgColor rgb="FFCCC0D9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BD4B4"/>
        <bgColor rgb="FFFBD4B4"/>
      </patternFill>
    </fill>
    <fill>
      <patternFill patternType="solid">
        <fgColor rgb="FFFBFBFB"/>
        <bgColor rgb="FFFBFBFB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  <fill>
      <patternFill patternType="solid">
        <fgColor rgb="FFB2A1C7"/>
        <bgColor rgb="FFB2A1C7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7F7F7"/>
        <bgColor rgb="FFF7F7F7"/>
      </patternFill>
    </fill>
    <fill>
      <patternFill patternType="solid">
        <fgColor rgb="FFC4BD97"/>
        <bgColor rgb="FFC4BD97"/>
      </patternFill>
    </fill>
  </fills>
  <borders count="1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2" fillId="3" fontId="4" numFmtId="0" xfId="0" applyBorder="1" applyFill="1" applyFont="1"/>
    <xf borderId="0" fillId="0" fontId="1" numFmtId="14" xfId="0" applyFont="1" applyNumberFormat="1"/>
    <xf borderId="2" fillId="3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2" fillId="3" fontId="5" numFmtId="0" xfId="0" applyBorder="1" applyFont="1"/>
    <xf borderId="1" fillId="4" fontId="6" numFmtId="0" xfId="0" applyAlignment="1" applyBorder="1" applyFill="1" applyFont="1">
      <alignment horizontal="center"/>
    </xf>
    <xf borderId="2" fillId="3" fontId="5" numFmtId="164" xfId="0" applyAlignment="1" applyBorder="1" applyFont="1" applyNumberFormat="1">
      <alignment horizontal="right"/>
    </xf>
    <xf borderId="4" fillId="0" fontId="2" numFmtId="0" xfId="0" applyAlignment="1" applyBorder="1" applyFont="1">
      <alignment horizontal="center"/>
    </xf>
    <xf borderId="0" fillId="0" fontId="6" numFmtId="0" xfId="0" applyFont="1"/>
    <xf borderId="5" fillId="0" fontId="7" numFmtId="0" xfId="0" applyBorder="1" applyFont="1"/>
    <xf borderId="4" fillId="4" fontId="2" numFmtId="0" xfId="0" applyAlignment="1" applyBorder="1" applyFont="1">
      <alignment horizontal="center"/>
    </xf>
    <xf borderId="2" fillId="0" fontId="5" numFmtId="164" xfId="0" applyAlignment="1" applyBorder="1" applyFont="1" applyNumberFormat="1">
      <alignment horizontal="right"/>
    </xf>
    <xf borderId="1" fillId="4" fontId="6" numFmtId="0" xfId="0" applyBorder="1" applyFont="1"/>
    <xf borderId="1" fillId="4" fontId="6" numFmtId="15" xfId="0" applyAlignment="1" applyBorder="1" applyFont="1" applyNumberFormat="1">
      <alignment horizontal="center"/>
    </xf>
    <xf borderId="0" fillId="0" fontId="6" numFmtId="0" xfId="0" applyAlignment="1" applyFont="1">
      <alignment horizontal="right"/>
    </xf>
    <xf borderId="2" fillId="3" fontId="8" numFmtId="164" xfId="0" applyAlignment="1" applyBorder="1" applyFont="1" applyNumberFormat="1">
      <alignment horizontal="right"/>
    </xf>
    <xf borderId="1" fillId="2" fontId="6" numFmtId="0" xfId="0" applyAlignment="1" applyBorder="1" applyFont="1">
      <alignment horizontal="right"/>
    </xf>
    <xf borderId="0" fillId="0" fontId="6" numFmtId="0" xfId="0" applyAlignment="1" applyFont="1">
      <alignment horizontal="left"/>
    </xf>
    <xf borderId="4" fillId="5" fontId="2" numFmtId="0" xfId="0" applyAlignment="1" applyBorder="1" applyFill="1" applyFont="1">
      <alignment horizontal="center"/>
    </xf>
    <xf borderId="0" fillId="0" fontId="9" numFmtId="0" xfId="0" applyFont="1"/>
    <xf borderId="6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left"/>
    </xf>
    <xf borderId="1" fillId="2" fontId="6" numFmtId="0" xfId="0" applyBorder="1" applyFont="1"/>
    <xf borderId="0" fillId="0" fontId="6" numFmtId="0" xfId="0" applyAlignment="1" applyFont="1">
      <alignment horizontal="center"/>
    </xf>
    <xf borderId="1" fillId="6" fontId="6" numFmtId="0" xfId="0" applyBorder="1" applyFill="1" applyFont="1"/>
    <xf borderId="2" fillId="0" fontId="2" numFmtId="0" xfId="0" applyAlignment="1" applyBorder="1" applyFont="1">
      <alignment horizontal="center"/>
    </xf>
    <xf borderId="0" fillId="0" fontId="6" numFmtId="9" xfId="0" applyAlignment="1" applyFont="1" applyNumberForma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0" fillId="0" fontId="6" numFmtId="16" xfId="0" applyAlignment="1" applyFont="1" applyNumberFormat="1">
      <alignment horizontal="center"/>
    </xf>
    <xf borderId="0" fillId="0" fontId="6" numFmtId="165" xfId="0" applyAlignment="1" applyFont="1" applyNumberFormat="1">
      <alignment horizontal="center"/>
    </xf>
    <xf borderId="0" fillId="0" fontId="6" numFmtId="2" xfId="0" applyAlignment="1" applyFont="1" applyNumberFormat="1">
      <alignment horizontal="center"/>
    </xf>
    <xf borderId="1" fillId="6" fontId="6" numFmtId="2" xfId="0" applyBorder="1" applyFont="1" applyNumberFormat="1"/>
    <xf borderId="5" fillId="0" fontId="2" numFmtId="0" xfId="0" applyAlignment="1" applyBorder="1" applyFont="1">
      <alignment horizontal="center"/>
    </xf>
    <xf borderId="1" fillId="2" fontId="6" numFmtId="165" xfId="0" applyAlignment="1" applyBorder="1" applyFont="1" applyNumberFormat="1">
      <alignment horizontal="center"/>
    </xf>
    <xf borderId="7" fillId="0" fontId="2" numFmtId="0" xfId="0" applyBorder="1" applyFont="1"/>
    <xf borderId="0" fillId="0" fontId="10" numFmtId="0" xfId="0" applyFont="1"/>
    <xf borderId="2" fillId="0" fontId="1" numFmtId="1" xfId="0" applyAlignment="1" applyBorder="1" applyFont="1" applyNumberFormat="1">
      <alignment horizontal="center"/>
    </xf>
    <xf borderId="2" fillId="0" fontId="1" numFmtId="165" xfId="0" applyAlignment="1" applyBorder="1" applyFont="1" applyNumberFormat="1">
      <alignment horizontal="right"/>
    </xf>
    <xf borderId="2" fillId="7" fontId="5" numFmtId="164" xfId="0" applyAlignment="1" applyBorder="1" applyFill="1" applyFont="1" applyNumberFormat="1">
      <alignment horizontal="right"/>
    </xf>
    <xf borderId="1" fillId="7" fontId="1" numFmtId="0" xfId="0" applyBorder="1" applyFont="1"/>
    <xf borderId="0" fillId="0" fontId="11" numFmtId="0" xfId="0" applyAlignment="1" applyFont="1">
      <alignment horizontal="center"/>
    </xf>
    <xf borderId="2" fillId="6" fontId="4" numFmtId="0" xfId="0" applyBorder="1" applyFont="1"/>
    <xf borderId="1" fillId="2" fontId="11" numFmtId="0" xfId="0" applyAlignment="1" applyBorder="1" applyFont="1">
      <alignment horizontal="center"/>
    </xf>
    <xf borderId="2" fillId="6" fontId="5" numFmtId="164" xfId="0" applyAlignment="1" applyBorder="1" applyFont="1" applyNumberFormat="1">
      <alignment horizontal="right"/>
    </xf>
    <xf borderId="0" fillId="0" fontId="11" numFmtId="0" xfId="0" applyAlignment="1" applyFont="1">
      <alignment horizontal="left"/>
    </xf>
    <xf borderId="2" fillId="6" fontId="5" numFmtId="0" xfId="0" applyBorder="1" applyFont="1"/>
    <xf borderId="2" fillId="6" fontId="8" numFmtId="164" xfId="0" applyAlignment="1" applyBorder="1" applyFont="1" applyNumberFormat="1">
      <alignment horizontal="right"/>
    </xf>
    <xf borderId="0" fillId="0" fontId="6" numFmtId="0" xfId="0" applyAlignment="1" applyFont="1">
      <alignment horizontal="left" readingOrder="0"/>
    </xf>
    <xf borderId="1" fillId="8" fontId="6" numFmtId="0" xfId="0" applyAlignment="1" applyBorder="1" applyFill="1" applyFont="1">
      <alignment horizontal="center"/>
    </xf>
    <xf borderId="0" fillId="0" fontId="6" numFmtId="2" xfId="0" applyFont="1" applyNumberFormat="1"/>
    <xf borderId="2" fillId="0" fontId="1" numFmtId="0" xfId="0" applyBorder="1" applyFont="1"/>
    <xf borderId="1" fillId="9" fontId="6" numFmtId="0" xfId="0" applyAlignment="1" applyBorder="1" applyFill="1" applyFont="1">
      <alignment horizontal="center"/>
    </xf>
    <xf borderId="1" fillId="6" fontId="6" numFmtId="0" xfId="0" applyAlignment="1" applyBorder="1" applyFont="1">
      <alignment horizontal="center"/>
    </xf>
    <xf borderId="0" fillId="0" fontId="4" numFmtId="0" xfId="0" applyAlignment="1" applyFont="1">
      <alignment horizontal="left"/>
    </xf>
    <xf borderId="1" fillId="8" fontId="6" numFmtId="0" xfId="0" applyBorder="1" applyFont="1"/>
    <xf borderId="1" fillId="6" fontId="1" numFmtId="0" xfId="0" applyBorder="1" applyFont="1"/>
    <xf borderId="1" fillId="10" fontId="6" numFmtId="0" xfId="0" applyAlignment="1" applyBorder="1" applyFill="1" applyFont="1">
      <alignment horizontal="center"/>
    </xf>
    <xf borderId="2" fillId="11" fontId="4" numFmtId="0" xfId="0" applyBorder="1" applyFill="1" applyFont="1"/>
    <xf borderId="2" fillId="11" fontId="5" numFmtId="164" xfId="0" applyAlignment="1" applyBorder="1" applyFont="1" applyNumberFormat="1">
      <alignment horizontal="right"/>
    </xf>
    <xf borderId="2" fillId="11" fontId="5" numFmtId="0" xfId="0" applyBorder="1" applyFont="1"/>
    <xf borderId="0" fillId="0" fontId="11" numFmtId="0" xfId="0" applyFont="1"/>
    <xf borderId="1" fillId="2" fontId="6" numFmtId="0" xfId="0" applyAlignment="1" applyBorder="1" applyFont="1">
      <alignment horizontal="center"/>
    </xf>
    <xf borderId="1" fillId="2" fontId="6" numFmtId="0" xfId="0" applyAlignment="1" applyBorder="1" applyFont="1">
      <alignment horizontal="center" vertical="center"/>
    </xf>
    <xf borderId="0" fillId="0" fontId="6" numFmtId="9" xfId="0" applyAlignment="1" applyFont="1" applyNumberFormat="1">
      <alignment horizontal="center" vertical="center"/>
    </xf>
    <xf borderId="2" fillId="12" fontId="4" numFmtId="0" xfId="0" applyBorder="1" applyFill="1" applyFont="1"/>
    <xf borderId="2" fillId="12" fontId="5" numFmtId="164" xfId="0" applyAlignment="1" applyBorder="1" applyFont="1" applyNumberFormat="1">
      <alignment horizontal="right"/>
    </xf>
    <xf quotePrefix="1" borderId="2" fillId="12" fontId="5" numFmtId="0" xfId="0" applyBorder="1" applyFont="1"/>
    <xf borderId="2" fillId="12" fontId="5" numFmtId="0" xfId="0" applyBorder="1" applyFont="1"/>
    <xf borderId="2" fillId="7" fontId="4" numFmtId="0" xfId="0" applyBorder="1" applyFont="1"/>
    <xf borderId="2" fillId="13" fontId="4" numFmtId="0" xfId="0" applyBorder="1" applyFill="1" applyFont="1"/>
    <xf borderId="2" fillId="13" fontId="5" numFmtId="164" xfId="0" applyAlignment="1" applyBorder="1" applyFont="1" applyNumberFormat="1">
      <alignment horizontal="right"/>
    </xf>
    <xf borderId="1" fillId="13" fontId="1" numFmtId="0" xfId="0" applyBorder="1" applyFont="1"/>
    <xf borderId="2" fillId="7" fontId="2" numFmtId="0" xfId="0" applyAlignment="1" applyBorder="1" applyFont="1">
      <alignment horizontal="right"/>
    </xf>
    <xf borderId="2" fillId="7" fontId="1" numFmtId="1" xfId="0" applyAlignment="1" applyBorder="1" applyFont="1" applyNumberFormat="1">
      <alignment horizontal="center"/>
    </xf>
    <xf borderId="2" fillId="7" fontId="1" numFmtId="165" xfId="0" applyAlignment="1" applyBorder="1" applyFont="1" applyNumberFormat="1">
      <alignment horizontal="right"/>
    </xf>
    <xf borderId="2" fillId="0" fontId="2" numFmtId="0" xfId="0" applyBorder="1" applyFont="1"/>
    <xf borderId="2" fillId="4" fontId="1" numFmtId="1" xfId="0" applyAlignment="1" applyBorder="1" applyFont="1" applyNumberFormat="1">
      <alignment horizontal="center"/>
    </xf>
    <xf borderId="2" fillId="4" fontId="1" numFmtId="165" xfId="0" applyAlignment="1" applyBorder="1" applyFont="1" applyNumberFormat="1">
      <alignment horizontal="right"/>
    </xf>
    <xf borderId="2" fillId="5" fontId="1" numFmtId="1" xfId="0" applyAlignment="1" applyBorder="1" applyFont="1" applyNumberFormat="1">
      <alignment horizontal="center"/>
    </xf>
    <xf borderId="2" fillId="5" fontId="1" numFmtId="165" xfId="0" applyAlignment="1" applyBorder="1" applyFont="1" applyNumberFormat="1">
      <alignment horizontal="right"/>
    </xf>
    <xf borderId="2" fillId="13" fontId="2" numFmtId="0" xfId="0" applyBorder="1" applyFont="1"/>
    <xf borderId="2" fillId="13" fontId="1" numFmtId="1" xfId="0" applyAlignment="1" applyBorder="1" applyFont="1" applyNumberFormat="1">
      <alignment horizontal="center"/>
    </xf>
    <xf borderId="2" fillId="13" fontId="1" numFmtId="165" xfId="0" applyAlignment="1" applyBorder="1" applyFont="1" applyNumberFormat="1">
      <alignment horizontal="right"/>
    </xf>
    <xf borderId="0" fillId="0" fontId="1" numFmtId="0" xfId="0" applyFont="1"/>
    <xf borderId="0" fillId="0" fontId="2" numFmtId="0" xfId="0" applyAlignment="1" applyFont="1">
      <alignment horizontal="center"/>
    </xf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" fillId="4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" fillId="14" fontId="1" numFmtId="0" xfId="0" applyBorder="1" applyFill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1.71"/>
    <col customWidth="1" min="3" max="3" width="16.29"/>
    <col customWidth="1" min="4" max="4" width="19.14"/>
    <col customWidth="1" min="5" max="5" width="14.71"/>
    <col customWidth="1" min="6" max="6" width="15.57"/>
    <col customWidth="1" min="7" max="7" width="16.57"/>
    <col customWidth="1" min="8" max="8" width="18.86"/>
    <col customWidth="1" min="9" max="9" width="8.71"/>
    <col customWidth="1" min="10" max="10" width="20.29"/>
    <col customWidth="1" min="11" max="11" width="12.29"/>
    <col customWidth="1" min="12" max="12" width="8.71"/>
    <col customWidth="1" min="13" max="13" width="10.14"/>
    <col customWidth="1" min="14" max="26" width="8.71"/>
  </cols>
  <sheetData>
    <row r="1" ht="12.75" customHeight="1">
      <c r="E1" s="1"/>
    </row>
    <row r="2" ht="12.75" customHeight="1">
      <c r="E2" s="1"/>
      <c r="L2" s="3">
        <f>15*7</f>
        <v>105</v>
      </c>
    </row>
    <row r="3" ht="12.75" customHeight="1">
      <c r="E3" s="1"/>
      <c r="M3" s="5"/>
    </row>
    <row r="4" ht="12.75" customHeight="1">
      <c r="C4" s="10" t="s">
        <v>10</v>
      </c>
      <c r="E4" s="1"/>
      <c r="G4" s="10" t="s">
        <v>14</v>
      </c>
      <c r="J4" s="13" t="s">
        <v>15</v>
      </c>
      <c r="L4" s="17">
        <f>E5/7</f>
        <v>40</v>
      </c>
    </row>
    <row r="5" ht="12.75" customHeight="1">
      <c r="B5" s="13"/>
      <c r="C5" s="18">
        <v>43501.0</v>
      </c>
      <c r="D5" s="19" t="s">
        <v>24</v>
      </c>
      <c r="E5" s="21">
        <f>G5-C5</f>
        <v>280</v>
      </c>
      <c r="F5" s="22" t="s">
        <v>29</v>
      </c>
      <c r="G5" s="18">
        <v>43781.0</v>
      </c>
      <c r="J5" s="24" t="s">
        <v>31</v>
      </c>
      <c r="K5" s="13" t="s">
        <v>32</v>
      </c>
      <c r="L5" s="13" t="s">
        <v>33</v>
      </c>
      <c r="M5" s="13" t="s">
        <v>34</v>
      </c>
    </row>
    <row r="6" ht="12.75" customHeight="1">
      <c r="A6" s="13"/>
      <c r="B6" s="13"/>
      <c r="C6" s="13"/>
      <c r="D6" s="13"/>
      <c r="E6" s="27"/>
      <c r="F6" s="13"/>
      <c r="G6" s="28" t="s">
        <v>38</v>
      </c>
      <c r="H6" s="28" t="s">
        <v>39</v>
      </c>
      <c r="I6" s="13"/>
      <c r="J6" s="29" t="s">
        <v>41</v>
      </c>
      <c r="K6" s="29">
        <v>2.0</v>
      </c>
      <c r="L6" s="29">
        <v>2.0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2.75" customHeight="1">
      <c r="A7" s="13"/>
      <c r="B7" s="13"/>
      <c r="C7" s="31">
        <v>0.3</v>
      </c>
      <c r="D7" s="13" t="s">
        <v>45</v>
      </c>
      <c r="E7" s="27">
        <f>0.3*E5</f>
        <v>84</v>
      </c>
      <c r="F7" s="34">
        <f>C5+E7</f>
        <v>43585</v>
      </c>
      <c r="G7" s="35">
        <f>0.3*(G13+G14+G15)</f>
        <v>1068</v>
      </c>
      <c r="H7" s="36">
        <f>(0.3*G13*F13)+(0.3*G14*F14)+(0.3*G15*F15)</f>
        <v>46734.54545</v>
      </c>
      <c r="I7" s="13"/>
      <c r="J7" s="37" t="s">
        <v>53</v>
      </c>
      <c r="K7" s="29">
        <v>2.0</v>
      </c>
      <c r="L7" s="29">
        <v>2.0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13"/>
      <c r="B8" s="13"/>
      <c r="C8" s="31">
        <v>0.5</v>
      </c>
      <c r="D8" s="13" t="s">
        <v>55</v>
      </c>
      <c r="E8" s="27">
        <f>0.5*E5</f>
        <v>140</v>
      </c>
      <c r="F8" s="34">
        <f t="shared" ref="F8:F9" si="1">F7+E8</f>
        <v>43725</v>
      </c>
      <c r="G8" s="39">
        <f>0.5*(SUM(G15:G17))</f>
        <v>900</v>
      </c>
      <c r="H8" s="36">
        <f>(0.5*G15*F15)+(0.5*G16*F16)+(0.5*G17*F17)</f>
        <v>56700</v>
      </c>
      <c r="I8" s="13"/>
      <c r="J8" s="37" t="s">
        <v>60</v>
      </c>
      <c r="K8" s="29">
        <v>4.0</v>
      </c>
      <c r="L8" s="29">
        <v>4.0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>
      <c r="A9" s="41"/>
      <c r="B9" s="13"/>
      <c r="C9" s="31">
        <v>0.2</v>
      </c>
      <c r="D9" s="13" t="s">
        <v>62</v>
      </c>
      <c r="E9" s="27">
        <f>0.2*E5</f>
        <v>56</v>
      </c>
      <c r="F9" s="34">
        <f t="shared" si="1"/>
        <v>43781</v>
      </c>
      <c r="G9" s="35">
        <f>0.2*(G15+G16)</f>
        <v>360</v>
      </c>
      <c r="H9" s="36">
        <f>(0.2*G15*F15)+(0.2*G16*F16)</f>
        <v>22680</v>
      </c>
      <c r="I9" s="13"/>
      <c r="J9" s="29" t="s">
        <v>63</v>
      </c>
      <c r="K9" s="29">
        <v>5.0</v>
      </c>
      <c r="L9" s="29">
        <v>5.0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2.75" customHeight="1">
      <c r="E10" s="1"/>
      <c r="J10" s="29" t="s">
        <v>64</v>
      </c>
      <c r="K10" s="29">
        <v>2.0</v>
      </c>
      <c r="L10" s="29">
        <v>2.0</v>
      </c>
    </row>
    <row r="11" ht="12.75" customHeight="1">
      <c r="B11" s="46" t="s">
        <v>65</v>
      </c>
      <c r="C11" s="46" t="s">
        <v>67</v>
      </c>
      <c r="D11" s="46" t="s">
        <v>68</v>
      </c>
      <c r="E11" s="48" t="s">
        <v>69</v>
      </c>
      <c r="F11" s="46" t="s">
        <v>70</v>
      </c>
      <c r="G11" s="46" t="s">
        <v>71</v>
      </c>
      <c r="H11" s="50" t="s">
        <v>72</v>
      </c>
      <c r="I11" s="46"/>
      <c r="J11" s="46"/>
      <c r="K11" s="13"/>
      <c r="L11" s="29">
        <f>SUM(L6:L10)</f>
        <v>15</v>
      </c>
      <c r="M11" s="29">
        <f>L11*4</f>
        <v>60</v>
      </c>
    </row>
    <row r="12" ht="12.75" customHeight="1">
      <c r="A12" s="53" t="s">
        <v>74</v>
      </c>
      <c r="B12" s="54" t="s">
        <v>75</v>
      </c>
      <c r="C12" s="55">
        <v>3200.0</v>
      </c>
      <c r="D12" s="55">
        <f t="shared" ref="D12:D16" si="2">C12*1.8</f>
        <v>5760</v>
      </c>
      <c r="E12" s="57">
        <v>2.0</v>
      </c>
      <c r="F12" s="36">
        <f t="shared" ref="F12:F16" si="3">D12/220</f>
        <v>26.18181818</v>
      </c>
      <c r="G12" s="57">
        <f>(E12*((2*40)+(5*40)+(4*40)+(2*40)+(2*40)))</f>
        <v>1200</v>
      </c>
      <c r="H12" s="50" t="s">
        <v>72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2.75" customHeight="1">
      <c r="A13" s="53" t="s">
        <v>80</v>
      </c>
      <c r="B13" s="22" t="s">
        <v>81</v>
      </c>
      <c r="C13" s="55">
        <v>1000.0</v>
      </c>
      <c r="D13" s="55">
        <f t="shared" si="2"/>
        <v>1800</v>
      </c>
      <c r="E13" s="57">
        <v>2.0</v>
      </c>
      <c r="F13" s="36">
        <f t="shared" si="3"/>
        <v>8.181818182</v>
      </c>
      <c r="G13" s="58">
        <f>(E13*5*40)+(3*40)+(8*40)+(6*40)+(2*40)</f>
        <v>1160</v>
      </c>
      <c r="H13" s="59" t="s">
        <v>84</v>
      </c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2.75" customHeight="1">
      <c r="A14" s="53" t="s">
        <v>86</v>
      </c>
      <c r="B14" s="60" t="s">
        <v>87</v>
      </c>
      <c r="C14" s="55">
        <v>8100.0</v>
      </c>
      <c r="D14" s="55">
        <f t="shared" si="2"/>
        <v>14580</v>
      </c>
      <c r="E14" s="62">
        <v>3.0</v>
      </c>
      <c r="F14" s="36">
        <f t="shared" si="3"/>
        <v>66.27272727</v>
      </c>
      <c r="G14" s="57">
        <f t="shared" ref="G14:G16" si="4">(E14*((2*40)+(5*40)+(4*40)+(2*40)+(2*40)))</f>
        <v>1800</v>
      </c>
      <c r="H14" s="13">
        <v>43.0</v>
      </c>
      <c r="I14" s="13">
        <f>1160/220</f>
        <v>5.272727273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2.75" customHeight="1">
      <c r="A15" s="53" t="s">
        <v>91</v>
      </c>
      <c r="B15" s="60" t="s">
        <v>92</v>
      </c>
      <c r="C15" s="55">
        <v>5500.0</v>
      </c>
      <c r="D15" s="55">
        <f t="shared" si="2"/>
        <v>9900</v>
      </c>
      <c r="E15" s="57">
        <v>1.0</v>
      </c>
      <c r="F15" s="36">
        <f t="shared" si="3"/>
        <v>45</v>
      </c>
      <c r="G15" s="57">
        <f t="shared" si="4"/>
        <v>600</v>
      </c>
      <c r="H15" s="13">
        <f>12*28</f>
        <v>336</v>
      </c>
      <c r="I15" s="13">
        <f>984/220</f>
        <v>4.472727273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2.75" customHeight="1">
      <c r="A16" s="53" t="s">
        <v>94</v>
      </c>
      <c r="B16" s="60" t="s">
        <v>95</v>
      </c>
      <c r="C16" s="55">
        <v>8800.0</v>
      </c>
      <c r="D16" s="55">
        <f t="shared" si="2"/>
        <v>15840</v>
      </c>
      <c r="E16" s="57">
        <v>2.0</v>
      </c>
      <c r="F16" s="36">
        <f t="shared" si="3"/>
        <v>72</v>
      </c>
      <c r="G16" s="57">
        <f t="shared" si="4"/>
        <v>1200</v>
      </c>
      <c r="H16" s="13">
        <v>96.0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2.75" customHeight="1">
      <c r="A17" s="53"/>
      <c r="B17" s="60"/>
      <c r="C17" s="55"/>
      <c r="D17" s="55"/>
      <c r="E17" s="57"/>
      <c r="F17" s="36"/>
      <c r="G17" s="28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2.75" customHeight="1">
      <c r="A18" s="13"/>
      <c r="B18" s="13"/>
      <c r="C18" s="66" t="s">
        <v>99</v>
      </c>
      <c r="D18" s="13"/>
      <c r="E18" s="27"/>
      <c r="F18" s="13"/>
      <c r="G18" s="67">
        <f>SUM(G14:G17)</f>
        <v>3600</v>
      </c>
      <c r="H18" s="27">
        <f>G18/220</f>
        <v>16.36363636</v>
      </c>
      <c r="I18" s="13" t="s">
        <v>102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2.75" customHeight="1">
      <c r="E19" s="1"/>
    </row>
    <row r="20" ht="12.75" customHeight="1">
      <c r="E20" s="1"/>
      <c r="F20" s="13">
        <f>(G13*F13)+(G14*F14)+(G15*F15)</f>
        <v>155781.8182</v>
      </c>
      <c r="G20" s="13">
        <f>(G16*F16)+(G17*F17)+(G15*F15)</f>
        <v>113400</v>
      </c>
      <c r="H20" s="13">
        <f>(G15*F15)+(G16*F16)</f>
        <v>113400</v>
      </c>
      <c r="I20" s="19" t="s">
        <v>108</v>
      </c>
      <c r="J20" s="68">
        <f t="shared" ref="J20:J21" si="5">5*G8</f>
        <v>4500</v>
      </c>
      <c r="K20" s="13">
        <f>F13*G13</f>
        <v>9490.909091</v>
      </c>
    </row>
    <row r="21" ht="12.75" customHeight="1">
      <c r="E21" s="1"/>
      <c r="F21" s="69">
        <v>0.3</v>
      </c>
      <c r="G21" s="69">
        <v>0.5</v>
      </c>
      <c r="H21" s="69">
        <v>0.2</v>
      </c>
      <c r="J21" s="68">
        <f t="shared" si="5"/>
        <v>1800</v>
      </c>
      <c r="K21" s="13">
        <f>0.2*K20</f>
        <v>1898.181818</v>
      </c>
    </row>
    <row r="22" ht="12.75" customHeight="1">
      <c r="E22" s="1"/>
    </row>
    <row r="23" ht="12.75" customHeight="1">
      <c r="E23" s="1"/>
    </row>
    <row r="24" ht="12.75" customHeight="1">
      <c r="E24" s="1"/>
    </row>
    <row r="25" ht="12.75" customHeight="1">
      <c r="E25" s="1"/>
    </row>
    <row r="26" ht="12.75" customHeight="1">
      <c r="E26" s="1"/>
    </row>
    <row r="27" ht="12.75" customHeight="1">
      <c r="E27" s="1"/>
    </row>
    <row r="28" ht="12.75" customHeight="1">
      <c r="E28" s="1"/>
    </row>
    <row r="29" ht="12.75" customHeight="1">
      <c r="A29" s="3">
        <v>2.0161108E7</v>
      </c>
      <c r="E29" s="1"/>
    </row>
    <row r="30" ht="12.75" customHeight="1">
      <c r="A30" s="3">
        <v>2.0160208E7</v>
      </c>
      <c r="E30" s="1"/>
    </row>
    <row r="31" ht="12.75" customHeight="1">
      <c r="A31" s="3">
        <f>A29-A30</f>
        <v>900</v>
      </c>
      <c r="E31" s="1"/>
    </row>
    <row r="32" ht="12.75" customHeight="1">
      <c r="E32" s="1"/>
    </row>
    <row r="33" ht="12.75" customHeight="1">
      <c r="E33" s="1"/>
    </row>
    <row r="34" ht="12.75" customHeight="1">
      <c r="E34" s="1"/>
    </row>
    <row r="35" ht="12.75" customHeight="1">
      <c r="E35" s="1"/>
    </row>
    <row r="36" ht="12.75" customHeight="1">
      <c r="E36" s="1"/>
    </row>
    <row r="37" ht="12.75" customHeight="1">
      <c r="E37" s="1"/>
    </row>
    <row r="38" ht="12.75" customHeight="1">
      <c r="E38" s="1"/>
    </row>
    <row r="39" ht="12.75" customHeight="1">
      <c r="E39" s="1"/>
    </row>
    <row r="40" ht="12.75" customHeight="1">
      <c r="E40" s="1"/>
    </row>
    <row r="41" ht="12.75" customHeight="1">
      <c r="E41" s="1"/>
    </row>
    <row r="42" ht="12.75" customHeight="1">
      <c r="E42" s="1"/>
    </row>
    <row r="43" ht="12.75" customHeight="1">
      <c r="E43" s="1"/>
    </row>
    <row r="44" ht="12.75" customHeight="1">
      <c r="E44" s="1"/>
    </row>
    <row r="45" ht="12.75" customHeight="1">
      <c r="E45" s="1"/>
    </row>
    <row r="46" ht="12.75" customHeight="1">
      <c r="E46" s="1"/>
    </row>
    <row r="47" ht="12.75" customHeight="1">
      <c r="E47" s="1"/>
    </row>
    <row r="48" ht="12.75" customHeight="1">
      <c r="E48" s="1"/>
    </row>
    <row r="49" ht="12.75" customHeight="1">
      <c r="E49" s="1"/>
    </row>
    <row r="50" ht="12.75" customHeight="1">
      <c r="E50" s="1"/>
    </row>
    <row r="51" ht="12.75" customHeight="1">
      <c r="E51" s="1"/>
    </row>
    <row r="52" ht="12.75" customHeight="1">
      <c r="E52" s="1"/>
    </row>
    <row r="53" ht="12.75" customHeight="1">
      <c r="E53" s="1"/>
    </row>
    <row r="54" ht="12.75" customHeight="1">
      <c r="E54" s="1"/>
    </row>
    <row r="55" ht="12.75" customHeight="1">
      <c r="E55" s="1"/>
    </row>
    <row r="56" ht="12.75" customHeight="1">
      <c r="E56" s="1"/>
    </row>
    <row r="57" ht="12.75" customHeight="1">
      <c r="E57" s="1"/>
    </row>
    <row r="58" ht="12.75" customHeight="1">
      <c r="E58" s="1"/>
    </row>
    <row r="59" ht="12.75" customHeight="1">
      <c r="E59" s="1"/>
    </row>
    <row r="60" ht="12.75" customHeight="1">
      <c r="E60" s="1"/>
    </row>
    <row r="61" ht="12.75" customHeight="1">
      <c r="E61" s="1"/>
    </row>
    <row r="62" ht="12.75" customHeight="1">
      <c r="E62" s="1"/>
    </row>
    <row r="63" ht="12.75" customHeight="1">
      <c r="E63" s="1"/>
    </row>
    <row r="64" ht="12.75" customHeight="1">
      <c r="E64" s="1"/>
    </row>
    <row r="65" ht="12.75" customHeight="1">
      <c r="E65" s="1"/>
    </row>
    <row r="66" ht="12.75" customHeight="1">
      <c r="E66" s="1"/>
    </row>
    <row r="67" ht="12.75" customHeight="1">
      <c r="E67" s="1"/>
    </row>
    <row r="68" ht="12.75" customHeight="1">
      <c r="E68" s="1"/>
    </row>
    <row r="69" ht="12.75" customHeight="1">
      <c r="E69" s="1"/>
    </row>
    <row r="70" ht="12.75" customHeight="1">
      <c r="E70" s="1"/>
    </row>
    <row r="71" ht="12.75" customHeight="1">
      <c r="E71" s="1"/>
    </row>
    <row r="72" ht="12.75" customHeight="1">
      <c r="E72" s="1"/>
    </row>
    <row r="73" ht="12.75" customHeight="1">
      <c r="E73" s="1"/>
    </row>
    <row r="74" ht="12.75" customHeight="1">
      <c r="E74" s="1"/>
    </row>
    <row r="75" ht="12.75" customHeight="1">
      <c r="E75" s="1"/>
    </row>
    <row r="76" ht="12.75" customHeight="1">
      <c r="E76" s="1"/>
    </row>
    <row r="77" ht="12.75" customHeight="1">
      <c r="E77" s="1"/>
    </row>
    <row r="78" ht="12.75" customHeight="1">
      <c r="E78" s="1"/>
    </row>
    <row r="79" ht="12.75" customHeight="1">
      <c r="E79" s="1"/>
    </row>
    <row r="80" ht="12.75" customHeight="1">
      <c r="E80" s="1"/>
    </row>
    <row r="81" ht="12.75" customHeight="1">
      <c r="E81" s="1"/>
    </row>
    <row r="82" ht="12.75" customHeight="1">
      <c r="E82" s="1"/>
    </row>
    <row r="83" ht="12.75" customHeight="1">
      <c r="E83" s="1"/>
    </row>
    <row r="84" ht="12.75" customHeight="1">
      <c r="E84" s="1"/>
    </row>
    <row r="85" ht="12.75" customHeight="1">
      <c r="E85" s="1"/>
    </row>
    <row r="86" ht="12.75" customHeight="1">
      <c r="E86" s="1"/>
    </row>
    <row r="87" ht="12.75" customHeight="1">
      <c r="E87" s="1"/>
    </row>
    <row r="88" ht="12.75" customHeight="1">
      <c r="E88" s="1"/>
    </row>
    <row r="89" ht="12.75" customHeight="1">
      <c r="E89" s="1"/>
    </row>
    <row r="90" ht="12.75" customHeight="1">
      <c r="E90" s="1"/>
    </row>
    <row r="91" ht="12.75" customHeight="1">
      <c r="E91" s="1"/>
    </row>
    <row r="92" ht="12.75" customHeight="1">
      <c r="E92" s="1"/>
    </row>
    <row r="93" ht="12.75" customHeight="1">
      <c r="E93" s="1"/>
    </row>
    <row r="94" ht="12.75" customHeight="1">
      <c r="E94" s="1"/>
    </row>
    <row r="95" ht="12.75" customHeight="1">
      <c r="E95" s="1"/>
    </row>
    <row r="96" ht="12.75" customHeight="1">
      <c r="E96" s="1"/>
    </row>
    <row r="97" ht="12.75" customHeight="1">
      <c r="E97" s="1"/>
    </row>
    <row r="98" ht="12.75" customHeight="1">
      <c r="E98" s="1"/>
    </row>
    <row r="99" ht="12.75" customHeight="1">
      <c r="E99" s="1"/>
    </row>
    <row r="100" ht="12.75" customHeight="1">
      <c r="E100" s="1"/>
    </row>
    <row r="101" ht="12.75" customHeight="1">
      <c r="E101" s="1"/>
    </row>
    <row r="102" ht="12.75" customHeight="1">
      <c r="E102" s="1"/>
    </row>
    <row r="103" ht="12.75" customHeight="1">
      <c r="E103" s="1"/>
    </row>
    <row r="104" ht="12.75" customHeight="1">
      <c r="E104" s="1"/>
    </row>
    <row r="105" ht="12.75" customHeight="1">
      <c r="E105" s="1"/>
    </row>
    <row r="106" ht="12.75" customHeight="1">
      <c r="E106" s="1"/>
    </row>
    <row r="107" ht="12.75" customHeight="1">
      <c r="E107" s="1"/>
    </row>
    <row r="108" ht="12.75" customHeight="1">
      <c r="E108" s="1"/>
    </row>
    <row r="109" ht="12.75" customHeight="1">
      <c r="E109" s="1"/>
    </row>
    <row r="110" ht="12.75" customHeight="1">
      <c r="E110" s="1"/>
    </row>
    <row r="111" ht="12.75" customHeight="1">
      <c r="E111" s="1"/>
    </row>
    <row r="112" ht="12.75" customHeight="1">
      <c r="E112" s="1"/>
    </row>
    <row r="113" ht="12.75" customHeight="1">
      <c r="E113" s="1"/>
    </row>
    <row r="114" ht="12.75" customHeight="1">
      <c r="E114" s="1"/>
    </row>
    <row r="115" ht="12.75" customHeight="1">
      <c r="E115" s="1"/>
    </row>
    <row r="116" ht="12.75" customHeight="1">
      <c r="E116" s="1"/>
    </row>
    <row r="117" ht="12.75" customHeight="1">
      <c r="E117" s="1"/>
    </row>
    <row r="118" ht="12.75" customHeight="1">
      <c r="E118" s="1"/>
    </row>
    <row r="119" ht="12.75" customHeight="1">
      <c r="E119" s="1"/>
    </row>
    <row r="120" ht="12.75" customHeight="1">
      <c r="E120" s="1"/>
    </row>
    <row r="121" ht="12.75" customHeight="1">
      <c r="E121" s="1"/>
    </row>
    <row r="122" ht="12.75" customHeight="1">
      <c r="E122" s="1"/>
    </row>
    <row r="123" ht="12.75" customHeight="1">
      <c r="E123" s="1"/>
    </row>
    <row r="124" ht="12.75" customHeight="1">
      <c r="E124" s="1"/>
    </row>
    <row r="125" ht="12.75" customHeight="1">
      <c r="E125" s="1"/>
    </row>
    <row r="126" ht="12.75" customHeight="1">
      <c r="E126" s="1"/>
    </row>
    <row r="127" ht="12.75" customHeight="1">
      <c r="E127" s="1"/>
    </row>
    <row r="128" ht="12.75" customHeight="1">
      <c r="E128" s="1"/>
    </row>
    <row r="129" ht="12.75" customHeight="1">
      <c r="E129" s="1"/>
    </row>
    <row r="130" ht="12.75" customHeight="1">
      <c r="E130" s="1"/>
    </row>
    <row r="131" ht="12.75" customHeight="1">
      <c r="E131" s="1"/>
    </row>
    <row r="132" ht="12.75" customHeight="1">
      <c r="E132" s="1"/>
    </row>
    <row r="133" ht="12.75" customHeight="1">
      <c r="E133" s="1"/>
    </row>
    <row r="134" ht="12.75" customHeight="1">
      <c r="E134" s="1"/>
    </row>
    <row r="135" ht="12.75" customHeight="1">
      <c r="E135" s="1"/>
    </row>
    <row r="136" ht="12.75" customHeight="1">
      <c r="E136" s="1"/>
    </row>
    <row r="137" ht="12.75" customHeight="1">
      <c r="E137" s="1"/>
    </row>
    <row r="138" ht="12.75" customHeight="1">
      <c r="E138" s="1"/>
    </row>
    <row r="139" ht="12.75" customHeight="1">
      <c r="E139" s="1"/>
    </row>
    <row r="140" ht="12.75" customHeight="1">
      <c r="E140" s="1"/>
    </row>
    <row r="141" ht="12.75" customHeight="1">
      <c r="E141" s="1"/>
    </row>
    <row r="142" ht="12.75" customHeight="1">
      <c r="E142" s="1"/>
    </row>
    <row r="143" ht="12.75" customHeight="1">
      <c r="E143" s="1"/>
    </row>
    <row r="144" ht="12.75" customHeight="1">
      <c r="E144" s="1"/>
    </row>
    <row r="145" ht="12.75" customHeight="1">
      <c r="E145" s="1"/>
    </row>
    <row r="146" ht="12.75" customHeight="1">
      <c r="E146" s="1"/>
    </row>
    <row r="147" ht="12.75" customHeight="1">
      <c r="E147" s="1"/>
    </row>
    <row r="148" ht="12.75" customHeight="1">
      <c r="E148" s="1"/>
    </row>
    <row r="149" ht="12.75" customHeight="1">
      <c r="E149" s="1"/>
    </row>
    <row r="150" ht="12.75" customHeight="1">
      <c r="E150" s="1"/>
    </row>
    <row r="151" ht="12.75" customHeight="1">
      <c r="E151" s="1"/>
    </row>
    <row r="152" ht="12.75" customHeight="1">
      <c r="E152" s="1"/>
    </row>
    <row r="153" ht="12.75" customHeight="1">
      <c r="E153" s="1"/>
    </row>
    <row r="154" ht="12.75" customHeight="1">
      <c r="E154" s="1"/>
    </row>
    <row r="155" ht="12.75" customHeight="1">
      <c r="E155" s="1"/>
    </row>
    <row r="156" ht="12.75" customHeight="1">
      <c r="E156" s="1"/>
    </row>
    <row r="157" ht="12.75" customHeight="1">
      <c r="E157" s="1"/>
    </row>
    <row r="158" ht="12.75" customHeight="1">
      <c r="E158" s="1"/>
    </row>
    <row r="159" ht="12.75" customHeight="1">
      <c r="E159" s="1"/>
    </row>
    <row r="160" ht="12.75" customHeight="1">
      <c r="E160" s="1"/>
    </row>
    <row r="161" ht="12.75" customHeight="1">
      <c r="E161" s="1"/>
    </row>
    <row r="162" ht="12.75" customHeight="1">
      <c r="E162" s="1"/>
    </row>
    <row r="163" ht="12.75" customHeight="1">
      <c r="E163" s="1"/>
    </row>
    <row r="164" ht="12.75" customHeight="1">
      <c r="E164" s="1"/>
    </row>
    <row r="165" ht="12.75" customHeight="1">
      <c r="E165" s="1"/>
    </row>
    <row r="166" ht="12.75" customHeight="1">
      <c r="E166" s="1"/>
    </row>
    <row r="167" ht="12.75" customHeight="1">
      <c r="E167" s="1"/>
    </row>
    <row r="168" ht="12.75" customHeight="1">
      <c r="E168" s="1"/>
    </row>
    <row r="169" ht="12.75" customHeight="1">
      <c r="E169" s="1"/>
    </row>
    <row r="170" ht="12.75" customHeight="1">
      <c r="E170" s="1"/>
    </row>
    <row r="171" ht="12.75" customHeight="1">
      <c r="E171" s="1"/>
    </row>
    <row r="172" ht="12.75" customHeight="1">
      <c r="E172" s="1"/>
    </row>
    <row r="173" ht="12.75" customHeight="1">
      <c r="E173" s="1"/>
    </row>
    <row r="174" ht="12.75" customHeight="1">
      <c r="E174" s="1"/>
    </row>
    <row r="175" ht="12.75" customHeight="1">
      <c r="E175" s="1"/>
    </row>
    <row r="176" ht="12.75" customHeight="1">
      <c r="E176" s="1"/>
    </row>
    <row r="177" ht="12.75" customHeight="1">
      <c r="E177" s="1"/>
    </row>
    <row r="178" ht="12.75" customHeight="1">
      <c r="E178" s="1"/>
    </row>
    <row r="179" ht="12.75" customHeight="1">
      <c r="E179" s="1"/>
    </row>
    <row r="180" ht="12.75" customHeight="1">
      <c r="E180" s="1"/>
    </row>
    <row r="181" ht="12.75" customHeight="1">
      <c r="E181" s="1"/>
    </row>
    <row r="182" ht="12.75" customHeight="1">
      <c r="E182" s="1"/>
    </row>
    <row r="183" ht="12.75" customHeight="1">
      <c r="E183" s="1"/>
    </row>
    <row r="184" ht="12.75" customHeight="1">
      <c r="E184" s="1"/>
    </row>
    <row r="185" ht="12.75" customHeight="1">
      <c r="E185" s="1"/>
    </row>
    <row r="186" ht="12.75" customHeight="1">
      <c r="E186" s="1"/>
    </row>
    <row r="187" ht="12.75" customHeight="1">
      <c r="E187" s="1"/>
    </row>
    <row r="188" ht="12.75" customHeight="1">
      <c r="E188" s="1"/>
    </row>
    <row r="189" ht="12.75" customHeight="1">
      <c r="E189" s="1"/>
    </row>
    <row r="190" ht="12.75" customHeight="1">
      <c r="E190" s="1"/>
    </row>
    <row r="191" ht="12.75" customHeight="1">
      <c r="E191" s="1"/>
    </row>
    <row r="192" ht="12.75" customHeight="1">
      <c r="E192" s="1"/>
    </row>
    <row r="193" ht="12.75" customHeight="1">
      <c r="E193" s="1"/>
    </row>
    <row r="194" ht="12.75" customHeight="1">
      <c r="E194" s="1"/>
    </row>
    <row r="195" ht="12.75" customHeight="1">
      <c r="E195" s="1"/>
    </row>
    <row r="196" ht="12.75" customHeight="1">
      <c r="E196" s="1"/>
    </row>
    <row r="197" ht="12.75" customHeight="1">
      <c r="E197" s="1"/>
    </row>
    <row r="198" ht="12.75" customHeight="1">
      <c r="E198" s="1"/>
    </row>
    <row r="199" ht="12.75" customHeight="1">
      <c r="E199" s="1"/>
    </row>
    <row r="200" ht="12.75" customHeight="1">
      <c r="E200" s="1"/>
    </row>
    <row r="201" ht="12.75" customHeight="1">
      <c r="E201" s="1"/>
    </row>
    <row r="202" ht="12.75" customHeight="1">
      <c r="E202" s="1"/>
    </row>
    <row r="203" ht="12.75" customHeight="1">
      <c r="E203" s="1"/>
    </row>
    <row r="204" ht="12.75" customHeight="1">
      <c r="E204" s="1"/>
    </row>
    <row r="205" ht="12.75" customHeight="1">
      <c r="E205" s="1"/>
    </row>
    <row r="206" ht="12.75" customHeight="1">
      <c r="E206" s="1"/>
    </row>
    <row r="207" ht="12.75" customHeight="1">
      <c r="E207" s="1"/>
    </row>
    <row r="208" ht="12.75" customHeight="1">
      <c r="E208" s="1"/>
    </row>
    <row r="209" ht="12.75" customHeight="1">
      <c r="E209" s="1"/>
    </row>
    <row r="210" ht="12.75" customHeight="1">
      <c r="E210" s="1"/>
    </row>
    <row r="211" ht="12.75" customHeight="1">
      <c r="E211" s="1"/>
    </row>
    <row r="212" ht="12.75" customHeight="1">
      <c r="E212" s="1"/>
    </row>
    <row r="213" ht="12.75" customHeight="1">
      <c r="E213" s="1"/>
    </row>
    <row r="214" ht="12.75" customHeight="1">
      <c r="E214" s="1"/>
    </row>
    <row r="215" ht="12.75" customHeight="1">
      <c r="E215" s="1"/>
    </row>
    <row r="216" ht="12.75" customHeight="1">
      <c r="E216" s="1"/>
    </row>
    <row r="217" ht="12.75" customHeight="1">
      <c r="E217" s="1"/>
    </row>
    <row r="218" ht="12.75" customHeight="1">
      <c r="E218" s="1"/>
    </row>
    <row r="219" ht="12.75" customHeight="1">
      <c r="E219" s="1"/>
    </row>
    <row r="220" ht="12.75" customHeight="1">
      <c r="E220" s="1"/>
    </row>
    <row r="221" ht="12.75" customHeight="1">
      <c r="E221" s="1"/>
    </row>
    <row r="222" ht="12.75" customHeight="1">
      <c r="E222" s="1"/>
    </row>
    <row r="223" ht="12.75" customHeight="1">
      <c r="E223" s="1"/>
    </row>
    <row r="224" ht="12.75" customHeight="1">
      <c r="E224" s="1"/>
    </row>
    <row r="225" ht="12.75" customHeight="1">
      <c r="E225" s="1"/>
    </row>
    <row r="226" ht="12.75" customHeight="1">
      <c r="E226" s="1"/>
    </row>
    <row r="227" ht="12.75" customHeight="1">
      <c r="E227" s="1"/>
    </row>
    <row r="228" ht="12.75" customHeight="1">
      <c r="E228" s="1"/>
    </row>
    <row r="229" ht="12.75" customHeight="1">
      <c r="E229" s="1"/>
    </row>
    <row r="230" ht="12.75" customHeight="1">
      <c r="E230" s="1"/>
    </row>
    <row r="231" ht="12.75" customHeight="1">
      <c r="E231" s="1"/>
    </row>
    <row r="232" ht="12.75" customHeight="1">
      <c r="E232" s="1"/>
    </row>
    <row r="233" ht="12.75" customHeight="1">
      <c r="E233" s="1"/>
    </row>
    <row r="234" ht="12.75" customHeight="1">
      <c r="E234" s="1"/>
    </row>
    <row r="235" ht="12.75" customHeight="1">
      <c r="E235" s="1"/>
    </row>
    <row r="236" ht="12.75" customHeight="1">
      <c r="E236" s="1"/>
    </row>
    <row r="237" ht="12.75" customHeight="1">
      <c r="E237" s="1"/>
    </row>
    <row r="238" ht="12.75" customHeight="1">
      <c r="E238" s="1"/>
    </row>
    <row r="239" ht="12.75" customHeight="1">
      <c r="E239" s="1"/>
    </row>
    <row r="240" ht="12.75" customHeight="1">
      <c r="E240" s="1"/>
    </row>
    <row r="241" ht="12.75" customHeight="1">
      <c r="E241" s="1"/>
    </row>
    <row r="242" ht="12.75" customHeight="1">
      <c r="E242" s="1"/>
    </row>
    <row r="243" ht="12.75" customHeight="1">
      <c r="E243" s="1"/>
    </row>
    <row r="244" ht="12.75" customHeight="1">
      <c r="E244" s="1"/>
    </row>
    <row r="245" ht="12.75" customHeight="1">
      <c r="E245" s="1"/>
    </row>
    <row r="246" ht="12.75" customHeight="1">
      <c r="E246" s="1"/>
    </row>
    <row r="247" ht="12.75" customHeight="1">
      <c r="E247" s="1"/>
    </row>
    <row r="248" ht="12.75" customHeight="1">
      <c r="E248" s="1"/>
    </row>
    <row r="249" ht="12.75" customHeight="1">
      <c r="E249" s="1"/>
    </row>
    <row r="250" ht="12.75" customHeight="1">
      <c r="E250" s="1"/>
    </row>
    <row r="251" ht="12.75" customHeight="1">
      <c r="E251" s="1"/>
    </row>
    <row r="252" ht="12.75" customHeight="1">
      <c r="E252" s="1"/>
    </row>
    <row r="253" ht="12.75" customHeight="1">
      <c r="E253" s="1"/>
    </row>
    <row r="254" ht="12.75" customHeight="1">
      <c r="E254" s="1"/>
    </row>
    <row r="255" ht="12.75" customHeight="1">
      <c r="E255" s="1"/>
    </row>
    <row r="256" ht="12.75" customHeight="1">
      <c r="E256" s="1"/>
    </row>
    <row r="257" ht="12.75" customHeight="1">
      <c r="E257" s="1"/>
    </row>
    <row r="258" ht="12.75" customHeight="1">
      <c r="E258" s="1"/>
    </row>
    <row r="259" ht="12.75" customHeight="1">
      <c r="E259" s="1"/>
    </row>
    <row r="260" ht="12.75" customHeight="1">
      <c r="E260" s="1"/>
    </row>
    <row r="261" ht="12.75" customHeight="1">
      <c r="E261" s="1"/>
    </row>
    <row r="262" ht="12.75" customHeight="1">
      <c r="E262" s="1"/>
    </row>
    <row r="263" ht="12.75" customHeight="1">
      <c r="E263" s="1"/>
    </row>
    <row r="264" ht="12.75" customHeight="1">
      <c r="E264" s="1"/>
    </row>
    <row r="265" ht="12.75" customHeight="1">
      <c r="E265" s="1"/>
    </row>
    <row r="266" ht="12.75" customHeight="1">
      <c r="E266" s="1"/>
    </row>
    <row r="267" ht="12.75" customHeight="1">
      <c r="E267" s="1"/>
    </row>
    <row r="268" ht="12.75" customHeight="1">
      <c r="E268" s="1"/>
    </row>
    <row r="269" ht="12.75" customHeight="1">
      <c r="E269" s="1"/>
    </row>
    <row r="270" ht="12.75" customHeight="1">
      <c r="E270" s="1"/>
    </row>
    <row r="271" ht="12.75" customHeight="1">
      <c r="E271" s="1"/>
    </row>
    <row r="272" ht="12.75" customHeight="1">
      <c r="E272" s="1"/>
    </row>
    <row r="273" ht="12.75" customHeight="1">
      <c r="E273" s="1"/>
    </row>
    <row r="274" ht="12.75" customHeight="1">
      <c r="E274" s="1"/>
    </row>
    <row r="275" ht="12.75" customHeight="1">
      <c r="E275" s="1"/>
    </row>
    <row r="276" ht="12.75" customHeight="1">
      <c r="E276" s="1"/>
    </row>
    <row r="277" ht="12.75" customHeight="1">
      <c r="E277" s="1"/>
    </row>
    <row r="278" ht="12.75" customHeight="1">
      <c r="E278" s="1"/>
    </row>
    <row r="279" ht="12.75" customHeight="1">
      <c r="E279" s="1"/>
    </row>
    <row r="280" ht="12.75" customHeight="1">
      <c r="E280" s="1"/>
    </row>
    <row r="281" ht="12.75" customHeight="1">
      <c r="E281" s="1"/>
    </row>
    <row r="282" ht="12.75" customHeight="1">
      <c r="E282" s="1"/>
    </row>
    <row r="283" ht="12.75" customHeight="1">
      <c r="E283" s="1"/>
    </row>
    <row r="284" ht="12.75" customHeight="1">
      <c r="E284" s="1"/>
    </row>
    <row r="285" ht="12.75" customHeight="1">
      <c r="E285" s="1"/>
    </row>
    <row r="286" ht="12.75" customHeight="1">
      <c r="E286" s="1"/>
    </row>
    <row r="287" ht="12.75" customHeight="1">
      <c r="E287" s="1"/>
    </row>
    <row r="288" ht="12.75" customHeight="1">
      <c r="E288" s="1"/>
    </row>
    <row r="289" ht="12.75" customHeight="1">
      <c r="E289" s="1"/>
    </row>
    <row r="290" ht="12.75" customHeight="1">
      <c r="E290" s="1"/>
    </row>
    <row r="291" ht="12.75" customHeight="1">
      <c r="E291" s="1"/>
    </row>
    <row r="292" ht="12.75" customHeight="1">
      <c r="E292" s="1"/>
    </row>
    <row r="293" ht="12.75" customHeight="1">
      <c r="E293" s="1"/>
    </row>
    <row r="294" ht="12.75" customHeight="1">
      <c r="E294" s="1"/>
    </row>
    <row r="295" ht="12.75" customHeight="1">
      <c r="E295" s="1"/>
    </row>
    <row r="296" ht="12.75" customHeight="1">
      <c r="E296" s="1"/>
    </row>
    <row r="297" ht="12.75" customHeight="1">
      <c r="E297" s="1"/>
    </row>
    <row r="298" ht="12.75" customHeight="1">
      <c r="E298" s="1"/>
    </row>
    <row r="299" ht="12.75" customHeight="1">
      <c r="E299" s="1"/>
    </row>
    <row r="300" ht="12.75" customHeight="1">
      <c r="E300" s="1"/>
    </row>
    <row r="301" ht="12.75" customHeight="1">
      <c r="E301" s="1"/>
    </row>
    <row r="302" ht="12.75" customHeight="1">
      <c r="E302" s="1"/>
    </row>
    <row r="303" ht="12.75" customHeight="1">
      <c r="E303" s="1"/>
    </row>
    <row r="304" ht="12.75" customHeight="1">
      <c r="E304" s="1"/>
    </row>
    <row r="305" ht="12.75" customHeight="1">
      <c r="E305" s="1"/>
    </row>
    <row r="306" ht="12.75" customHeight="1">
      <c r="E306" s="1"/>
    </row>
    <row r="307" ht="12.75" customHeight="1">
      <c r="E307" s="1"/>
    </row>
    <row r="308" ht="12.75" customHeight="1">
      <c r="E308" s="1"/>
    </row>
    <row r="309" ht="12.75" customHeight="1">
      <c r="E309" s="1"/>
    </row>
    <row r="310" ht="12.75" customHeight="1">
      <c r="E310" s="1"/>
    </row>
    <row r="311" ht="12.75" customHeight="1">
      <c r="E311" s="1"/>
    </row>
    <row r="312" ht="12.75" customHeight="1">
      <c r="E312" s="1"/>
    </row>
    <row r="313" ht="12.75" customHeight="1">
      <c r="E313" s="1"/>
    </row>
    <row r="314" ht="12.75" customHeight="1">
      <c r="E314" s="1"/>
    </row>
    <row r="315" ht="12.75" customHeight="1">
      <c r="E315" s="1"/>
    </row>
    <row r="316" ht="12.75" customHeight="1">
      <c r="E316" s="1"/>
    </row>
    <row r="317" ht="12.75" customHeight="1">
      <c r="E317" s="1"/>
    </row>
    <row r="318" ht="12.75" customHeight="1">
      <c r="E318" s="1"/>
    </row>
    <row r="319" ht="12.75" customHeight="1">
      <c r="E319" s="1"/>
    </row>
    <row r="320" ht="12.75" customHeight="1">
      <c r="E320" s="1"/>
    </row>
    <row r="321" ht="12.75" customHeight="1">
      <c r="E321" s="1"/>
    </row>
    <row r="322" ht="12.75" customHeight="1">
      <c r="E322" s="1"/>
    </row>
    <row r="323" ht="12.75" customHeight="1">
      <c r="E323" s="1"/>
    </row>
    <row r="324" ht="12.75" customHeight="1">
      <c r="E324" s="1"/>
    </row>
    <row r="325" ht="12.75" customHeight="1">
      <c r="E325" s="1"/>
    </row>
    <row r="326" ht="12.75" customHeight="1">
      <c r="E326" s="1"/>
    </row>
    <row r="327" ht="12.75" customHeight="1">
      <c r="E327" s="1"/>
    </row>
    <row r="328" ht="12.75" customHeight="1">
      <c r="E328" s="1"/>
    </row>
    <row r="329" ht="12.75" customHeight="1">
      <c r="E329" s="1"/>
    </row>
    <row r="330" ht="12.75" customHeight="1">
      <c r="E330" s="1"/>
    </row>
    <row r="331" ht="12.75" customHeight="1">
      <c r="E331" s="1"/>
    </row>
    <row r="332" ht="12.75" customHeight="1">
      <c r="E332" s="1"/>
    </row>
    <row r="333" ht="12.75" customHeight="1">
      <c r="E333" s="1"/>
    </row>
    <row r="334" ht="12.75" customHeight="1">
      <c r="E334" s="1"/>
    </row>
    <row r="335" ht="12.75" customHeight="1">
      <c r="E335" s="1"/>
    </row>
    <row r="336" ht="12.75" customHeight="1">
      <c r="E336" s="1"/>
    </row>
    <row r="337" ht="12.75" customHeight="1">
      <c r="E337" s="1"/>
    </row>
    <row r="338" ht="12.75" customHeight="1">
      <c r="E338" s="1"/>
    </row>
    <row r="339" ht="12.75" customHeight="1">
      <c r="E339" s="1"/>
    </row>
    <row r="340" ht="12.75" customHeight="1">
      <c r="E340" s="1"/>
    </row>
    <row r="341" ht="12.75" customHeight="1">
      <c r="E341" s="1"/>
    </row>
    <row r="342" ht="12.75" customHeight="1">
      <c r="E342" s="1"/>
    </row>
    <row r="343" ht="12.75" customHeight="1">
      <c r="E343" s="1"/>
    </row>
    <row r="344" ht="12.75" customHeight="1">
      <c r="E344" s="1"/>
    </row>
    <row r="345" ht="12.75" customHeight="1">
      <c r="E345" s="1"/>
    </row>
    <row r="346" ht="12.75" customHeight="1">
      <c r="E346" s="1"/>
    </row>
    <row r="347" ht="12.75" customHeight="1">
      <c r="E347" s="1"/>
    </row>
    <row r="348" ht="12.75" customHeight="1">
      <c r="E348" s="1"/>
    </row>
    <row r="349" ht="12.75" customHeight="1">
      <c r="E349" s="1"/>
    </row>
    <row r="350" ht="12.75" customHeight="1">
      <c r="E350" s="1"/>
    </row>
    <row r="351" ht="12.75" customHeight="1">
      <c r="E351" s="1"/>
    </row>
    <row r="352" ht="12.75" customHeight="1">
      <c r="E352" s="1"/>
    </row>
    <row r="353" ht="12.75" customHeight="1">
      <c r="E353" s="1"/>
    </row>
    <row r="354" ht="12.75" customHeight="1">
      <c r="E354" s="1"/>
    </row>
    <row r="355" ht="12.75" customHeight="1">
      <c r="E355" s="1"/>
    </row>
    <row r="356" ht="12.75" customHeight="1">
      <c r="E356" s="1"/>
    </row>
    <row r="357" ht="12.75" customHeight="1">
      <c r="E357" s="1"/>
    </row>
    <row r="358" ht="12.75" customHeight="1">
      <c r="E358" s="1"/>
    </row>
    <row r="359" ht="12.75" customHeight="1">
      <c r="E359" s="1"/>
    </row>
    <row r="360" ht="12.75" customHeight="1">
      <c r="E360" s="1"/>
    </row>
    <row r="361" ht="12.75" customHeight="1">
      <c r="E361" s="1"/>
    </row>
    <row r="362" ht="12.75" customHeight="1">
      <c r="E362" s="1"/>
    </row>
    <row r="363" ht="12.75" customHeight="1">
      <c r="E363" s="1"/>
    </row>
    <row r="364" ht="12.75" customHeight="1">
      <c r="E364" s="1"/>
    </row>
    <row r="365" ht="12.75" customHeight="1">
      <c r="E365" s="1"/>
    </row>
    <row r="366" ht="12.75" customHeight="1">
      <c r="E366" s="1"/>
    </row>
    <row r="367" ht="12.75" customHeight="1">
      <c r="E367" s="1"/>
    </row>
    <row r="368" ht="12.75" customHeight="1">
      <c r="E368" s="1"/>
    </row>
    <row r="369" ht="12.75" customHeight="1">
      <c r="E369" s="1"/>
    </row>
    <row r="370" ht="12.75" customHeight="1">
      <c r="E370" s="1"/>
    </row>
    <row r="371" ht="12.75" customHeight="1">
      <c r="E371" s="1"/>
    </row>
    <row r="372" ht="12.75" customHeight="1">
      <c r="E372" s="1"/>
    </row>
    <row r="373" ht="12.75" customHeight="1">
      <c r="E373" s="1"/>
    </row>
    <row r="374" ht="12.75" customHeight="1">
      <c r="E374" s="1"/>
    </row>
    <row r="375" ht="12.75" customHeight="1">
      <c r="E375" s="1"/>
    </row>
    <row r="376" ht="12.75" customHeight="1">
      <c r="E376" s="1"/>
    </row>
    <row r="377" ht="12.75" customHeight="1">
      <c r="E377" s="1"/>
    </row>
    <row r="378" ht="12.75" customHeight="1">
      <c r="E378" s="1"/>
    </row>
    <row r="379" ht="12.75" customHeight="1">
      <c r="E379" s="1"/>
    </row>
    <row r="380" ht="12.75" customHeight="1">
      <c r="E380" s="1"/>
    </row>
    <row r="381" ht="12.75" customHeight="1">
      <c r="E381" s="1"/>
    </row>
    <row r="382" ht="12.75" customHeight="1">
      <c r="E382" s="1"/>
    </row>
    <row r="383" ht="12.75" customHeight="1">
      <c r="E383" s="1"/>
    </row>
    <row r="384" ht="12.75" customHeight="1">
      <c r="E384" s="1"/>
    </row>
    <row r="385" ht="12.75" customHeight="1">
      <c r="E385" s="1"/>
    </row>
    <row r="386" ht="12.75" customHeight="1">
      <c r="E386" s="1"/>
    </row>
    <row r="387" ht="12.75" customHeight="1">
      <c r="E387" s="1"/>
    </row>
    <row r="388" ht="12.75" customHeight="1">
      <c r="E388" s="1"/>
    </row>
    <row r="389" ht="12.75" customHeight="1">
      <c r="E389" s="1"/>
    </row>
    <row r="390" ht="12.75" customHeight="1">
      <c r="E390" s="1"/>
    </row>
    <row r="391" ht="12.75" customHeight="1">
      <c r="E391" s="1"/>
    </row>
    <row r="392" ht="12.75" customHeight="1">
      <c r="E392" s="1"/>
    </row>
    <row r="393" ht="12.75" customHeight="1">
      <c r="E393" s="1"/>
    </row>
    <row r="394" ht="12.75" customHeight="1">
      <c r="E394" s="1"/>
    </row>
    <row r="395" ht="12.75" customHeight="1">
      <c r="E395" s="1"/>
    </row>
    <row r="396" ht="12.75" customHeight="1">
      <c r="E396" s="1"/>
    </row>
    <row r="397" ht="12.75" customHeight="1">
      <c r="E397" s="1"/>
    </row>
    <row r="398" ht="12.75" customHeight="1">
      <c r="E398" s="1"/>
    </row>
    <row r="399" ht="12.75" customHeight="1">
      <c r="E399" s="1"/>
    </row>
    <row r="400" ht="12.75" customHeight="1">
      <c r="E400" s="1"/>
    </row>
    <row r="401" ht="12.75" customHeight="1">
      <c r="E401" s="1"/>
    </row>
    <row r="402" ht="12.75" customHeight="1">
      <c r="E402" s="1"/>
    </row>
    <row r="403" ht="12.75" customHeight="1">
      <c r="E403" s="1"/>
    </row>
    <row r="404" ht="12.75" customHeight="1">
      <c r="E404" s="1"/>
    </row>
    <row r="405" ht="12.75" customHeight="1">
      <c r="E405" s="1"/>
    </row>
    <row r="406" ht="12.75" customHeight="1">
      <c r="E406" s="1"/>
    </row>
    <row r="407" ht="12.75" customHeight="1">
      <c r="E407" s="1"/>
    </row>
    <row r="408" ht="12.75" customHeight="1">
      <c r="E408" s="1"/>
    </row>
    <row r="409" ht="12.75" customHeight="1">
      <c r="E409" s="1"/>
    </row>
    <row r="410" ht="12.75" customHeight="1">
      <c r="E410" s="1"/>
    </row>
    <row r="411" ht="12.75" customHeight="1">
      <c r="E411" s="1"/>
    </row>
    <row r="412" ht="12.75" customHeight="1">
      <c r="E412" s="1"/>
    </row>
    <row r="413" ht="12.75" customHeight="1">
      <c r="E413" s="1"/>
    </row>
    <row r="414" ht="12.75" customHeight="1">
      <c r="E414" s="1"/>
    </row>
    <row r="415" ht="12.75" customHeight="1">
      <c r="E415" s="1"/>
    </row>
    <row r="416" ht="12.75" customHeight="1">
      <c r="E416" s="1"/>
    </row>
    <row r="417" ht="12.75" customHeight="1">
      <c r="E417" s="1"/>
    </row>
    <row r="418" ht="12.75" customHeight="1">
      <c r="E418" s="1"/>
    </row>
    <row r="419" ht="12.75" customHeight="1">
      <c r="E419" s="1"/>
    </row>
    <row r="420" ht="12.75" customHeight="1">
      <c r="E420" s="1"/>
    </row>
    <row r="421" ht="12.75" customHeight="1">
      <c r="E421" s="1"/>
    </row>
    <row r="422" ht="12.75" customHeight="1">
      <c r="E422" s="1"/>
    </row>
    <row r="423" ht="12.75" customHeight="1">
      <c r="E423" s="1"/>
    </row>
    <row r="424" ht="12.75" customHeight="1">
      <c r="E424" s="1"/>
    </row>
    <row r="425" ht="12.75" customHeight="1">
      <c r="E425" s="1"/>
    </row>
    <row r="426" ht="12.75" customHeight="1">
      <c r="E426" s="1"/>
    </row>
    <row r="427" ht="12.75" customHeight="1">
      <c r="E427" s="1"/>
    </row>
    <row r="428" ht="12.75" customHeight="1">
      <c r="E428" s="1"/>
    </row>
    <row r="429" ht="12.75" customHeight="1">
      <c r="E429" s="1"/>
    </row>
    <row r="430" ht="12.75" customHeight="1">
      <c r="E430" s="1"/>
    </row>
    <row r="431" ht="12.75" customHeight="1">
      <c r="E431" s="1"/>
    </row>
    <row r="432" ht="12.75" customHeight="1">
      <c r="E432" s="1"/>
    </row>
    <row r="433" ht="12.75" customHeight="1">
      <c r="E433" s="1"/>
    </row>
    <row r="434" ht="12.75" customHeight="1">
      <c r="E434" s="1"/>
    </row>
    <row r="435" ht="12.75" customHeight="1">
      <c r="E435" s="1"/>
    </row>
    <row r="436" ht="12.75" customHeight="1">
      <c r="E436" s="1"/>
    </row>
    <row r="437" ht="12.75" customHeight="1">
      <c r="E437" s="1"/>
    </row>
    <row r="438" ht="12.75" customHeight="1">
      <c r="E438" s="1"/>
    </row>
    <row r="439" ht="12.75" customHeight="1">
      <c r="E439" s="1"/>
    </row>
    <row r="440" ht="12.75" customHeight="1">
      <c r="E440" s="1"/>
    </row>
    <row r="441" ht="12.75" customHeight="1">
      <c r="E441" s="1"/>
    </row>
    <row r="442" ht="12.75" customHeight="1">
      <c r="E442" s="1"/>
    </row>
    <row r="443" ht="12.75" customHeight="1">
      <c r="E443" s="1"/>
    </row>
    <row r="444" ht="12.75" customHeight="1">
      <c r="E444" s="1"/>
    </row>
    <row r="445" ht="12.75" customHeight="1">
      <c r="E445" s="1"/>
    </row>
    <row r="446" ht="12.75" customHeight="1">
      <c r="E446" s="1"/>
    </row>
    <row r="447" ht="12.75" customHeight="1">
      <c r="E447" s="1"/>
    </row>
    <row r="448" ht="12.75" customHeight="1">
      <c r="E448" s="1"/>
    </row>
    <row r="449" ht="12.75" customHeight="1">
      <c r="E449" s="1"/>
    </row>
    <row r="450" ht="12.75" customHeight="1">
      <c r="E450" s="1"/>
    </row>
    <row r="451" ht="12.75" customHeight="1">
      <c r="E451" s="1"/>
    </row>
    <row r="452" ht="12.75" customHeight="1">
      <c r="E452" s="1"/>
    </row>
    <row r="453" ht="12.75" customHeight="1">
      <c r="E453" s="1"/>
    </row>
    <row r="454" ht="12.75" customHeight="1">
      <c r="E454" s="1"/>
    </row>
    <row r="455" ht="12.75" customHeight="1">
      <c r="E455" s="1"/>
    </row>
    <row r="456" ht="12.75" customHeight="1">
      <c r="E456" s="1"/>
    </row>
    <row r="457" ht="12.75" customHeight="1">
      <c r="E457" s="1"/>
    </row>
    <row r="458" ht="12.75" customHeight="1">
      <c r="E458" s="1"/>
    </row>
    <row r="459" ht="12.75" customHeight="1">
      <c r="E459" s="1"/>
    </row>
    <row r="460" ht="12.75" customHeight="1">
      <c r="E460" s="1"/>
    </row>
    <row r="461" ht="12.75" customHeight="1">
      <c r="E461" s="1"/>
    </row>
    <row r="462" ht="12.75" customHeight="1">
      <c r="E462" s="1"/>
    </row>
    <row r="463" ht="12.75" customHeight="1">
      <c r="E463" s="1"/>
    </row>
    <row r="464" ht="12.75" customHeight="1">
      <c r="E464" s="1"/>
    </row>
    <row r="465" ht="12.75" customHeight="1">
      <c r="E465" s="1"/>
    </row>
    <row r="466" ht="12.75" customHeight="1">
      <c r="E466" s="1"/>
    </row>
    <row r="467" ht="12.75" customHeight="1">
      <c r="E467" s="1"/>
    </row>
    <row r="468" ht="12.75" customHeight="1">
      <c r="E468" s="1"/>
    </row>
    <row r="469" ht="12.75" customHeight="1">
      <c r="E469" s="1"/>
    </row>
    <row r="470" ht="12.75" customHeight="1">
      <c r="E470" s="1"/>
    </row>
    <row r="471" ht="12.75" customHeight="1">
      <c r="E471" s="1"/>
    </row>
    <row r="472" ht="12.75" customHeight="1">
      <c r="E472" s="1"/>
    </row>
    <row r="473" ht="12.75" customHeight="1">
      <c r="E473" s="1"/>
    </row>
    <row r="474" ht="12.75" customHeight="1">
      <c r="E474" s="1"/>
    </row>
    <row r="475" ht="12.75" customHeight="1">
      <c r="E475" s="1"/>
    </row>
    <row r="476" ht="12.75" customHeight="1">
      <c r="E476" s="1"/>
    </row>
    <row r="477" ht="12.75" customHeight="1">
      <c r="E477" s="1"/>
    </row>
    <row r="478" ht="12.75" customHeight="1">
      <c r="E478" s="1"/>
    </row>
    <row r="479" ht="12.75" customHeight="1">
      <c r="E479" s="1"/>
    </row>
    <row r="480" ht="12.75" customHeight="1">
      <c r="E480" s="1"/>
    </row>
    <row r="481" ht="12.75" customHeight="1">
      <c r="E481" s="1"/>
    </row>
    <row r="482" ht="12.75" customHeight="1">
      <c r="E482" s="1"/>
    </row>
    <row r="483" ht="12.75" customHeight="1">
      <c r="E483" s="1"/>
    </row>
    <row r="484" ht="12.75" customHeight="1">
      <c r="E484" s="1"/>
    </row>
    <row r="485" ht="12.75" customHeight="1">
      <c r="E485" s="1"/>
    </row>
    <row r="486" ht="12.75" customHeight="1">
      <c r="E486" s="1"/>
    </row>
    <row r="487" ht="12.75" customHeight="1">
      <c r="E487" s="1"/>
    </row>
    <row r="488" ht="12.75" customHeight="1">
      <c r="E488" s="1"/>
    </row>
    <row r="489" ht="12.75" customHeight="1">
      <c r="E489" s="1"/>
    </row>
    <row r="490" ht="12.75" customHeight="1">
      <c r="E490" s="1"/>
    </row>
    <row r="491" ht="12.75" customHeight="1">
      <c r="E491" s="1"/>
    </row>
    <row r="492" ht="12.75" customHeight="1">
      <c r="E492" s="1"/>
    </row>
    <row r="493" ht="12.75" customHeight="1">
      <c r="E493" s="1"/>
    </row>
    <row r="494" ht="12.75" customHeight="1">
      <c r="E494" s="1"/>
    </row>
    <row r="495" ht="12.75" customHeight="1">
      <c r="E495" s="1"/>
    </row>
    <row r="496" ht="12.75" customHeight="1">
      <c r="E496" s="1"/>
    </row>
    <row r="497" ht="12.75" customHeight="1">
      <c r="E497" s="1"/>
    </row>
    <row r="498" ht="12.75" customHeight="1">
      <c r="E498" s="1"/>
    </row>
    <row r="499" ht="12.75" customHeight="1">
      <c r="E499" s="1"/>
    </row>
    <row r="500" ht="12.75" customHeight="1">
      <c r="E500" s="1"/>
    </row>
    <row r="501" ht="12.75" customHeight="1">
      <c r="E501" s="1"/>
    </row>
    <row r="502" ht="12.75" customHeight="1">
      <c r="E502" s="1"/>
    </row>
    <row r="503" ht="12.75" customHeight="1">
      <c r="E503" s="1"/>
    </row>
    <row r="504" ht="12.75" customHeight="1">
      <c r="E504" s="1"/>
    </row>
    <row r="505" ht="12.75" customHeight="1">
      <c r="E505" s="1"/>
    </row>
    <row r="506" ht="12.75" customHeight="1">
      <c r="E506" s="1"/>
    </row>
    <row r="507" ht="12.75" customHeight="1">
      <c r="E507" s="1"/>
    </row>
    <row r="508" ht="12.75" customHeight="1">
      <c r="E508" s="1"/>
    </row>
    <row r="509" ht="12.75" customHeight="1">
      <c r="E509" s="1"/>
    </row>
    <row r="510" ht="12.75" customHeight="1">
      <c r="E510" s="1"/>
    </row>
    <row r="511" ht="12.75" customHeight="1">
      <c r="E511" s="1"/>
    </row>
    <row r="512" ht="12.75" customHeight="1">
      <c r="E512" s="1"/>
    </row>
    <row r="513" ht="12.75" customHeight="1">
      <c r="E513" s="1"/>
    </row>
    <row r="514" ht="12.75" customHeight="1">
      <c r="E514" s="1"/>
    </row>
    <row r="515" ht="12.75" customHeight="1">
      <c r="E515" s="1"/>
    </row>
    <row r="516" ht="12.75" customHeight="1">
      <c r="E516" s="1"/>
    </row>
    <row r="517" ht="12.75" customHeight="1">
      <c r="E517" s="1"/>
    </row>
    <row r="518" ht="12.75" customHeight="1">
      <c r="E518" s="1"/>
    </row>
    <row r="519" ht="12.75" customHeight="1">
      <c r="E519" s="1"/>
    </row>
    <row r="520" ht="12.75" customHeight="1">
      <c r="E520" s="1"/>
    </row>
    <row r="521" ht="12.75" customHeight="1">
      <c r="E521" s="1"/>
    </row>
    <row r="522" ht="12.75" customHeight="1">
      <c r="E522" s="1"/>
    </row>
    <row r="523" ht="12.75" customHeight="1">
      <c r="E523" s="1"/>
    </row>
    <row r="524" ht="12.75" customHeight="1">
      <c r="E524" s="1"/>
    </row>
    <row r="525" ht="12.75" customHeight="1">
      <c r="E525" s="1"/>
    </row>
    <row r="526" ht="12.75" customHeight="1">
      <c r="E526" s="1"/>
    </row>
    <row r="527" ht="12.75" customHeight="1">
      <c r="E527" s="1"/>
    </row>
    <row r="528" ht="12.75" customHeight="1">
      <c r="E528" s="1"/>
    </row>
    <row r="529" ht="12.75" customHeight="1">
      <c r="E529" s="1"/>
    </row>
    <row r="530" ht="12.75" customHeight="1">
      <c r="E530" s="1"/>
    </row>
    <row r="531" ht="12.75" customHeight="1">
      <c r="E531" s="1"/>
    </row>
    <row r="532" ht="12.75" customHeight="1">
      <c r="E532" s="1"/>
    </row>
    <row r="533" ht="12.75" customHeight="1">
      <c r="E533" s="1"/>
    </row>
    <row r="534" ht="12.75" customHeight="1">
      <c r="E534" s="1"/>
    </row>
    <row r="535" ht="12.75" customHeight="1">
      <c r="E535" s="1"/>
    </row>
    <row r="536" ht="12.75" customHeight="1">
      <c r="E536" s="1"/>
    </row>
    <row r="537" ht="12.75" customHeight="1">
      <c r="E537" s="1"/>
    </row>
    <row r="538" ht="12.75" customHeight="1">
      <c r="E538" s="1"/>
    </row>
    <row r="539" ht="12.75" customHeight="1">
      <c r="E539" s="1"/>
    </row>
    <row r="540" ht="12.75" customHeight="1">
      <c r="E540" s="1"/>
    </row>
    <row r="541" ht="12.75" customHeight="1">
      <c r="E541" s="1"/>
    </row>
    <row r="542" ht="12.75" customHeight="1">
      <c r="E542" s="1"/>
    </row>
    <row r="543" ht="12.75" customHeight="1">
      <c r="E543" s="1"/>
    </row>
    <row r="544" ht="12.75" customHeight="1">
      <c r="E544" s="1"/>
    </row>
    <row r="545" ht="12.75" customHeight="1">
      <c r="E545" s="1"/>
    </row>
    <row r="546" ht="12.75" customHeight="1">
      <c r="E546" s="1"/>
    </row>
    <row r="547" ht="12.75" customHeight="1">
      <c r="E547" s="1"/>
    </row>
    <row r="548" ht="12.75" customHeight="1">
      <c r="E548" s="1"/>
    </row>
    <row r="549" ht="12.75" customHeight="1">
      <c r="E549" s="1"/>
    </row>
    <row r="550" ht="12.75" customHeight="1">
      <c r="E550" s="1"/>
    </row>
    <row r="551" ht="12.75" customHeight="1">
      <c r="E551" s="1"/>
    </row>
    <row r="552" ht="12.75" customHeight="1">
      <c r="E552" s="1"/>
    </row>
    <row r="553" ht="12.75" customHeight="1">
      <c r="E553" s="1"/>
    </row>
    <row r="554" ht="12.75" customHeight="1">
      <c r="E554" s="1"/>
    </row>
    <row r="555" ht="12.75" customHeight="1">
      <c r="E555" s="1"/>
    </row>
    <row r="556" ht="12.75" customHeight="1">
      <c r="E556" s="1"/>
    </row>
    <row r="557" ht="12.75" customHeight="1">
      <c r="E557" s="1"/>
    </row>
    <row r="558" ht="12.75" customHeight="1">
      <c r="E558" s="1"/>
    </row>
    <row r="559" ht="12.75" customHeight="1">
      <c r="E559" s="1"/>
    </row>
    <row r="560" ht="12.75" customHeight="1">
      <c r="E560" s="1"/>
    </row>
    <row r="561" ht="12.75" customHeight="1">
      <c r="E561" s="1"/>
    </row>
    <row r="562" ht="12.75" customHeight="1">
      <c r="E562" s="1"/>
    </row>
    <row r="563" ht="12.75" customHeight="1">
      <c r="E563" s="1"/>
    </row>
    <row r="564" ht="12.75" customHeight="1">
      <c r="E564" s="1"/>
    </row>
    <row r="565" ht="12.75" customHeight="1">
      <c r="E565" s="1"/>
    </row>
    <row r="566" ht="12.75" customHeight="1">
      <c r="E566" s="1"/>
    </row>
    <row r="567" ht="12.75" customHeight="1">
      <c r="E567" s="1"/>
    </row>
    <row r="568" ht="12.75" customHeight="1">
      <c r="E568" s="1"/>
    </row>
    <row r="569" ht="12.75" customHeight="1">
      <c r="E569" s="1"/>
    </row>
    <row r="570" ht="12.75" customHeight="1">
      <c r="E570" s="1"/>
    </row>
    <row r="571" ht="12.75" customHeight="1">
      <c r="E571" s="1"/>
    </row>
    <row r="572" ht="12.75" customHeight="1">
      <c r="E572" s="1"/>
    </row>
    <row r="573" ht="12.75" customHeight="1">
      <c r="E573" s="1"/>
    </row>
    <row r="574" ht="12.75" customHeight="1">
      <c r="E574" s="1"/>
    </row>
    <row r="575" ht="12.75" customHeight="1">
      <c r="E575" s="1"/>
    </row>
    <row r="576" ht="12.75" customHeight="1">
      <c r="E576" s="1"/>
    </row>
    <row r="577" ht="12.75" customHeight="1">
      <c r="E577" s="1"/>
    </row>
    <row r="578" ht="12.75" customHeight="1">
      <c r="E578" s="1"/>
    </row>
    <row r="579" ht="12.75" customHeight="1">
      <c r="E579" s="1"/>
    </row>
    <row r="580" ht="12.75" customHeight="1">
      <c r="E580" s="1"/>
    </row>
    <row r="581" ht="12.75" customHeight="1">
      <c r="E581" s="1"/>
    </row>
    <row r="582" ht="12.75" customHeight="1">
      <c r="E582" s="1"/>
    </row>
    <row r="583" ht="12.75" customHeight="1">
      <c r="E583" s="1"/>
    </row>
    <row r="584" ht="12.75" customHeight="1">
      <c r="E584" s="1"/>
    </row>
    <row r="585" ht="12.75" customHeight="1">
      <c r="E585" s="1"/>
    </row>
    <row r="586" ht="12.75" customHeight="1">
      <c r="E586" s="1"/>
    </row>
    <row r="587" ht="12.75" customHeight="1">
      <c r="E587" s="1"/>
    </row>
    <row r="588" ht="12.75" customHeight="1">
      <c r="E588" s="1"/>
    </row>
    <row r="589" ht="12.75" customHeight="1">
      <c r="E589" s="1"/>
    </row>
    <row r="590" ht="12.75" customHeight="1">
      <c r="E590" s="1"/>
    </row>
    <row r="591" ht="12.75" customHeight="1">
      <c r="E591" s="1"/>
    </row>
    <row r="592" ht="12.75" customHeight="1">
      <c r="E592" s="1"/>
    </row>
    <row r="593" ht="12.75" customHeight="1">
      <c r="E593" s="1"/>
    </row>
    <row r="594" ht="12.75" customHeight="1">
      <c r="E594" s="1"/>
    </row>
    <row r="595" ht="12.75" customHeight="1">
      <c r="E595" s="1"/>
    </row>
    <row r="596" ht="12.75" customHeight="1">
      <c r="E596" s="1"/>
    </row>
    <row r="597" ht="12.75" customHeight="1">
      <c r="E597" s="1"/>
    </row>
    <row r="598" ht="12.75" customHeight="1">
      <c r="E598" s="1"/>
    </row>
    <row r="599" ht="12.75" customHeight="1">
      <c r="E599" s="1"/>
    </row>
    <row r="600" ht="12.75" customHeight="1">
      <c r="E600" s="1"/>
    </row>
    <row r="601" ht="12.75" customHeight="1">
      <c r="E601" s="1"/>
    </row>
    <row r="602" ht="12.75" customHeight="1">
      <c r="E602" s="1"/>
    </row>
    <row r="603" ht="12.75" customHeight="1">
      <c r="E603" s="1"/>
    </row>
    <row r="604" ht="12.75" customHeight="1">
      <c r="E604" s="1"/>
    </row>
    <row r="605" ht="12.75" customHeight="1">
      <c r="E605" s="1"/>
    </row>
    <row r="606" ht="12.75" customHeight="1">
      <c r="E606" s="1"/>
    </row>
    <row r="607" ht="12.75" customHeight="1">
      <c r="E607" s="1"/>
    </row>
    <row r="608" ht="12.75" customHeight="1">
      <c r="E608" s="1"/>
    </row>
    <row r="609" ht="12.75" customHeight="1">
      <c r="E609" s="1"/>
    </row>
    <row r="610" ht="12.75" customHeight="1">
      <c r="E610" s="1"/>
    </row>
    <row r="611" ht="12.75" customHeight="1">
      <c r="E611" s="1"/>
    </row>
    <row r="612" ht="12.75" customHeight="1">
      <c r="E612" s="1"/>
    </row>
    <row r="613" ht="12.75" customHeight="1">
      <c r="E613" s="1"/>
    </row>
    <row r="614" ht="12.75" customHeight="1">
      <c r="E614" s="1"/>
    </row>
    <row r="615" ht="12.75" customHeight="1">
      <c r="E615" s="1"/>
    </row>
    <row r="616" ht="12.75" customHeight="1">
      <c r="E616" s="1"/>
    </row>
    <row r="617" ht="12.75" customHeight="1">
      <c r="E617" s="1"/>
    </row>
    <row r="618" ht="12.75" customHeight="1">
      <c r="E618" s="1"/>
    </row>
    <row r="619" ht="12.75" customHeight="1">
      <c r="E619" s="1"/>
    </row>
    <row r="620" ht="12.75" customHeight="1">
      <c r="E620" s="1"/>
    </row>
    <row r="621" ht="12.75" customHeight="1">
      <c r="E621" s="1"/>
    </row>
    <row r="622" ht="12.75" customHeight="1">
      <c r="E622" s="1"/>
    </row>
    <row r="623" ht="12.75" customHeight="1">
      <c r="E623" s="1"/>
    </row>
    <row r="624" ht="12.75" customHeight="1">
      <c r="E624" s="1"/>
    </row>
    <row r="625" ht="12.75" customHeight="1">
      <c r="E625" s="1"/>
    </row>
    <row r="626" ht="12.75" customHeight="1">
      <c r="E626" s="1"/>
    </row>
    <row r="627" ht="12.75" customHeight="1">
      <c r="E627" s="1"/>
    </row>
    <row r="628" ht="12.75" customHeight="1">
      <c r="E628" s="1"/>
    </row>
    <row r="629" ht="12.75" customHeight="1">
      <c r="E629" s="1"/>
    </row>
    <row r="630" ht="12.75" customHeight="1">
      <c r="E630" s="1"/>
    </row>
    <row r="631" ht="12.75" customHeight="1">
      <c r="E631" s="1"/>
    </row>
    <row r="632" ht="12.75" customHeight="1">
      <c r="E632" s="1"/>
    </row>
    <row r="633" ht="12.75" customHeight="1">
      <c r="E633" s="1"/>
    </row>
    <row r="634" ht="12.75" customHeight="1">
      <c r="E634" s="1"/>
    </row>
    <row r="635" ht="12.75" customHeight="1">
      <c r="E635" s="1"/>
    </row>
    <row r="636" ht="12.75" customHeight="1">
      <c r="E636" s="1"/>
    </row>
    <row r="637" ht="12.75" customHeight="1">
      <c r="E637" s="1"/>
    </row>
    <row r="638" ht="12.75" customHeight="1">
      <c r="E638" s="1"/>
    </row>
    <row r="639" ht="12.75" customHeight="1">
      <c r="E639" s="1"/>
    </row>
    <row r="640" ht="12.75" customHeight="1">
      <c r="E640" s="1"/>
    </row>
    <row r="641" ht="12.75" customHeight="1">
      <c r="E641" s="1"/>
    </row>
    <row r="642" ht="12.75" customHeight="1">
      <c r="E642" s="1"/>
    </row>
    <row r="643" ht="12.75" customHeight="1">
      <c r="E643" s="1"/>
    </row>
    <row r="644" ht="12.75" customHeight="1">
      <c r="E644" s="1"/>
    </row>
    <row r="645" ht="12.75" customHeight="1">
      <c r="E645" s="1"/>
    </row>
    <row r="646" ht="12.75" customHeight="1">
      <c r="E646" s="1"/>
    </row>
    <row r="647" ht="12.75" customHeight="1">
      <c r="E647" s="1"/>
    </row>
    <row r="648" ht="12.75" customHeight="1">
      <c r="E648" s="1"/>
    </row>
    <row r="649" ht="12.75" customHeight="1">
      <c r="E649" s="1"/>
    </row>
    <row r="650" ht="12.75" customHeight="1">
      <c r="E650" s="1"/>
    </row>
    <row r="651" ht="12.75" customHeight="1">
      <c r="E651" s="1"/>
    </row>
    <row r="652" ht="12.75" customHeight="1">
      <c r="E652" s="1"/>
    </row>
    <row r="653" ht="12.75" customHeight="1">
      <c r="E653" s="1"/>
    </row>
    <row r="654" ht="12.75" customHeight="1">
      <c r="E654" s="1"/>
    </row>
    <row r="655" ht="12.75" customHeight="1">
      <c r="E655" s="1"/>
    </row>
    <row r="656" ht="12.75" customHeight="1">
      <c r="E656" s="1"/>
    </row>
    <row r="657" ht="12.75" customHeight="1">
      <c r="E657" s="1"/>
    </row>
    <row r="658" ht="12.75" customHeight="1">
      <c r="E658" s="1"/>
    </row>
    <row r="659" ht="12.75" customHeight="1">
      <c r="E659" s="1"/>
    </row>
    <row r="660" ht="12.75" customHeight="1">
      <c r="E660" s="1"/>
    </row>
    <row r="661" ht="12.75" customHeight="1">
      <c r="E661" s="1"/>
    </row>
    <row r="662" ht="12.75" customHeight="1">
      <c r="E662" s="1"/>
    </row>
    <row r="663" ht="12.75" customHeight="1">
      <c r="E663" s="1"/>
    </row>
    <row r="664" ht="12.75" customHeight="1">
      <c r="E664" s="1"/>
    </row>
    <row r="665" ht="12.75" customHeight="1">
      <c r="E665" s="1"/>
    </row>
    <row r="666" ht="12.75" customHeight="1">
      <c r="E666" s="1"/>
    </row>
    <row r="667" ht="12.75" customHeight="1">
      <c r="E667" s="1"/>
    </row>
    <row r="668" ht="12.75" customHeight="1">
      <c r="E668" s="1"/>
    </row>
    <row r="669" ht="12.75" customHeight="1">
      <c r="E669" s="1"/>
    </row>
    <row r="670" ht="12.75" customHeight="1">
      <c r="E670" s="1"/>
    </row>
    <row r="671" ht="12.75" customHeight="1">
      <c r="E671" s="1"/>
    </row>
    <row r="672" ht="12.75" customHeight="1">
      <c r="E672" s="1"/>
    </row>
    <row r="673" ht="12.75" customHeight="1">
      <c r="E673" s="1"/>
    </row>
    <row r="674" ht="12.75" customHeight="1">
      <c r="E674" s="1"/>
    </row>
    <row r="675" ht="12.75" customHeight="1">
      <c r="E675" s="1"/>
    </row>
    <row r="676" ht="12.75" customHeight="1">
      <c r="E676" s="1"/>
    </row>
    <row r="677" ht="12.75" customHeight="1">
      <c r="E677" s="1"/>
    </row>
    <row r="678" ht="12.75" customHeight="1">
      <c r="E678" s="1"/>
    </row>
    <row r="679" ht="12.75" customHeight="1">
      <c r="E679" s="1"/>
    </row>
    <row r="680" ht="12.75" customHeight="1">
      <c r="E680" s="1"/>
    </row>
    <row r="681" ht="12.75" customHeight="1">
      <c r="E681" s="1"/>
    </row>
    <row r="682" ht="12.75" customHeight="1">
      <c r="E682" s="1"/>
    </row>
    <row r="683" ht="12.75" customHeight="1">
      <c r="E683" s="1"/>
    </row>
    <row r="684" ht="12.75" customHeight="1">
      <c r="E684" s="1"/>
    </row>
    <row r="685" ht="12.75" customHeight="1">
      <c r="E685" s="1"/>
    </row>
    <row r="686" ht="12.75" customHeight="1">
      <c r="E686" s="1"/>
    </row>
    <row r="687" ht="12.75" customHeight="1">
      <c r="E687" s="1"/>
    </row>
    <row r="688" ht="12.75" customHeight="1">
      <c r="E688" s="1"/>
    </row>
    <row r="689" ht="12.75" customHeight="1">
      <c r="E689" s="1"/>
    </row>
    <row r="690" ht="12.75" customHeight="1">
      <c r="E690" s="1"/>
    </row>
    <row r="691" ht="12.75" customHeight="1">
      <c r="E691" s="1"/>
    </row>
    <row r="692" ht="12.75" customHeight="1">
      <c r="E692" s="1"/>
    </row>
    <row r="693" ht="12.75" customHeight="1">
      <c r="E693" s="1"/>
    </row>
    <row r="694" ht="12.75" customHeight="1">
      <c r="E694" s="1"/>
    </row>
    <row r="695" ht="12.75" customHeight="1">
      <c r="E695" s="1"/>
    </row>
    <row r="696" ht="12.75" customHeight="1">
      <c r="E696" s="1"/>
    </row>
    <row r="697" ht="12.75" customHeight="1">
      <c r="E697" s="1"/>
    </row>
    <row r="698" ht="12.75" customHeight="1">
      <c r="E698" s="1"/>
    </row>
    <row r="699" ht="12.75" customHeight="1">
      <c r="E699" s="1"/>
    </row>
    <row r="700" ht="12.75" customHeight="1">
      <c r="E700" s="1"/>
    </row>
    <row r="701" ht="12.75" customHeight="1">
      <c r="E701" s="1"/>
    </row>
    <row r="702" ht="12.75" customHeight="1">
      <c r="E702" s="1"/>
    </row>
    <row r="703" ht="12.75" customHeight="1">
      <c r="E703" s="1"/>
    </row>
    <row r="704" ht="12.75" customHeight="1">
      <c r="E704" s="1"/>
    </row>
    <row r="705" ht="12.75" customHeight="1">
      <c r="E705" s="1"/>
    </row>
    <row r="706" ht="12.75" customHeight="1">
      <c r="E706" s="1"/>
    </row>
    <row r="707" ht="12.75" customHeight="1">
      <c r="E707" s="1"/>
    </row>
    <row r="708" ht="12.75" customHeight="1">
      <c r="E708" s="1"/>
    </row>
    <row r="709" ht="12.75" customHeight="1">
      <c r="E709" s="1"/>
    </row>
    <row r="710" ht="12.75" customHeight="1">
      <c r="E710" s="1"/>
    </row>
    <row r="711" ht="12.75" customHeight="1">
      <c r="E711" s="1"/>
    </row>
    <row r="712" ht="12.75" customHeight="1">
      <c r="E712" s="1"/>
    </row>
    <row r="713" ht="12.75" customHeight="1">
      <c r="E713" s="1"/>
    </row>
    <row r="714" ht="12.75" customHeight="1">
      <c r="E714" s="1"/>
    </row>
    <row r="715" ht="12.75" customHeight="1">
      <c r="E715" s="1"/>
    </row>
    <row r="716" ht="12.75" customHeight="1">
      <c r="E716" s="1"/>
    </row>
    <row r="717" ht="12.75" customHeight="1">
      <c r="E717" s="1"/>
    </row>
    <row r="718" ht="12.75" customHeight="1">
      <c r="E718" s="1"/>
    </row>
    <row r="719" ht="12.75" customHeight="1">
      <c r="E719" s="1"/>
    </row>
    <row r="720" ht="12.75" customHeight="1">
      <c r="E720" s="1"/>
    </row>
    <row r="721" ht="12.75" customHeight="1">
      <c r="E721" s="1"/>
    </row>
    <row r="722" ht="12.75" customHeight="1">
      <c r="E722" s="1"/>
    </row>
    <row r="723" ht="12.75" customHeight="1">
      <c r="E723" s="1"/>
    </row>
    <row r="724" ht="12.75" customHeight="1">
      <c r="E724" s="1"/>
    </row>
    <row r="725" ht="12.75" customHeight="1">
      <c r="E725" s="1"/>
    </row>
    <row r="726" ht="12.75" customHeight="1">
      <c r="E726" s="1"/>
    </row>
    <row r="727" ht="12.75" customHeight="1">
      <c r="E727" s="1"/>
    </row>
    <row r="728" ht="12.75" customHeight="1">
      <c r="E728" s="1"/>
    </row>
    <row r="729" ht="12.75" customHeight="1">
      <c r="E729" s="1"/>
    </row>
    <row r="730" ht="12.75" customHeight="1">
      <c r="E730" s="1"/>
    </row>
    <row r="731" ht="12.75" customHeight="1">
      <c r="E731" s="1"/>
    </row>
    <row r="732" ht="12.75" customHeight="1">
      <c r="E732" s="1"/>
    </row>
    <row r="733" ht="12.75" customHeight="1">
      <c r="E733" s="1"/>
    </row>
    <row r="734" ht="12.75" customHeight="1">
      <c r="E734" s="1"/>
    </row>
    <row r="735" ht="12.75" customHeight="1">
      <c r="E735" s="1"/>
    </row>
    <row r="736" ht="12.75" customHeight="1">
      <c r="E736" s="1"/>
    </row>
    <row r="737" ht="12.75" customHeight="1">
      <c r="E737" s="1"/>
    </row>
    <row r="738" ht="12.75" customHeight="1">
      <c r="E738" s="1"/>
    </row>
    <row r="739" ht="12.75" customHeight="1">
      <c r="E739" s="1"/>
    </row>
    <row r="740" ht="12.75" customHeight="1">
      <c r="E740" s="1"/>
    </row>
    <row r="741" ht="12.75" customHeight="1">
      <c r="E741" s="1"/>
    </row>
    <row r="742" ht="12.75" customHeight="1">
      <c r="E742" s="1"/>
    </row>
    <row r="743" ht="12.75" customHeight="1">
      <c r="E743" s="1"/>
    </row>
    <row r="744" ht="12.75" customHeight="1">
      <c r="E744" s="1"/>
    </row>
    <row r="745" ht="12.75" customHeight="1">
      <c r="E745" s="1"/>
    </row>
    <row r="746" ht="12.75" customHeight="1">
      <c r="E746" s="1"/>
    </row>
    <row r="747" ht="12.75" customHeight="1">
      <c r="E747" s="1"/>
    </row>
    <row r="748" ht="12.75" customHeight="1">
      <c r="E748" s="1"/>
    </row>
    <row r="749" ht="12.75" customHeight="1">
      <c r="E749" s="1"/>
    </row>
    <row r="750" ht="12.75" customHeight="1">
      <c r="E750" s="1"/>
    </row>
    <row r="751" ht="12.75" customHeight="1">
      <c r="E751" s="1"/>
    </row>
    <row r="752" ht="12.75" customHeight="1">
      <c r="E752" s="1"/>
    </row>
    <row r="753" ht="12.75" customHeight="1">
      <c r="E753" s="1"/>
    </row>
    <row r="754" ht="12.75" customHeight="1">
      <c r="E754" s="1"/>
    </row>
    <row r="755" ht="12.75" customHeight="1">
      <c r="E755" s="1"/>
    </row>
    <row r="756" ht="12.75" customHeight="1">
      <c r="E756" s="1"/>
    </row>
    <row r="757" ht="12.75" customHeight="1">
      <c r="E757" s="1"/>
    </row>
    <row r="758" ht="12.75" customHeight="1">
      <c r="E758" s="1"/>
    </row>
    <row r="759" ht="12.75" customHeight="1">
      <c r="E759" s="1"/>
    </row>
    <row r="760" ht="12.75" customHeight="1">
      <c r="E760" s="1"/>
    </row>
    <row r="761" ht="12.75" customHeight="1">
      <c r="E761" s="1"/>
    </row>
    <row r="762" ht="12.75" customHeight="1">
      <c r="E762" s="1"/>
    </row>
    <row r="763" ht="12.75" customHeight="1">
      <c r="E763" s="1"/>
    </row>
    <row r="764" ht="12.75" customHeight="1">
      <c r="E764" s="1"/>
    </row>
    <row r="765" ht="12.75" customHeight="1">
      <c r="E765" s="1"/>
    </row>
    <row r="766" ht="12.75" customHeight="1">
      <c r="E766" s="1"/>
    </row>
    <row r="767" ht="12.75" customHeight="1">
      <c r="E767" s="1"/>
    </row>
    <row r="768" ht="12.75" customHeight="1">
      <c r="E768" s="1"/>
    </row>
    <row r="769" ht="12.75" customHeight="1">
      <c r="E769" s="1"/>
    </row>
    <row r="770" ht="12.75" customHeight="1">
      <c r="E770" s="1"/>
    </row>
    <row r="771" ht="12.75" customHeight="1">
      <c r="E771" s="1"/>
    </row>
    <row r="772" ht="12.75" customHeight="1">
      <c r="E772" s="1"/>
    </row>
    <row r="773" ht="12.75" customHeight="1">
      <c r="E773" s="1"/>
    </row>
    <row r="774" ht="12.75" customHeight="1">
      <c r="E774" s="1"/>
    </row>
    <row r="775" ht="12.75" customHeight="1">
      <c r="E775" s="1"/>
    </row>
    <row r="776" ht="12.75" customHeight="1">
      <c r="E776" s="1"/>
    </row>
    <row r="777" ht="12.75" customHeight="1">
      <c r="E777" s="1"/>
    </row>
    <row r="778" ht="12.75" customHeight="1">
      <c r="E778" s="1"/>
    </row>
    <row r="779" ht="12.75" customHeight="1">
      <c r="E779" s="1"/>
    </row>
    <row r="780" ht="12.75" customHeight="1">
      <c r="E780" s="1"/>
    </row>
    <row r="781" ht="12.75" customHeight="1">
      <c r="E781" s="1"/>
    </row>
    <row r="782" ht="12.75" customHeight="1">
      <c r="E782" s="1"/>
    </row>
    <row r="783" ht="12.75" customHeight="1">
      <c r="E783" s="1"/>
    </row>
    <row r="784" ht="12.75" customHeight="1">
      <c r="E784" s="1"/>
    </row>
    <row r="785" ht="12.75" customHeight="1">
      <c r="E785" s="1"/>
    </row>
    <row r="786" ht="12.75" customHeight="1">
      <c r="E786" s="1"/>
    </row>
    <row r="787" ht="12.75" customHeight="1">
      <c r="E787" s="1"/>
    </row>
    <row r="788" ht="12.75" customHeight="1">
      <c r="E788" s="1"/>
    </row>
    <row r="789" ht="12.75" customHeight="1">
      <c r="E789" s="1"/>
    </row>
    <row r="790" ht="12.75" customHeight="1">
      <c r="E790" s="1"/>
    </row>
    <row r="791" ht="12.75" customHeight="1">
      <c r="E791" s="1"/>
    </row>
    <row r="792" ht="12.75" customHeight="1">
      <c r="E792" s="1"/>
    </row>
    <row r="793" ht="12.75" customHeight="1">
      <c r="E793" s="1"/>
    </row>
    <row r="794" ht="12.75" customHeight="1">
      <c r="E794" s="1"/>
    </row>
    <row r="795" ht="12.75" customHeight="1">
      <c r="E795" s="1"/>
    </row>
    <row r="796" ht="12.75" customHeight="1">
      <c r="E796" s="1"/>
    </row>
    <row r="797" ht="12.75" customHeight="1">
      <c r="E797" s="1"/>
    </row>
    <row r="798" ht="12.75" customHeight="1">
      <c r="E798" s="1"/>
    </row>
    <row r="799" ht="12.75" customHeight="1">
      <c r="E799" s="1"/>
    </row>
    <row r="800" ht="12.75" customHeight="1">
      <c r="E800" s="1"/>
    </row>
    <row r="801" ht="12.75" customHeight="1">
      <c r="E801" s="1"/>
    </row>
    <row r="802" ht="12.75" customHeight="1">
      <c r="E802" s="1"/>
    </row>
    <row r="803" ht="12.75" customHeight="1">
      <c r="E803" s="1"/>
    </row>
    <row r="804" ht="12.75" customHeight="1">
      <c r="E804" s="1"/>
    </row>
    <row r="805" ht="12.75" customHeight="1">
      <c r="E805" s="1"/>
    </row>
    <row r="806" ht="12.75" customHeight="1">
      <c r="E806" s="1"/>
    </row>
    <row r="807" ht="12.75" customHeight="1">
      <c r="E807" s="1"/>
    </row>
    <row r="808" ht="12.75" customHeight="1">
      <c r="E808" s="1"/>
    </row>
    <row r="809" ht="12.75" customHeight="1">
      <c r="E809" s="1"/>
    </row>
    <row r="810" ht="12.75" customHeight="1">
      <c r="E810" s="1"/>
    </row>
    <row r="811" ht="12.75" customHeight="1">
      <c r="E811" s="1"/>
    </row>
    <row r="812" ht="12.75" customHeight="1">
      <c r="E812" s="1"/>
    </row>
    <row r="813" ht="12.75" customHeight="1">
      <c r="E813" s="1"/>
    </row>
    <row r="814" ht="12.75" customHeight="1">
      <c r="E814" s="1"/>
    </row>
    <row r="815" ht="12.75" customHeight="1">
      <c r="E815" s="1"/>
    </row>
    <row r="816" ht="12.75" customHeight="1">
      <c r="E816" s="1"/>
    </row>
    <row r="817" ht="12.75" customHeight="1">
      <c r="E817" s="1"/>
    </row>
    <row r="818" ht="12.75" customHeight="1">
      <c r="E818" s="1"/>
    </row>
    <row r="819" ht="12.75" customHeight="1">
      <c r="E819" s="1"/>
    </row>
    <row r="820" ht="12.75" customHeight="1">
      <c r="E820" s="1"/>
    </row>
    <row r="821" ht="12.75" customHeight="1">
      <c r="E821" s="1"/>
    </row>
    <row r="822" ht="12.75" customHeight="1">
      <c r="E822" s="1"/>
    </row>
    <row r="823" ht="12.75" customHeight="1">
      <c r="E823" s="1"/>
    </row>
    <row r="824" ht="12.75" customHeight="1">
      <c r="E824" s="1"/>
    </row>
    <row r="825" ht="12.75" customHeight="1">
      <c r="E825" s="1"/>
    </row>
    <row r="826" ht="12.75" customHeight="1">
      <c r="E826" s="1"/>
    </row>
    <row r="827" ht="12.75" customHeight="1">
      <c r="E827" s="1"/>
    </row>
    <row r="828" ht="12.75" customHeight="1">
      <c r="E828" s="1"/>
    </row>
    <row r="829" ht="12.75" customHeight="1">
      <c r="E829" s="1"/>
    </row>
    <row r="830" ht="12.75" customHeight="1">
      <c r="E830" s="1"/>
    </row>
    <row r="831" ht="12.75" customHeight="1">
      <c r="E831" s="1"/>
    </row>
    <row r="832" ht="12.75" customHeight="1">
      <c r="E832" s="1"/>
    </row>
    <row r="833" ht="12.75" customHeight="1">
      <c r="E833" s="1"/>
    </row>
    <row r="834" ht="12.75" customHeight="1">
      <c r="E834" s="1"/>
    </row>
    <row r="835" ht="12.75" customHeight="1">
      <c r="E835" s="1"/>
    </row>
    <row r="836" ht="12.75" customHeight="1">
      <c r="E836" s="1"/>
    </row>
    <row r="837" ht="12.75" customHeight="1">
      <c r="E837" s="1"/>
    </row>
    <row r="838" ht="12.75" customHeight="1">
      <c r="E838" s="1"/>
    </row>
    <row r="839" ht="12.75" customHeight="1">
      <c r="E839" s="1"/>
    </row>
    <row r="840" ht="12.75" customHeight="1">
      <c r="E840" s="1"/>
    </row>
    <row r="841" ht="12.75" customHeight="1">
      <c r="E841" s="1"/>
    </row>
    <row r="842" ht="12.75" customHeight="1">
      <c r="E842" s="1"/>
    </row>
    <row r="843" ht="12.75" customHeight="1">
      <c r="E843" s="1"/>
    </row>
    <row r="844" ht="12.75" customHeight="1">
      <c r="E844" s="1"/>
    </row>
    <row r="845" ht="12.75" customHeight="1">
      <c r="E845" s="1"/>
    </row>
    <row r="846" ht="12.75" customHeight="1">
      <c r="E846" s="1"/>
    </row>
    <row r="847" ht="12.75" customHeight="1">
      <c r="E847" s="1"/>
    </row>
    <row r="848" ht="12.75" customHeight="1">
      <c r="E848" s="1"/>
    </row>
    <row r="849" ht="12.75" customHeight="1">
      <c r="E849" s="1"/>
    </row>
    <row r="850" ht="12.75" customHeight="1">
      <c r="E850" s="1"/>
    </row>
    <row r="851" ht="12.75" customHeight="1">
      <c r="E851" s="1"/>
    </row>
    <row r="852" ht="12.75" customHeight="1">
      <c r="E852" s="1"/>
    </row>
    <row r="853" ht="12.75" customHeight="1">
      <c r="E853" s="1"/>
    </row>
    <row r="854" ht="12.75" customHeight="1">
      <c r="E854" s="1"/>
    </row>
    <row r="855" ht="12.75" customHeight="1">
      <c r="E855" s="1"/>
    </row>
    <row r="856" ht="12.75" customHeight="1">
      <c r="E856" s="1"/>
    </row>
    <row r="857" ht="12.75" customHeight="1">
      <c r="E857" s="1"/>
    </row>
    <row r="858" ht="12.75" customHeight="1">
      <c r="E858" s="1"/>
    </row>
    <row r="859" ht="12.75" customHeight="1">
      <c r="E859" s="1"/>
    </row>
    <row r="860" ht="12.75" customHeight="1">
      <c r="E860" s="1"/>
    </row>
    <row r="861" ht="12.75" customHeight="1">
      <c r="E861" s="1"/>
    </row>
    <row r="862" ht="12.75" customHeight="1">
      <c r="E862" s="1"/>
    </row>
    <row r="863" ht="12.75" customHeight="1">
      <c r="E863" s="1"/>
    </row>
    <row r="864" ht="12.75" customHeight="1">
      <c r="E864" s="1"/>
    </row>
    <row r="865" ht="12.75" customHeight="1">
      <c r="E865" s="1"/>
    </row>
    <row r="866" ht="12.75" customHeight="1">
      <c r="E866" s="1"/>
    </row>
    <row r="867" ht="12.75" customHeight="1">
      <c r="E867" s="1"/>
    </row>
    <row r="868" ht="12.75" customHeight="1">
      <c r="E868" s="1"/>
    </row>
    <row r="869" ht="12.75" customHeight="1">
      <c r="E869" s="1"/>
    </row>
    <row r="870" ht="12.75" customHeight="1">
      <c r="E870" s="1"/>
    </row>
    <row r="871" ht="12.75" customHeight="1">
      <c r="E871" s="1"/>
    </row>
    <row r="872" ht="12.75" customHeight="1">
      <c r="E872" s="1"/>
    </row>
    <row r="873" ht="12.75" customHeight="1">
      <c r="E873" s="1"/>
    </row>
    <row r="874" ht="12.75" customHeight="1">
      <c r="E874" s="1"/>
    </row>
    <row r="875" ht="12.75" customHeight="1">
      <c r="E875" s="1"/>
    </row>
    <row r="876" ht="12.75" customHeight="1">
      <c r="E876" s="1"/>
    </row>
    <row r="877" ht="12.75" customHeight="1">
      <c r="E877" s="1"/>
    </row>
    <row r="878" ht="12.75" customHeight="1">
      <c r="E878" s="1"/>
    </row>
    <row r="879" ht="12.75" customHeight="1">
      <c r="E879" s="1"/>
    </row>
    <row r="880" ht="12.75" customHeight="1">
      <c r="E880" s="1"/>
    </row>
    <row r="881" ht="12.75" customHeight="1">
      <c r="E881" s="1"/>
    </row>
    <row r="882" ht="12.75" customHeight="1">
      <c r="E882" s="1"/>
    </row>
    <row r="883" ht="12.75" customHeight="1">
      <c r="E883" s="1"/>
    </row>
    <row r="884" ht="12.75" customHeight="1">
      <c r="E884" s="1"/>
    </row>
    <row r="885" ht="12.75" customHeight="1">
      <c r="E885" s="1"/>
    </row>
    <row r="886" ht="12.75" customHeight="1">
      <c r="E886" s="1"/>
    </row>
    <row r="887" ht="12.75" customHeight="1">
      <c r="E887" s="1"/>
    </row>
    <row r="888" ht="12.75" customHeight="1">
      <c r="E888" s="1"/>
    </row>
    <row r="889" ht="12.75" customHeight="1">
      <c r="E889" s="1"/>
    </row>
    <row r="890" ht="12.75" customHeight="1">
      <c r="E890" s="1"/>
    </row>
    <row r="891" ht="12.75" customHeight="1">
      <c r="E891" s="1"/>
    </row>
    <row r="892" ht="12.75" customHeight="1">
      <c r="E892" s="1"/>
    </row>
    <row r="893" ht="12.75" customHeight="1">
      <c r="E893" s="1"/>
    </row>
    <row r="894" ht="12.75" customHeight="1">
      <c r="E894" s="1"/>
    </row>
    <row r="895" ht="12.75" customHeight="1">
      <c r="E895" s="1"/>
    </row>
    <row r="896" ht="12.75" customHeight="1">
      <c r="E896" s="1"/>
    </row>
    <row r="897" ht="12.75" customHeight="1">
      <c r="E897" s="1"/>
    </row>
    <row r="898" ht="12.75" customHeight="1">
      <c r="E898" s="1"/>
    </row>
    <row r="899" ht="12.75" customHeight="1">
      <c r="E899" s="1"/>
    </row>
    <row r="900" ht="12.75" customHeight="1">
      <c r="E900" s="1"/>
    </row>
    <row r="901" ht="12.75" customHeight="1">
      <c r="E901" s="1"/>
    </row>
    <row r="902" ht="12.75" customHeight="1">
      <c r="E902" s="1"/>
    </row>
    <row r="903" ht="12.75" customHeight="1">
      <c r="E903" s="1"/>
    </row>
    <row r="904" ht="12.75" customHeight="1">
      <c r="E904" s="1"/>
    </row>
    <row r="905" ht="12.75" customHeight="1">
      <c r="E905" s="1"/>
    </row>
    <row r="906" ht="12.75" customHeight="1">
      <c r="E906" s="1"/>
    </row>
    <row r="907" ht="12.75" customHeight="1">
      <c r="E907" s="1"/>
    </row>
    <row r="908" ht="12.75" customHeight="1">
      <c r="E908" s="1"/>
    </row>
    <row r="909" ht="12.75" customHeight="1">
      <c r="E909" s="1"/>
    </row>
    <row r="910" ht="12.75" customHeight="1">
      <c r="E910" s="1"/>
    </row>
    <row r="911" ht="12.75" customHeight="1">
      <c r="E911" s="1"/>
    </row>
    <row r="912" ht="12.75" customHeight="1">
      <c r="E912" s="1"/>
    </row>
    <row r="913" ht="12.75" customHeight="1">
      <c r="E913" s="1"/>
    </row>
    <row r="914" ht="12.75" customHeight="1">
      <c r="E914" s="1"/>
    </row>
    <row r="915" ht="12.75" customHeight="1">
      <c r="E915" s="1"/>
    </row>
    <row r="916" ht="12.75" customHeight="1">
      <c r="E916" s="1"/>
    </row>
    <row r="917" ht="12.75" customHeight="1">
      <c r="E917" s="1"/>
    </row>
    <row r="918" ht="12.75" customHeight="1">
      <c r="E918" s="1"/>
    </row>
    <row r="919" ht="12.75" customHeight="1">
      <c r="E919" s="1"/>
    </row>
    <row r="920" ht="12.75" customHeight="1">
      <c r="E920" s="1"/>
    </row>
    <row r="921" ht="12.75" customHeight="1">
      <c r="E921" s="1"/>
    </row>
    <row r="922" ht="12.75" customHeight="1">
      <c r="E922" s="1"/>
    </row>
    <row r="923" ht="12.75" customHeight="1">
      <c r="E923" s="1"/>
    </row>
    <row r="924" ht="12.75" customHeight="1">
      <c r="E924" s="1"/>
    </row>
    <row r="925" ht="12.75" customHeight="1">
      <c r="E925" s="1"/>
    </row>
    <row r="926" ht="12.75" customHeight="1">
      <c r="E926" s="1"/>
    </row>
    <row r="927" ht="12.75" customHeight="1">
      <c r="E927" s="1"/>
    </row>
    <row r="928" ht="12.75" customHeight="1">
      <c r="E928" s="1"/>
    </row>
    <row r="929" ht="12.75" customHeight="1">
      <c r="E929" s="1"/>
    </row>
    <row r="930" ht="12.75" customHeight="1">
      <c r="E930" s="1"/>
    </row>
    <row r="931" ht="12.75" customHeight="1">
      <c r="E931" s="1"/>
    </row>
    <row r="932" ht="12.75" customHeight="1">
      <c r="E932" s="1"/>
    </row>
    <row r="933" ht="12.75" customHeight="1">
      <c r="E933" s="1"/>
    </row>
    <row r="934" ht="12.75" customHeight="1">
      <c r="E934" s="1"/>
    </row>
    <row r="935" ht="12.75" customHeight="1">
      <c r="E935" s="1"/>
    </row>
    <row r="936" ht="12.75" customHeight="1">
      <c r="E936" s="1"/>
    </row>
    <row r="937" ht="12.75" customHeight="1">
      <c r="E937" s="1"/>
    </row>
    <row r="938" ht="12.75" customHeight="1">
      <c r="E938" s="1"/>
    </row>
    <row r="939" ht="12.75" customHeight="1">
      <c r="E939" s="1"/>
    </row>
    <row r="940" ht="12.75" customHeight="1">
      <c r="E940" s="1"/>
    </row>
    <row r="941" ht="12.75" customHeight="1">
      <c r="E941" s="1"/>
    </row>
    <row r="942" ht="12.75" customHeight="1">
      <c r="E942" s="1"/>
    </row>
    <row r="943" ht="12.75" customHeight="1">
      <c r="E943" s="1"/>
    </row>
    <row r="944" ht="12.75" customHeight="1">
      <c r="E944" s="1"/>
    </row>
    <row r="945" ht="12.75" customHeight="1">
      <c r="E945" s="1"/>
    </row>
    <row r="946" ht="12.75" customHeight="1">
      <c r="E946" s="1"/>
    </row>
    <row r="947" ht="12.75" customHeight="1">
      <c r="E947" s="1"/>
    </row>
    <row r="948" ht="12.75" customHeight="1">
      <c r="E948" s="1"/>
    </row>
    <row r="949" ht="12.75" customHeight="1">
      <c r="E949" s="1"/>
    </row>
    <row r="950" ht="12.75" customHeight="1">
      <c r="E950" s="1"/>
    </row>
    <row r="951" ht="12.75" customHeight="1">
      <c r="E951" s="1"/>
    </row>
    <row r="952" ht="12.75" customHeight="1">
      <c r="E952" s="1"/>
    </row>
    <row r="953" ht="12.75" customHeight="1">
      <c r="E953" s="1"/>
    </row>
    <row r="954" ht="12.75" customHeight="1">
      <c r="E954" s="1"/>
    </row>
    <row r="955" ht="12.75" customHeight="1">
      <c r="E955" s="1"/>
    </row>
    <row r="956" ht="12.75" customHeight="1">
      <c r="E956" s="1"/>
    </row>
    <row r="957" ht="12.75" customHeight="1">
      <c r="E957" s="1"/>
    </row>
    <row r="958" ht="12.75" customHeight="1">
      <c r="E958" s="1"/>
    </row>
    <row r="959" ht="12.75" customHeight="1">
      <c r="E959" s="1"/>
    </row>
    <row r="960" ht="12.75" customHeight="1">
      <c r="E960" s="1"/>
    </row>
    <row r="961" ht="12.75" customHeight="1">
      <c r="E961" s="1"/>
    </row>
    <row r="962" ht="12.75" customHeight="1">
      <c r="E962" s="1"/>
    </row>
    <row r="963" ht="12.75" customHeight="1">
      <c r="E963" s="1"/>
    </row>
    <row r="964" ht="12.75" customHeight="1">
      <c r="E964" s="1"/>
    </row>
    <row r="965" ht="12.75" customHeight="1">
      <c r="E965" s="1"/>
    </row>
    <row r="966" ht="12.75" customHeight="1">
      <c r="E966" s="1"/>
    </row>
    <row r="967" ht="12.75" customHeight="1">
      <c r="E967" s="1"/>
    </row>
    <row r="968" ht="12.75" customHeight="1">
      <c r="E968" s="1"/>
    </row>
    <row r="969" ht="12.75" customHeight="1">
      <c r="E969" s="1"/>
    </row>
    <row r="970" ht="12.75" customHeight="1">
      <c r="E970" s="1"/>
    </row>
    <row r="971" ht="12.75" customHeight="1">
      <c r="E971" s="1"/>
    </row>
    <row r="972" ht="12.75" customHeight="1">
      <c r="E972" s="1"/>
    </row>
    <row r="973" ht="12.75" customHeight="1">
      <c r="E973" s="1"/>
    </row>
    <row r="974" ht="12.75" customHeight="1">
      <c r="E974" s="1"/>
    </row>
    <row r="975" ht="12.75" customHeight="1">
      <c r="E975" s="1"/>
    </row>
    <row r="976" ht="12.75" customHeight="1">
      <c r="E976" s="1"/>
    </row>
    <row r="977" ht="12.75" customHeight="1">
      <c r="E977" s="1"/>
    </row>
    <row r="978" ht="12.75" customHeight="1">
      <c r="E978" s="1"/>
    </row>
    <row r="979" ht="12.75" customHeight="1">
      <c r="E979" s="1"/>
    </row>
    <row r="980" ht="12.75" customHeight="1">
      <c r="E980" s="1"/>
    </row>
    <row r="981" ht="12.75" customHeight="1">
      <c r="E981" s="1"/>
    </row>
    <row r="982" ht="12.75" customHeight="1">
      <c r="E982" s="1"/>
    </row>
    <row r="983" ht="12.75" customHeight="1">
      <c r="E983" s="1"/>
    </row>
    <row r="984" ht="12.75" customHeight="1">
      <c r="E984" s="1"/>
    </row>
    <row r="985" ht="12.75" customHeight="1">
      <c r="E985" s="1"/>
    </row>
    <row r="986" ht="12.75" customHeight="1">
      <c r="E986" s="1"/>
    </row>
    <row r="987" ht="12.75" customHeight="1">
      <c r="E987" s="1"/>
    </row>
    <row r="988" ht="12.75" customHeight="1">
      <c r="E988" s="1"/>
    </row>
    <row r="989" ht="12.75" customHeight="1">
      <c r="E989" s="1"/>
    </row>
    <row r="990" ht="12.75" customHeight="1">
      <c r="E990" s="1"/>
    </row>
    <row r="991" ht="12.75" customHeight="1">
      <c r="E991" s="1"/>
    </row>
    <row r="992" ht="12.75" customHeight="1">
      <c r="E992" s="1"/>
    </row>
    <row r="993" ht="12.75" customHeight="1">
      <c r="E993" s="1"/>
    </row>
    <row r="994" ht="12.75" customHeight="1">
      <c r="E994" s="1"/>
    </row>
    <row r="995" ht="12.75" customHeight="1">
      <c r="E995" s="1"/>
    </row>
    <row r="996" ht="12.75" customHeight="1">
      <c r="E996" s="1"/>
    </row>
    <row r="997" ht="12.75" customHeight="1">
      <c r="E997" s="1"/>
    </row>
    <row r="998" ht="12.75" customHeight="1">
      <c r="E998" s="1"/>
    </row>
    <row r="999" ht="12.75" customHeight="1">
      <c r="E999" s="1"/>
    </row>
    <row r="1000" ht="12.75" customHeight="1">
      <c r="E1000" s="1"/>
    </row>
  </sheetData>
  <mergeCells count="1">
    <mergeCell ref="H13:M13"/>
  </mergeCells>
  <printOptions/>
  <pageMargins bottom="0.984251969" footer="0.0" header="0.0" left="0.787401575" right="0.787401575" top="0.984251969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5" width="4.71"/>
    <col customWidth="1" min="26" max="26" width="25.71"/>
    <col customWidth="1" min="27" max="50" width="4.71"/>
  </cols>
  <sheetData>
    <row r="1" ht="12.75" customHeight="1">
      <c r="H1" s="2" t="s">
        <v>1</v>
      </c>
      <c r="AG1" s="2" t="s">
        <v>2</v>
      </c>
    </row>
    <row r="2" ht="12.75" customHeight="1">
      <c r="H2" s="2"/>
      <c r="J2" s="3" t="s">
        <v>4</v>
      </c>
      <c r="AG2" s="2"/>
    </row>
    <row r="3" ht="12.75" customHeight="1">
      <c r="AB3" s="3" t="s">
        <v>9</v>
      </c>
    </row>
    <row r="4" ht="12.75" customHeight="1">
      <c r="A4" s="8"/>
      <c r="B4" s="12" t="s">
        <v>13</v>
      </c>
      <c r="C4" s="14"/>
      <c r="D4" s="15" t="s">
        <v>16</v>
      </c>
      <c r="E4" s="14"/>
      <c r="F4" s="15" t="s">
        <v>17</v>
      </c>
      <c r="G4" s="14"/>
      <c r="H4" s="15" t="s">
        <v>18</v>
      </c>
      <c r="I4" s="14"/>
      <c r="J4" s="15" t="s">
        <v>19</v>
      </c>
      <c r="K4" s="14"/>
      <c r="L4" s="15" t="s">
        <v>20</v>
      </c>
      <c r="M4" s="14"/>
      <c r="N4" s="15" t="s">
        <v>21</v>
      </c>
      <c r="O4" s="14"/>
      <c r="P4" s="15" t="s">
        <v>22</v>
      </c>
      <c r="Q4" s="14"/>
      <c r="R4" s="15" t="s">
        <v>23</v>
      </c>
      <c r="S4" s="14"/>
      <c r="T4" s="15" t="s">
        <v>26</v>
      </c>
      <c r="U4" s="14"/>
      <c r="V4" s="15" t="s">
        <v>27</v>
      </c>
      <c r="W4" s="14"/>
      <c r="X4" s="23" t="s">
        <v>28</v>
      </c>
      <c r="Y4" s="14"/>
      <c r="Z4" s="25"/>
      <c r="AA4" s="26" t="s">
        <v>35</v>
      </c>
      <c r="AB4" s="14"/>
      <c r="AC4" s="26" t="s">
        <v>37</v>
      </c>
      <c r="AD4" s="14"/>
      <c r="AE4" s="26" t="s">
        <v>40</v>
      </c>
      <c r="AF4" s="14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 t="s">
        <v>44</v>
      </c>
      <c r="AR4" s="30"/>
      <c r="AS4" s="30" t="s">
        <v>46</v>
      </c>
      <c r="AT4" s="30"/>
      <c r="AU4" s="30" t="s">
        <v>47</v>
      </c>
      <c r="AV4" s="30"/>
      <c r="AW4" s="30" t="s">
        <v>48</v>
      </c>
      <c r="AX4" s="30"/>
    </row>
    <row r="5" ht="12.75" customHeight="1">
      <c r="A5" s="32"/>
      <c r="B5" s="33" t="s">
        <v>50</v>
      </c>
      <c r="C5" s="32" t="s">
        <v>51</v>
      </c>
      <c r="D5" s="30" t="s">
        <v>50</v>
      </c>
      <c r="E5" s="30" t="s">
        <v>51</v>
      </c>
      <c r="F5" s="30" t="s">
        <v>50</v>
      </c>
      <c r="G5" s="30" t="s">
        <v>51</v>
      </c>
      <c r="H5" s="30" t="s">
        <v>50</v>
      </c>
      <c r="I5" s="30" t="s">
        <v>51</v>
      </c>
      <c r="J5" s="30" t="s">
        <v>50</v>
      </c>
      <c r="K5" s="30" t="s">
        <v>51</v>
      </c>
      <c r="L5" s="30" t="s">
        <v>50</v>
      </c>
      <c r="M5" s="30" t="s">
        <v>51</v>
      </c>
      <c r="N5" s="30" t="s">
        <v>50</v>
      </c>
      <c r="O5" s="30" t="s">
        <v>51</v>
      </c>
      <c r="P5" s="30" t="s">
        <v>50</v>
      </c>
      <c r="Q5" s="30" t="s">
        <v>51</v>
      </c>
      <c r="R5" s="30" t="s">
        <v>50</v>
      </c>
      <c r="S5" s="30" t="s">
        <v>51</v>
      </c>
      <c r="T5" s="30" t="s">
        <v>50</v>
      </c>
      <c r="U5" s="30" t="s">
        <v>51</v>
      </c>
      <c r="V5" s="30" t="s">
        <v>50</v>
      </c>
      <c r="W5" s="30" t="s">
        <v>51</v>
      </c>
      <c r="X5" s="30" t="s">
        <v>50</v>
      </c>
      <c r="Y5" s="30" t="s">
        <v>51</v>
      </c>
      <c r="Z5" s="32"/>
      <c r="AA5" s="38" t="s">
        <v>50</v>
      </c>
      <c r="AB5" s="30" t="s">
        <v>51</v>
      </c>
      <c r="AC5" s="30" t="s">
        <v>50</v>
      </c>
      <c r="AD5" s="30" t="s">
        <v>51</v>
      </c>
      <c r="AE5" s="30" t="s">
        <v>50</v>
      </c>
      <c r="AF5" s="30" t="s">
        <v>51</v>
      </c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 t="s">
        <v>50</v>
      </c>
      <c r="AR5" s="30" t="s">
        <v>51</v>
      </c>
      <c r="AS5" s="30" t="s">
        <v>50</v>
      </c>
      <c r="AT5" s="30" t="s">
        <v>51</v>
      </c>
      <c r="AU5" s="30" t="s">
        <v>50</v>
      </c>
      <c r="AV5" s="30" t="s">
        <v>51</v>
      </c>
      <c r="AW5" s="30" t="s">
        <v>50</v>
      </c>
      <c r="AX5" s="30" t="s">
        <v>51</v>
      </c>
    </row>
    <row r="6" ht="12.75" customHeight="1">
      <c r="A6" s="40" t="s">
        <v>61</v>
      </c>
      <c r="B6" s="42"/>
      <c r="C6" s="43"/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0" t="s">
        <v>61</v>
      </c>
      <c r="AA6" s="42"/>
      <c r="AB6" s="43"/>
      <c r="AC6" s="42"/>
      <c r="AD6" s="43"/>
      <c r="AE6" s="42"/>
      <c r="AF6" s="43"/>
      <c r="AG6" s="42"/>
      <c r="AH6" s="43"/>
      <c r="AI6" s="42"/>
      <c r="AJ6" s="43"/>
      <c r="AK6" s="42"/>
      <c r="AL6" s="43"/>
      <c r="AM6" s="42"/>
      <c r="AN6" s="43"/>
      <c r="AO6" s="42"/>
      <c r="AP6" s="43"/>
      <c r="AQ6" s="42"/>
      <c r="AR6" s="43"/>
      <c r="AS6" s="42"/>
      <c r="AT6" s="43"/>
      <c r="AU6" s="42"/>
      <c r="AV6" s="43"/>
      <c r="AW6" s="42"/>
      <c r="AX6" s="43"/>
    </row>
    <row r="7" ht="12.75" customHeight="1">
      <c r="A7" s="56" t="s">
        <v>76</v>
      </c>
      <c r="B7" s="42"/>
      <c r="C7" s="43"/>
      <c r="E7" s="43"/>
      <c r="F7" s="42">
        <v>4.0</v>
      </c>
      <c r="G7" s="43">
        <v>16.0</v>
      </c>
      <c r="H7" s="42"/>
      <c r="I7" s="43"/>
      <c r="J7" s="42"/>
      <c r="K7" s="43"/>
      <c r="L7" s="42"/>
      <c r="M7" s="43"/>
      <c r="N7" s="42"/>
      <c r="O7" s="43"/>
      <c r="P7" s="42"/>
      <c r="Q7" s="43"/>
      <c r="R7" s="42"/>
      <c r="S7" s="43"/>
      <c r="T7" s="42"/>
      <c r="U7" s="43"/>
      <c r="V7" s="42"/>
      <c r="W7" s="43"/>
      <c r="X7" s="42"/>
      <c r="Y7" s="43"/>
      <c r="Z7" s="56"/>
      <c r="AA7" s="42">
        <v>2.0</v>
      </c>
      <c r="AB7" s="43">
        <v>2.0</v>
      </c>
      <c r="AC7" s="42">
        <v>2.0</v>
      </c>
      <c r="AD7" s="43">
        <v>2.0</v>
      </c>
      <c r="AE7" s="42">
        <v>1.0</v>
      </c>
      <c r="AF7" s="43">
        <v>1.0</v>
      </c>
      <c r="AG7" s="42"/>
      <c r="AH7" s="43"/>
      <c r="AI7" s="42"/>
      <c r="AJ7" s="43"/>
      <c r="AK7" s="42"/>
      <c r="AL7" s="43"/>
      <c r="AM7" s="42"/>
      <c r="AN7" s="43"/>
      <c r="AO7" s="42"/>
      <c r="AP7" s="43"/>
      <c r="AQ7" s="42"/>
      <c r="AR7" s="43"/>
      <c r="AS7" s="42"/>
      <c r="AT7" s="43"/>
      <c r="AU7" s="42"/>
      <c r="AV7" s="43"/>
      <c r="AW7" s="42"/>
      <c r="AX7" s="43"/>
    </row>
    <row r="8" ht="12.75" customHeight="1">
      <c r="A8" s="56" t="s">
        <v>89</v>
      </c>
      <c r="B8" s="42"/>
      <c r="C8" s="43"/>
      <c r="D8" s="42"/>
      <c r="E8" s="43"/>
      <c r="F8" s="42"/>
      <c r="G8" s="43"/>
      <c r="H8" s="42"/>
      <c r="I8" s="43"/>
      <c r="L8" s="42"/>
      <c r="M8" s="43"/>
      <c r="N8" s="42"/>
      <c r="O8" s="43"/>
      <c r="P8" s="42"/>
      <c r="Q8" s="43"/>
      <c r="R8" s="42"/>
      <c r="S8" s="43"/>
      <c r="T8" s="42">
        <v>1.0</v>
      </c>
      <c r="U8" s="43">
        <v>23.0</v>
      </c>
      <c r="V8" s="42"/>
      <c r="W8" s="43"/>
      <c r="X8" s="42"/>
      <c r="Y8" s="43"/>
      <c r="Z8" s="56"/>
      <c r="AA8" s="42"/>
      <c r="AB8" s="43"/>
      <c r="AC8" s="42"/>
      <c r="AD8" s="43"/>
      <c r="AE8" s="42"/>
      <c r="AF8" s="43"/>
      <c r="AG8" s="42"/>
      <c r="AH8" s="43"/>
      <c r="AI8" s="42"/>
      <c r="AJ8" s="43"/>
      <c r="AK8" s="42"/>
      <c r="AL8" s="43"/>
      <c r="AM8" s="42"/>
      <c r="AN8" s="43"/>
      <c r="AO8" s="42"/>
      <c r="AP8" s="43"/>
      <c r="AQ8" s="42"/>
      <c r="AR8" s="43"/>
      <c r="AS8" s="42"/>
      <c r="AT8" s="43"/>
      <c r="AU8" s="42"/>
      <c r="AV8" s="43"/>
      <c r="AW8" s="42"/>
      <c r="AX8" s="43"/>
    </row>
    <row r="9" ht="12.75" customHeight="1">
      <c r="A9" s="56" t="s">
        <v>96</v>
      </c>
      <c r="B9" s="42"/>
      <c r="C9" s="43"/>
      <c r="D9" s="42"/>
      <c r="E9" s="43"/>
      <c r="F9" s="42"/>
      <c r="G9" s="43"/>
      <c r="H9" s="42"/>
      <c r="I9" s="43"/>
      <c r="J9" s="42"/>
      <c r="K9" s="43"/>
      <c r="L9" s="42"/>
      <c r="M9" s="43"/>
      <c r="N9" s="42"/>
      <c r="O9" s="43"/>
      <c r="P9" s="42"/>
      <c r="Q9" s="43"/>
      <c r="R9" s="42">
        <v>3.0</v>
      </c>
      <c r="S9" s="43">
        <v>9.0</v>
      </c>
      <c r="T9" s="42"/>
      <c r="U9" s="43"/>
      <c r="V9" s="42"/>
      <c r="W9" s="43"/>
      <c r="X9" s="42"/>
      <c r="Y9" s="43"/>
      <c r="Z9" s="56"/>
      <c r="AA9" s="42"/>
      <c r="AB9" s="43"/>
      <c r="AC9" s="42"/>
      <c r="AD9" s="43"/>
      <c r="AE9" s="42"/>
      <c r="AF9" s="43"/>
      <c r="AG9" s="42"/>
      <c r="AH9" s="43"/>
      <c r="AI9" s="42"/>
      <c r="AJ9" s="43"/>
      <c r="AK9" s="42"/>
      <c r="AL9" s="43"/>
      <c r="AM9" s="42"/>
      <c r="AN9" s="43"/>
      <c r="AO9" s="42"/>
      <c r="AP9" s="43"/>
      <c r="AQ9" s="42"/>
      <c r="AR9" s="43"/>
      <c r="AS9" s="42"/>
      <c r="AT9" s="43"/>
      <c r="AU9" s="42"/>
      <c r="AV9" s="43"/>
      <c r="AW9" s="42"/>
      <c r="AX9" s="43"/>
    </row>
    <row r="10" ht="12.75" customHeight="1">
      <c r="A10" s="56" t="s">
        <v>104</v>
      </c>
      <c r="B10" s="42"/>
      <c r="C10" s="43"/>
      <c r="D10" s="42"/>
      <c r="E10" s="43"/>
      <c r="F10" s="42"/>
      <c r="G10" s="43"/>
      <c r="H10" s="42"/>
      <c r="I10" s="43"/>
      <c r="J10" s="42"/>
      <c r="K10" s="43"/>
      <c r="L10" s="42"/>
      <c r="M10" s="43"/>
      <c r="N10" s="42"/>
      <c r="O10" s="43"/>
      <c r="P10" s="42"/>
      <c r="Q10" s="43"/>
      <c r="R10" s="42">
        <v>2.0</v>
      </c>
      <c r="S10" s="43">
        <v>8.0</v>
      </c>
      <c r="T10" s="42"/>
      <c r="U10" s="43"/>
      <c r="V10" s="42"/>
      <c r="W10" s="43"/>
      <c r="X10" s="42"/>
      <c r="Y10" s="43"/>
      <c r="Z10" s="56"/>
      <c r="AA10" s="42"/>
      <c r="AB10" s="43"/>
      <c r="AC10" s="42"/>
      <c r="AD10" s="43"/>
      <c r="AE10" s="42"/>
      <c r="AF10" s="43"/>
      <c r="AG10" s="42"/>
      <c r="AH10" s="43"/>
      <c r="AI10" s="42"/>
      <c r="AJ10" s="43"/>
      <c r="AK10" s="42"/>
      <c r="AL10" s="43"/>
      <c r="AM10" s="42"/>
      <c r="AN10" s="43"/>
      <c r="AO10" s="42"/>
      <c r="AP10" s="43"/>
      <c r="AQ10" s="42"/>
      <c r="AR10" s="43"/>
      <c r="AS10" s="42"/>
      <c r="AT10" s="43"/>
      <c r="AU10" s="42"/>
      <c r="AV10" s="43"/>
      <c r="AW10" s="42"/>
      <c r="AX10" s="43"/>
    </row>
    <row r="11" ht="12.75" customHeight="1">
      <c r="A11" s="56" t="s">
        <v>110</v>
      </c>
      <c r="B11" s="42"/>
      <c r="C11" s="43"/>
      <c r="D11" s="42"/>
      <c r="E11" s="43"/>
      <c r="F11" s="42"/>
      <c r="G11" s="43"/>
      <c r="H11" s="42"/>
      <c r="I11" s="43"/>
      <c r="J11" s="42"/>
      <c r="K11" s="43"/>
      <c r="L11" s="42"/>
      <c r="M11" s="43"/>
      <c r="N11" s="42"/>
      <c r="O11" s="43"/>
      <c r="P11" s="42"/>
      <c r="Q11" s="43"/>
      <c r="R11" s="42">
        <v>1.0</v>
      </c>
      <c r="S11" s="43">
        <v>2.0</v>
      </c>
      <c r="T11" s="42"/>
      <c r="U11" s="43"/>
      <c r="V11" s="42"/>
      <c r="W11" s="42"/>
      <c r="X11" s="42"/>
      <c r="Y11" s="43"/>
      <c r="Z11" s="56"/>
      <c r="AA11" s="42"/>
      <c r="AB11" s="43"/>
      <c r="AC11" s="42"/>
      <c r="AD11" s="43"/>
      <c r="AE11" s="42"/>
      <c r="AF11" s="43"/>
      <c r="AG11" s="42"/>
      <c r="AH11" s="43"/>
      <c r="AI11" s="42"/>
      <c r="AJ11" s="43"/>
      <c r="AK11" s="42"/>
      <c r="AL11" s="43"/>
      <c r="AM11" s="42"/>
      <c r="AN11" s="43"/>
      <c r="AO11" s="42"/>
      <c r="AP11" s="43"/>
      <c r="AQ11" s="42"/>
      <c r="AR11" s="43"/>
      <c r="AS11" s="42"/>
      <c r="AT11" s="43"/>
      <c r="AU11" s="42"/>
      <c r="AV11" s="43"/>
      <c r="AW11" s="42"/>
      <c r="AX11" s="43"/>
    </row>
    <row r="12" ht="12.75" customHeight="1">
      <c r="A12" s="56"/>
      <c r="B12" s="42"/>
      <c r="C12" s="43"/>
      <c r="D12" s="42"/>
      <c r="E12" s="43"/>
      <c r="F12" s="42"/>
      <c r="G12" s="43"/>
      <c r="H12" s="42"/>
      <c r="I12" s="43"/>
      <c r="J12" s="42"/>
      <c r="K12" s="43"/>
      <c r="L12" s="42"/>
      <c r="M12" s="43"/>
      <c r="N12" s="42"/>
      <c r="O12" s="43"/>
      <c r="P12" s="42"/>
      <c r="Q12" s="43"/>
      <c r="R12" s="42"/>
      <c r="S12" s="43"/>
      <c r="T12" s="42"/>
      <c r="U12" s="43"/>
      <c r="V12" s="42"/>
      <c r="W12" s="43"/>
      <c r="X12" s="42"/>
      <c r="Y12" s="43"/>
      <c r="Z12" s="56"/>
      <c r="AA12" s="42"/>
      <c r="AB12" s="43"/>
      <c r="AC12" s="42"/>
      <c r="AD12" s="43"/>
      <c r="AE12" s="42"/>
      <c r="AF12" s="43"/>
      <c r="AG12" s="42"/>
      <c r="AH12" s="43"/>
      <c r="AI12" s="42"/>
      <c r="AJ12" s="43"/>
      <c r="AK12" s="42"/>
      <c r="AL12" s="43"/>
      <c r="AM12" s="42"/>
      <c r="AN12" s="43"/>
      <c r="AO12" s="42"/>
      <c r="AP12" s="43"/>
      <c r="AQ12" s="42"/>
      <c r="AR12" s="43"/>
      <c r="AS12" s="42"/>
      <c r="AT12" s="43"/>
      <c r="AU12" s="42"/>
      <c r="AV12" s="43"/>
      <c r="AW12" s="42"/>
      <c r="AX12" s="43"/>
    </row>
    <row r="13" ht="12.75" customHeight="1">
      <c r="A13" s="56"/>
      <c r="B13" s="42"/>
      <c r="C13" s="43"/>
      <c r="D13" s="42"/>
      <c r="E13" s="43"/>
      <c r="F13" s="42"/>
      <c r="G13" s="43"/>
      <c r="H13" s="42"/>
      <c r="I13" s="43"/>
      <c r="J13" s="42"/>
      <c r="K13" s="43"/>
      <c r="L13" s="42"/>
      <c r="M13" s="43"/>
      <c r="N13" s="42"/>
      <c r="O13" s="43"/>
      <c r="P13" s="42"/>
      <c r="Q13" s="43"/>
      <c r="R13" s="42"/>
      <c r="S13" s="43"/>
      <c r="T13" s="42"/>
      <c r="U13" s="43"/>
      <c r="V13" s="42"/>
      <c r="W13" s="43"/>
      <c r="X13" s="42"/>
      <c r="Y13" s="43"/>
      <c r="Z13" s="56"/>
      <c r="AA13" s="42"/>
      <c r="AB13" s="43"/>
      <c r="AC13" s="42"/>
      <c r="AD13" s="43"/>
      <c r="AE13" s="42"/>
      <c r="AF13" s="43"/>
      <c r="AG13" s="42"/>
      <c r="AH13" s="43"/>
      <c r="AI13" s="42"/>
      <c r="AJ13" s="43"/>
      <c r="AK13" s="42"/>
      <c r="AL13" s="43"/>
      <c r="AM13" s="42"/>
      <c r="AN13" s="43"/>
      <c r="AO13" s="42"/>
      <c r="AP13" s="43"/>
      <c r="AQ13" s="42"/>
      <c r="AR13" s="43"/>
      <c r="AS13" s="42"/>
      <c r="AT13" s="43"/>
      <c r="AU13" s="42"/>
      <c r="AV13" s="43"/>
      <c r="AW13" s="42"/>
      <c r="AX13" s="43"/>
    </row>
    <row r="14" ht="12.75" customHeight="1">
      <c r="A14" s="56"/>
      <c r="B14" s="42"/>
      <c r="C14" s="43"/>
      <c r="D14" s="42"/>
      <c r="E14" s="43"/>
      <c r="F14" s="42"/>
      <c r="G14" s="43"/>
      <c r="H14" s="42"/>
      <c r="I14" s="43"/>
      <c r="J14" s="42"/>
      <c r="K14" s="43"/>
      <c r="L14" s="42"/>
      <c r="M14" s="43"/>
      <c r="N14" s="42"/>
      <c r="O14" s="43"/>
      <c r="P14" s="42"/>
      <c r="Q14" s="43"/>
      <c r="R14" s="42"/>
      <c r="S14" s="43"/>
      <c r="T14" s="42"/>
      <c r="U14" s="43"/>
      <c r="V14" s="42"/>
      <c r="W14" s="43"/>
      <c r="X14" s="42"/>
      <c r="Y14" s="43"/>
      <c r="Z14" s="56"/>
      <c r="AA14" s="42"/>
      <c r="AB14" s="43"/>
      <c r="AC14" s="42"/>
      <c r="AD14" s="43"/>
      <c r="AE14" s="42"/>
      <c r="AF14" s="43"/>
      <c r="AG14" s="42"/>
      <c r="AH14" s="43"/>
      <c r="AI14" s="42"/>
      <c r="AJ14" s="43"/>
      <c r="AK14" s="42"/>
      <c r="AL14" s="43"/>
      <c r="AM14" s="42"/>
      <c r="AN14" s="43"/>
      <c r="AO14" s="42"/>
      <c r="AP14" s="43"/>
      <c r="AQ14" s="42"/>
      <c r="AR14" s="43"/>
      <c r="AS14" s="42"/>
      <c r="AT14" s="43"/>
      <c r="AU14" s="42"/>
      <c r="AV14" s="43"/>
      <c r="AW14" s="42"/>
      <c r="AX14" s="43"/>
    </row>
    <row r="15" ht="12.75" customHeight="1">
      <c r="A15" s="56"/>
      <c r="B15" s="42"/>
      <c r="C15" s="43"/>
      <c r="D15" s="42"/>
      <c r="E15" s="43"/>
      <c r="F15" s="42"/>
      <c r="G15" s="43"/>
      <c r="H15" s="42"/>
      <c r="I15" s="43"/>
      <c r="J15" s="42"/>
      <c r="K15" s="43"/>
      <c r="L15" s="42"/>
      <c r="M15" s="43"/>
      <c r="N15" s="42"/>
      <c r="O15" s="43"/>
      <c r="P15" s="42"/>
      <c r="Q15" s="43"/>
      <c r="R15" s="42"/>
      <c r="S15" s="43"/>
      <c r="T15" s="42"/>
      <c r="U15" s="43"/>
      <c r="V15" s="42"/>
      <c r="W15" s="43"/>
      <c r="X15" s="42"/>
      <c r="Y15" s="43"/>
      <c r="Z15" s="56"/>
      <c r="AA15" s="42"/>
      <c r="AB15" s="43"/>
      <c r="AC15" s="42"/>
      <c r="AD15" s="43"/>
      <c r="AE15" s="42"/>
      <c r="AF15" s="43"/>
      <c r="AG15" s="42"/>
      <c r="AH15" s="43"/>
      <c r="AI15" s="42"/>
      <c r="AJ15" s="43"/>
      <c r="AK15" s="42"/>
      <c r="AL15" s="43"/>
      <c r="AM15" s="42"/>
      <c r="AN15" s="43"/>
      <c r="AO15" s="42"/>
      <c r="AP15" s="43"/>
      <c r="AQ15" s="42"/>
      <c r="AR15" s="43"/>
      <c r="AS15" s="42"/>
      <c r="AT15" s="43"/>
      <c r="AU15" s="42"/>
      <c r="AV15" s="43"/>
      <c r="AW15" s="42"/>
      <c r="AX15" s="43"/>
    </row>
    <row r="16" ht="12.75" customHeight="1">
      <c r="A16" s="56"/>
      <c r="B16" s="42"/>
      <c r="C16" s="43"/>
      <c r="D16" s="42"/>
      <c r="E16" s="43"/>
      <c r="F16" s="42"/>
      <c r="G16" s="43"/>
      <c r="H16" s="42"/>
      <c r="I16" s="43"/>
      <c r="J16" s="42"/>
      <c r="K16" s="43"/>
      <c r="L16" s="42"/>
      <c r="M16" s="43"/>
      <c r="N16" s="42"/>
      <c r="O16" s="43"/>
      <c r="P16" s="42"/>
      <c r="Q16" s="43"/>
      <c r="R16" s="42"/>
      <c r="S16" s="43"/>
      <c r="T16" s="42"/>
      <c r="U16" s="43"/>
      <c r="V16" s="42"/>
      <c r="W16" s="43"/>
      <c r="X16" s="42"/>
      <c r="Y16" s="43"/>
      <c r="Z16" s="56"/>
      <c r="AA16" s="42"/>
      <c r="AB16" s="43"/>
      <c r="AC16" s="42"/>
      <c r="AD16" s="43"/>
      <c r="AE16" s="42"/>
      <c r="AF16" s="43"/>
      <c r="AG16" s="42"/>
      <c r="AH16" s="43"/>
      <c r="AI16" s="42"/>
      <c r="AJ16" s="43"/>
      <c r="AK16" s="42"/>
      <c r="AL16" s="43"/>
      <c r="AM16" s="42"/>
      <c r="AN16" s="43"/>
      <c r="AO16" s="42"/>
      <c r="AP16" s="43"/>
      <c r="AQ16" s="42"/>
      <c r="AR16" s="43"/>
      <c r="AS16" s="42"/>
      <c r="AT16" s="43"/>
      <c r="AU16" s="42"/>
      <c r="AV16" s="43"/>
      <c r="AW16" s="42"/>
      <c r="AX16" s="43"/>
    </row>
    <row r="17" ht="12.75" customHeight="1">
      <c r="A17" s="78" t="s">
        <v>125</v>
      </c>
      <c r="B17" s="79"/>
      <c r="C17" s="80">
        <f>SUM(C7:C16)</f>
        <v>0</v>
      </c>
      <c r="D17" s="79"/>
      <c r="E17" s="80">
        <f>SUM(E7:E16)</f>
        <v>0</v>
      </c>
      <c r="F17" s="79"/>
      <c r="G17" s="80">
        <f>SUM(G7:G16)</f>
        <v>16</v>
      </c>
      <c r="H17" s="79"/>
      <c r="I17" s="80">
        <f>SUM(I7:I16)</f>
        <v>0</v>
      </c>
      <c r="J17" s="79"/>
      <c r="K17" s="80">
        <f>SUM(K7:K16)</f>
        <v>0</v>
      </c>
      <c r="L17" s="79"/>
      <c r="M17" s="80">
        <f>SUM(M7:M16)</f>
        <v>0</v>
      </c>
      <c r="N17" s="79"/>
      <c r="O17" s="80">
        <f>SUM(O7:O16)</f>
        <v>0</v>
      </c>
      <c r="P17" s="79"/>
      <c r="Q17" s="80">
        <f>SUM(Q7:Q16)</f>
        <v>0</v>
      </c>
      <c r="R17" s="79"/>
      <c r="S17" s="80">
        <f>SUM(S7:S16)</f>
        <v>19</v>
      </c>
      <c r="T17" s="79"/>
      <c r="U17" s="80">
        <f>SUM(U7:U16)</f>
        <v>23</v>
      </c>
      <c r="V17" s="79"/>
      <c r="W17" s="80">
        <f>SUM(W7:W16)</f>
        <v>0</v>
      </c>
      <c r="X17" s="79"/>
      <c r="Y17" s="80">
        <f>SUM(Y7:Y16)</f>
        <v>0</v>
      </c>
      <c r="Z17" s="78" t="s">
        <v>125</v>
      </c>
      <c r="AA17" s="79"/>
      <c r="AB17" s="80">
        <f>SUM(AB7:AB16)</f>
        <v>2</v>
      </c>
      <c r="AC17" s="79"/>
      <c r="AD17" s="80">
        <f>SUM(AD7:AD16)</f>
        <v>2</v>
      </c>
      <c r="AE17" s="79"/>
      <c r="AF17" s="80">
        <f>SUM(AF7:AF16)</f>
        <v>1</v>
      </c>
      <c r="AG17" s="79"/>
      <c r="AH17" s="80"/>
      <c r="AI17" s="79"/>
      <c r="AJ17" s="80"/>
      <c r="AK17" s="79"/>
      <c r="AL17" s="80"/>
      <c r="AM17" s="79"/>
      <c r="AN17" s="80"/>
      <c r="AO17" s="79"/>
      <c r="AP17" s="80"/>
      <c r="AQ17" s="79"/>
      <c r="AR17" s="80">
        <f>SUM(AR7:AR16)</f>
        <v>0</v>
      </c>
      <c r="AS17" s="79"/>
      <c r="AT17" s="80">
        <f>SUM(AT7:AT16)</f>
        <v>0</v>
      </c>
      <c r="AU17" s="79"/>
      <c r="AV17" s="80">
        <f>SUM(AV7:AV16)</f>
        <v>0</v>
      </c>
      <c r="AW17" s="79"/>
      <c r="AX17" s="80">
        <f>SUM(AX7:AX16)</f>
        <v>0</v>
      </c>
    </row>
    <row r="18" ht="12.75" customHeight="1">
      <c r="A18" s="81" t="s">
        <v>126</v>
      </c>
      <c r="B18" s="42"/>
      <c r="C18" s="43"/>
      <c r="D18" s="42"/>
      <c r="E18" s="43"/>
      <c r="F18" s="42"/>
      <c r="G18" s="43"/>
      <c r="H18" s="42"/>
      <c r="I18" s="43"/>
      <c r="J18" s="42"/>
      <c r="K18" s="43"/>
      <c r="L18" s="42"/>
      <c r="M18" s="43"/>
      <c r="N18" s="42"/>
      <c r="O18" s="43"/>
      <c r="P18" s="42"/>
      <c r="Q18" s="43"/>
      <c r="R18" s="42"/>
      <c r="S18" s="43"/>
      <c r="T18" s="42"/>
      <c r="U18" s="43"/>
      <c r="V18" s="42"/>
      <c r="W18" s="43"/>
      <c r="X18" s="42"/>
      <c r="Y18" s="43"/>
      <c r="Z18" s="81" t="s">
        <v>126</v>
      </c>
      <c r="AA18" s="42"/>
      <c r="AB18" s="43"/>
      <c r="AC18" s="42"/>
      <c r="AD18" s="43"/>
      <c r="AE18" s="42"/>
      <c r="AF18" s="43"/>
      <c r="AG18" s="42"/>
      <c r="AH18" s="43"/>
      <c r="AI18" s="42"/>
      <c r="AJ18" s="43"/>
      <c r="AK18" s="42"/>
      <c r="AL18" s="43"/>
      <c r="AM18" s="42"/>
      <c r="AN18" s="43"/>
      <c r="AO18" s="42"/>
      <c r="AP18" s="43"/>
      <c r="AQ18" s="42"/>
      <c r="AR18" s="43"/>
      <c r="AS18" s="42"/>
      <c r="AT18" s="43"/>
      <c r="AU18" s="42"/>
      <c r="AV18" s="43"/>
      <c r="AW18" s="42"/>
      <c r="AX18" s="43"/>
    </row>
    <row r="19" ht="12.75" customHeight="1">
      <c r="A19" s="56" t="s">
        <v>127</v>
      </c>
      <c r="B19" s="42"/>
      <c r="C19" s="43"/>
      <c r="D19" s="42"/>
      <c r="E19" s="43"/>
      <c r="F19" s="42">
        <v>4.0</v>
      </c>
      <c r="G19" s="43">
        <v>3.2</v>
      </c>
      <c r="H19" s="42"/>
      <c r="I19" s="43"/>
      <c r="J19" s="42"/>
      <c r="K19" s="43"/>
      <c r="L19" s="42"/>
      <c r="M19" s="43"/>
      <c r="N19" s="42"/>
      <c r="O19" s="43"/>
      <c r="P19" s="42"/>
      <c r="Q19" s="43"/>
      <c r="R19" s="42">
        <v>6.0</v>
      </c>
      <c r="S19" s="43">
        <v>4.8</v>
      </c>
      <c r="T19" s="42"/>
      <c r="U19" s="43"/>
      <c r="V19" s="42"/>
      <c r="W19" s="43"/>
      <c r="X19" s="42"/>
      <c r="Y19" s="43"/>
      <c r="Z19" s="56"/>
      <c r="AA19" s="42"/>
      <c r="AB19" s="43"/>
      <c r="AC19" s="42"/>
      <c r="AD19" s="43"/>
      <c r="AE19" s="42"/>
      <c r="AF19" s="43"/>
      <c r="AG19" s="42"/>
      <c r="AH19" s="43"/>
      <c r="AI19" s="42"/>
      <c r="AJ19" s="43"/>
      <c r="AK19" s="42"/>
      <c r="AL19" s="43"/>
      <c r="AM19" s="42"/>
      <c r="AN19" s="43"/>
      <c r="AO19" s="42"/>
      <c r="AP19" s="43"/>
      <c r="AQ19" s="42"/>
      <c r="AR19" s="43"/>
      <c r="AS19" s="42"/>
      <c r="AT19" s="43"/>
      <c r="AU19" s="42"/>
      <c r="AV19" s="43"/>
      <c r="AW19" s="42"/>
      <c r="AX19" s="43"/>
    </row>
    <row r="20" ht="12.75" customHeight="1">
      <c r="A20" s="56" t="s">
        <v>128</v>
      </c>
      <c r="B20" s="42"/>
      <c r="C20" s="43"/>
      <c r="D20" s="42"/>
      <c r="E20" s="43"/>
      <c r="F20" s="42">
        <v>4.0</v>
      </c>
      <c r="G20" s="43">
        <v>1.6</v>
      </c>
      <c r="H20" s="42"/>
      <c r="I20" s="43"/>
      <c r="J20" s="42"/>
      <c r="K20" s="43"/>
      <c r="L20" s="42"/>
      <c r="M20" s="43"/>
      <c r="N20" s="42"/>
      <c r="O20" s="43"/>
      <c r="P20" s="42"/>
      <c r="Q20" s="43"/>
      <c r="R20" s="42"/>
      <c r="S20" s="43"/>
      <c r="T20" s="42"/>
      <c r="U20" s="43"/>
      <c r="V20" s="42"/>
      <c r="W20" s="43"/>
      <c r="X20" s="42"/>
      <c r="Y20" s="43"/>
      <c r="Z20" s="56"/>
      <c r="AA20" s="42"/>
      <c r="AB20" s="43"/>
      <c r="AC20" s="42"/>
      <c r="AD20" s="43"/>
      <c r="AE20" s="42"/>
      <c r="AF20" s="43"/>
      <c r="AG20" s="42"/>
      <c r="AH20" s="43"/>
      <c r="AI20" s="42"/>
      <c r="AJ20" s="43"/>
      <c r="AK20" s="42"/>
      <c r="AL20" s="43"/>
      <c r="AM20" s="42"/>
      <c r="AN20" s="43"/>
      <c r="AO20" s="42"/>
      <c r="AP20" s="43"/>
      <c r="AQ20" s="42"/>
      <c r="AR20" s="43"/>
      <c r="AS20" s="42"/>
      <c r="AT20" s="43"/>
      <c r="AU20" s="42"/>
      <c r="AV20" s="43"/>
      <c r="AW20" s="42"/>
      <c r="AX20" s="43"/>
    </row>
    <row r="21" ht="12.75" customHeight="1">
      <c r="A21" s="56" t="s">
        <v>129</v>
      </c>
      <c r="B21" s="42"/>
      <c r="C21" s="43"/>
      <c r="D21" s="42"/>
      <c r="E21" s="43"/>
      <c r="F21" s="42"/>
      <c r="G21" s="43"/>
      <c r="H21" s="42"/>
      <c r="I21" s="43"/>
      <c r="J21" s="42"/>
      <c r="K21" s="43"/>
      <c r="L21" s="42"/>
      <c r="M21" s="43"/>
      <c r="N21" s="42"/>
      <c r="O21" s="43"/>
      <c r="P21" s="42"/>
      <c r="Q21" s="43"/>
      <c r="R21" s="42">
        <v>6.0</v>
      </c>
      <c r="S21" s="43">
        <v>0.9</v>
      </c>
      <c r="T21" s="42" t="s">
        <v>130</v>
      </c>
      <c r="U21" s="43" t="s">
        <v>130</v>
      </c>
      <c r="V21" s="42" t="s">
        <v>130</v>
      </c>
      <c r="W21" s="43" t="s">
        <v>130</v>
      </c>
      <c r="X21" s="42" t="s">
        <v>130</v>
      </c>
      <c r="Y21" s="43" t="s">
        <v>130</v>
      </c>
      <c r="Z21" s="56"/>
      <c r="AA21" s="42"/>
      <c r="AB21" s="43"/>
      <c r="AC21" s="42"/>
      <c r="AD21" s="43"/>
      <c r="AE21" s="42"/>
      <c r="AF21" s="43"/>
      <c r="AG21" s="42"/>
      <c r="AH21" s="43"/>
      <c r="AI21" s="42"/>
      <c r="AJ21" s="43"/>
      <c r="AK21" s="42"/>
      <c r="AL21" s="43"/>
      <c r="AM21" s="42"/>
      <c r="AN21" s="43"/>
      <c r="AO21" s="42"/>
      <c r="AP21" s="43"/>
      <c r="AQ21" s="42"/>
      <c r="AR21" s="43"/>
      <c r="AS21" s="42"/>
      <c r="AT21" s="43"/>
      <c r="AU21" s="42"/>
      <c r="AV21" s="43"/>
      <c r="AW21" s="42"/>
      <c r="AX21" s="43"/>
    </row>
    <row r="22" ht="12.75" customHeight="1">
      <c r="A22" s="56" t="s">
        <v>131</v>
      </c>
      <c r="B22" s="42"/>
      <c r="C22" s="43"/>
      <c r="D22" s="42"/>
      <c r="E22" s="43"/>
      <c r="F22" s="42">
        <v>4.0</v>
      </c>
      <c r="G22" s="43">
        <v>0.06</v>
      </c>
      <c r="H22" s="42"/>
      <c r="I22" s="43"/>
      <c r="J22" s="42"/>
      <c r="K22" s="43"/>
      <c r="L22" s="42"/>
      <c r="M22" s="43"/>
      <c r="N22" s="42"/>
      <c r="O22" s="43"/>
      <c r="P22" s="42"/>
      <c r="Q22" s="43"/>
      <c r="R22" s="42"/>
      <c r="S22" s="43"/>
      <c r="T22" s="42"/>
      <c r="U22" s="43"/>
      <c r="V22" s="42"/>
      <c r="W22" s="43"/>
      <c r="X22" s="42"/>
      <c r="Y22" s="43"/>
      <c r="Z22" s="56"/>
      <c r="AA22" s="42"/>
      <c r="AB22" s="43"/>
      <c r="AC22" s="42"/>
      <c r="AD22" s="43"/>
      <c r="AE22" s="42"/>
      <c r="AF22" s="43"/>
      <c r="AG22" s="42"/>
      <c r="AH22" s="43"/>
      <c r="AI22" s="42"/>
      <c r="AJ22" s="43"/>
      <c r="AK22" s="42"/>
      <c r="AL22" s="43"/>
      <c r="AM22" s="42"/>
      <c r="AN22" s="43"/>
      <c r="AO22" s="42"/>
      <c r="AP22" s="43"/>
      <c r="AQ22" s="42"/>
      <c r="AR22" s="43"/>
      <c r="AS22" s="42"/>
      <c r="AT22" s="43"/>
      <c r="AU22" s="42"/>
      <c r="AV22" s="43"/>
      <c r="AW22" s="42"/>
      <c r="AX22" s="43"/>
    </row>
    <row r="23" ht="12.75" customHeight="1">
      <c r="A23" s="56"/>
      <c r="B23" s="42"/>
      <c r="C23" s="43"/>
      <c r="D23" s="42"/>
      <c r="E23" s="43"/>
      <c r="F23" s="42"/>
      <c r="G23" s="43"/>
      <c r="H23" s="42"/>
      <c r="I23" s="43"/>
      <c r="J23" s="42"/>
      <c r="K23" s="43"/>
      <c r="L23" s="42"/>
      <c r="M23" s="43"/>
      <c r="N23" s="42"/>
      <c r="O23" s="43"/>
      <c r="P23" s="42"/>
      <c r="Q23" s="43"/>
      <c r="R23" s="42"/>
      <c r="S23" s="43"/>
      <c r="T23" s="42"/>
      <c r="U23" s="43"/>
      <c r="V23" s="42"/>
      <c r="W23" s="43"/>
      <c r="X23" s="42"/>
      <c r="Y23" s="43"/>
      <c r="Z23" s="56"/>
      <c r="AA23" s="42"/>
      <c r="AB23" s="43"/>
      <c r="AC23" s="42"/>
      <c r="AD23" s="43"/>
      <c r="AE23" s="42"/>
      <c r="AF23" s="43"/>
      <c r="AG23" s="42"/>
      <c r="AH23" s="43"/>
      <c r="AI23" s="42"/>
      <c r="AJ23" s="43"/>
      <c r="AK23" s="42"/>
      <c r="AL23" s="43"/>
      <c r="AM23" s="42"/>
      <c r="AN23" s="43"/>
      <c r="AO23" s="42"/>
      <c r="AP23" s="43"/>
      <c r="AQ23" s="42"/>
      <c r="AR23" s="43"/>
      <c r="AS23" s="42"/>
      <c r="AT23" s="43"/>
      <c r="AU23" s="42"/>
      <c r="AV23" s="43"/>
      <c r="AW23" s="42"/>
      <c r="AX23" s="43"/>
    </row>
    <row r="24" ht="12.75" customHeight="1">
      <c r="A24" s="56"/>
      <c r="B24" s="42"/>
      <c r="C24" s="43"/>
      <c r="D24" s="42"/>
      <c r="E24" s="43"/>
      <c r="F24" s="42"/>
      <c r="G24" s="43"/>
      <c r="H24" s="42"/>
      <c r="I24" s="43"/>
      <c r="J24" s="42"/>
      <c r="K24" s="43"/>
      <c r="L24" s="42"/>
      <c r="M24" s="43"/>
      <c r="N24" s="42"/>
      <c r="O24" s="43"/>
      <c r="P24" s="42"/>
      <c r="Q24" s="43"/>
      <c r="R24" s="42"/>
      <c r="S24" s="43"/>
      <c r="T24" s="42"/>
      <c r="U24" s="43"/>
      <c r="V24" s="42"/>
      <c r="W24" s="43"/>
      <c r="X24" s="42"/>
      <c r="Y24" s="43"/>
      <c r="Z24" s="56"/>
      <c r="AA24" s="42"/>
      <c r="AB24" s="43"/>
      <c r="AC24" s="42"/>
      <c r="AD24" s="43"/>
      <c r="AE24" s="42"/>
      <c r="AF24" s="43"/>
      <c r="AG24" s="42"/>
      <c r="AH24" s="43"/>
      <c r="AI24" s="42"/>
      <c r="AJ24" s="43"/>
      <c r="AK24" s="42"/>
      <c r="AL24" s="43"/>
      <c r="AM24" s="42"/>
      <c r="AN24" s="43"/>
      <c r="AO24" s="42"/>
      <c r="AP24" s="43"/>
      <c r="AQ24" s="42"/>
      <c r="AR24" s="43"/>
      <c r="AS24" s="42"/>
      <c r="AT24" s="43"/>
      <c r="AU24" s="42"/>
      <c r="AV24" s="43"/>
      <c r="AW24" s="42"/>
      <c r="AX24" s="43"/>
    </row>
    <row r="25" ht="12.75" customHeight="1">
      <c r="A25" s="56"/>
      <c r="B25" s="42"/>
      <c r="C25" s="43"/>
      <c r="D25" s="42"/>
      <c r="E25" s="43"/>
      <c r="F25" s="42"/>
      <c r="G25" s="43"/>
      <c r="H25" s="42"/>
      <c r="I25" s="43"/>
      <c r="J25" s="42"/>
      <c r="K25" s="43"/>
      <c r="L25" s="42"/>
      <c r="M25" s="43"/>
      <c r="N25" s="42"/>
      <c r="O25" s="43"/>
      <c r="P25" s="42"/>
      <c r="Q25" s="43"/>
      <c r="R25" s="42"/>
      <c r="S25" s="43"/>
      <c r="T25" s="42"/>
      <c r="U25" s="43"/>
      <c r="V25" s="42"/>
      <c r="W25" s="43"/>
      <c r="X25" s="42"/>
      <c r="Y25" s="43"/>
      <c r="Z25" s="56"/>
      <c r="AA25" s="42"/>
      <c r="AB25" s="43"/>
      <c r="AC25" s="42"/>
      <c r="AD25" s="43"/>
      <c r="AE25" s="42"/>
      <c r="AF25" s="43"/>
      <c r="AG25" s="42"/>
      <c r="AH25" s="43"/>
      <c r="AI25" s="42"/>
      <c r="AJ25" s="43"/>
      <c r="AK25" s="42"/>
      <c r="AL25" s="43"/>
      <c r="AM25" s="42"/>
      <c r="AN25" s="43"/>
      <c r="AO25" s="42"/>
      <c r="AP25" s="43"/>
      <c r="AQ25" s="42"/>
      <c r="AR25" s="43"/>
      <c r="AS25" s="42"/>
      <c r="AT25" s="43"/>
      <c r="AU25" s="42"/>
      <c r="AV25" s="43"/>
      <c r="AW25" s="42"/>
      <c r="AX25" s="43"/>
    </row>
    <row r="26" ht="12.75" customHeight="1">
      <c r="A26" s="56"/>
      <c r="B26" s="42"/>
      <c r="C26" s="43"/>
      <c r="D26" s="42"/>
      <c r="E26" s="43"/>
      <c r="F26" s="42"/>
      <c r="G26" s="43"/>
      <c r="H26" s="42"/>
      <c r="I26" s="43"/>
      <c r="J26" s="42"/>
      <c r="K26" s="43"/>
      <c r="L26" s="42"/>
      <c r="M26" s="43"/>
      <c r="N26" s="42"/>
      <c r="O26" s="43"/>
      <c r="P26" s="42"/>
      <c r="Q26" s="43"/>
      <c r="R26" s="42"/>
      <c r="S26" s="43"/>
      <c r="T26" s="42"/>
      <c r="U26" s="43"/>
      <c r="V26" s="42"/>
      <c r="W26" s="43"/>
      <c r="X26" s="42"/>
      <c r="Y26" s="43"/>
      <c r="Z26" s="56"/>
      <c r="AA26" s="42"/>
      <c r="AB26" s="43"/>
      <c r="AC26" s="42"/>
      <c r="AD26" s="43"/>
      <c r="AE26" s="42"/>
      <c r="AF26" s="43"/>
      <c r="AG26" s="42"/>
      <c r="AH26" s="43"/>
      <c r="AI26" s="42"/>
      <c r="AJ26" s="43"/>
      <c r="AK26" s="42"/>
      <c r="AL26" s="43"/>
      <c r="AM26" s="42"/>
      <c r="AN26" s="43"/>
      <c r="AO26" s="42"/>
      <c r="AP26" s="43"/>
      <c r="AQ26" s="42"/>
      <c r="AR26" s="43"/>
      <c r="AS26" s="42"/>
      <c r="AT26" s="43"/>
      <c r="AU26" s="42"/>
      <c r="AV26" s="43"/>
      <c r="AW26" s="42"/>
      <c r="AX26" s="43"/>
    </row>
    <row r="27" ht="12.75" customHeight="1">
      <c r="A27" s="56"/>
      <c r="B27" s="42"/>
      <c r="C27" s="43"/>
      <c r="D27" s="42"/>
      <c r="E27" s="43"/>
      <c r="F27" s="42"/>
      <c r="G27" s="43"/>
      <c r="H27" s="42"/>
      <c r="I27" s="43"/>
      <c r="J27" s="42"/>
      <c r="K27" s="43"/>
      <c r="L27" s="42"/>
      <c r="M27" s="43"/>
      <c r="N27" s="42"/>
      <c r="O27" s="43"/>
      <c r="P27" s="42"/>
      <c r="Q27" s="43"/>
      <c r="R27" s="42"/>
      <c r="S27" s="43"/>
      <c r="T27" s="42"/>
      <c r="U27" s="43"/>
      <c r="V27" s="42"/>
      <c r="W27" s="43"/>
      <c r="X27" s="42"/>
      <c r="Y27" s="43"/>
      <c r="Z27" s="56"/>
      <c r="AA27" s="42"/>
      <c r="AB27" s="43"/>
      <c r="AC27" s="42"/>
      <c r="AD27" s="43"/>
      <c r="AE27" s="42"/>
      <c r="AF27" s="43"/>
      <c r="AG27" s="42"/>
      <c r="AH27" s="43"/>
      <c r="AI27" s="42"/>
      <c r="AJ27" s="43"/>
      <c r="AK27" s="42"/>
      <c r="AL27" s="43"/>
      <c r="AM27" s="42"/>
      <c r="AN27" s="43"/>
      <c r="AO27" s="42"/>
      <c r="AP27" s="43"/>
      <c r="AQ27" s="42"/>
      <c r="AR27" s="43"/>
      <c r="AS27" s="42"/>
      <c r="AT27" s="43"/>
      <c r="AU27" s="42"/>
      <c r="AV27" s="43"/>
      <c r="AW27" s="42"/>
      <c r="AX27" s="43"/>
    </row>
    <row r="28" ht="12.75" customHeight="1">
      <c r="A28" s="56"/>
      <c r="B28" s="42"/>
      <c r="C28" s="43"/>
      <c r="D28" s="42"/>
      <c r="E28" s="43"/>
      <c r="F28" s="42"/>
      <c r="G28" s="43"/>
      <c r="H28" s="42"/>
      <c r="I28" s="43"/>
      <c r="J28" s="42"/>
      <c r="K28" s="43"/>
      <c r="L28" s="42"/>
      <c r="M28" s="43"/>
      <c r="N28" s="42"/>
      <c r="O28" s="43"/>
      <c r="P28" s="42"/>
      <c r="Q28" s="43"/>
      <c r="R28" s="42"/>
      <c r="S28" s="43"/>
      <c r="T28" s="42"/>
      <c r="U28" s="43"/>
      <c r="V28" s="42"/>
      <c r="W28" s="43"/>
      <c r="X28" s="42"/>
      <c r="Y28" s="43"/>
      <c r="Z28" s="56"/>
      <c r="AA28" s="42"/>
      <c r="AB28" s="43"/>
      <c r="AC28" s="42"/>
      <c r="AD28" s="43"/>
      <c r="AE28" s="42"/>
      <c r="AF28" s="43"/>
      <c r="AG28" s="42"/>
      <c r="AH28" s="43"/>
      <c r="AI28" s="42"/>
      <c r="AJ28" s="43"/>
      <c r="AK28" s="42"/>
      <c r="AL28" s="43"/>
      <c r="AM28" s="42"/>
      <c r="AN28" s="43"/>
      <c r="AO28" s="42"/>
      <c r="AP28" s="43"/>
      <c r="AQ28" s="42"/>
      <c r="AR28" s="43"/>
      <c r="AS28" s="42"/>
      <c r="AT28" s="43"/>
      <c r="AU28" s="42"/>
      <c r="AV28" s="43"/>
      <c r="AW28" s="42"/>
      <c r="AX28" s="43"/>
    </row>
    <row r="29" ht="12.75" customHeight="1">
      <c r="A29" s="78" t="s">
        <v>125</v>
      </c>
      <c r="B29" s="79"/>
      <c r="C29" s="80">
        <f>SUM(C19:C28)</f>
        <v>0</v>
      </c>
      <c r="D29" s="79"/>
      <c r="E29" s="80">
        <f>SUM(E19:E28)</f>
        <v>0</v>
      </c>
      <c r="F29" s="79"/>
      <c r="G29" s="80">
        <f>SUM(G19:G28)</f>
        <v>4.86</v>
      </c>
      <c r="H29" s="79"/>
      <c r="I29" s="80">
        <f>SUM(I19:I28)</f>
        <v>0</v>
      </c>
      <c r="J29" s="79"/>
      <c r="K29" s="80">
        <f>SUM(K19:K28)</f>
        <v>0</v>
      </c>
      <c r="L29" s="79"/>
      <c r="M29" s="80">
        <f>SUM(M19:M28)</f>
        <v>0</v>
      </c>
      <c r="N29" s="79"/>
      <c r="O29" s="80">
        <f>SUM(O19:O28)</f>
        <v>0</v>
      </c>
      <c r="P29" s="79"/>
      <c r="Q29" s="80">
        <f>SUM(Q19:Q28)</f>
        <v>0</v>
      </c>
      <c r="R29" s="79"/>
      <c r="S29" s="80">
        <f>SUM(S19:S28)</f>
        <v>5.7</v>
      </c>
      <c r="T29" s="79"/>
      <c r="U29" s="80">
        <f>SUM(U19:U28)</f>
        <v>0</v>
      </c>
      <c r="V29" s="79"/>
      <c r="W29" s="80">
        <f>SUM(W19:W28)</f>
        <v>0</v>
      </c>
      <c r="X29" s="79"/>
      <c r="Y29" s="80">
        <f>SUM(Y19:Y28)</f>
        <v>0</v>
      </c>
      <c r="Z29" s="78" t="s">
        <v>125</v>
      </c>
      <c r="AA29" s="79"/>
      <c r="AB29" s="80">
        <f>SUM(AB19:AB28)</f>
        <v>0</v>
      </c>
      <c r="AC29" s="79"/>
      <c r="AD29" s="80">
        <f>SUM(AD19:AD28)</f>
        <v>0</v>
      </c>
      <c r="AE29" s="79"/>
      <c r="AF29" s="80">
        <f>SUM(AF19:AF28)</f>
        <v>0</v>
      </c>
      <c r="AG29" s="79"/>
      <c r="AH29" s="80"/>
      <c r="AI29" s="79"/>
      <c r="AJ29" s="80"/>
      <c r="AK29" s="79"/>
      <c r="AL29" s="80"/>
      <c r="AM29" s="79"/>
      <c r="AN29" s="80"/>
      <c r="AO29" s="79"/>
      <c r="AP29" s="80"/>
      <c r="AQ29" s="79"/>
      <c r="AR29" s="80">
        <f>SUM(AR19:AR28)</f>
        <v>0</v>
      </c>
      <c r="AS29" s="79"/>
      <c r="AT29" s="80">
        <f>SUM(AT19:AT28)</f>
        <v>0</v>
      </c>
      <c r="AU29" s="79"/>
      <c r="AV29" s="80">
        <f>SUM(AV19:AV28)</f>
        <v>0</v>
      </c>
      <c r="AW29" s="79"/>
      <c r="AX29" s="80">
        <f>SUM(AX19:AX28)</f>
        <v>0</v>
      </c>
    </row>
    <row r="30" ht="12.75" customHeight="1">
      <c r="A30" s="81" t="s">
        <v>132</v>
      </c>
      <c r="B30" s="42"/>
      <c r="C30" s="43"/>
      <c r="D30" s="42"/>
      <c r="E30" s="43"/>
      <c r="F30" s="42"/>
      <c r="G30" s="43"/>
      <c r="H30" s="42"/>
      <c r="I30" s="43"/>
      <c r="J30" s="42"/>
      <c r="K30" s="43"/>
      <c r="L30" s="42"/>
      <c r="M30" s="43"/>
      <c r="N30" s="42"/>
      <c r="O30" s="43"/>
      <c r="P30" s="42"/>
      <c r="Q30" s="43"/>
      <c r="R30" s="42"/>
      <c r="S30" s="43"/>
      <c r="T30" s="42"/>
      <c r="U30" s="43"/>
      <c r="V30" s="42"/>
      <c r="W30" s="43"/>
      <c r="X30" s="42"/>
      <c r="Y30" s="43"/>
      <c r="Z30" s="81" t="s">
        <v>133</v>
      </c>
      <c r="AA30" s="42"/>
      <c r="AB30" s="43"/>
      <c r="AC30" s="42"/>
      <c r="AD30" s="43"/>
      <c r="AE30" s="42"/>
      <c r="AF30" s="43"/>
      <c r="AG30" s="42"/>
      <c r="AH30" s="43"/>
      <c r="AI30" s="42"/>
      <c r="AJ30" s="43"/>
      <c r="AK30" s="42"/>
      <c r="AL30" s="43"/>
      <c r="AM30" s="42"/>
      <c r="AN30" s="43"/>
      <c r="AO30" s="42"/>
      <c r="AP30" s="43"/>
      <c r="AQ30" s="42"/>
      <c r="AR30" s="43"/>
      <c r="AS30" s="42"/>
      <c r="AT30" s="43"/>
      <c r="AU30" s="42"/>
      <c r="AV30" s="43"/>
      <c r="AW30" s="42"/>
      <c r="AX30" s="43"/>
    </row>
    <row r="31" ht="12.75" customHeight="1">
      <c r="A31" s="56" t="s">
        <v>134</v>
      </c>
      <c r="B31" s="42"/>
      <c r="C31" s="43"/>
      <c r="D31" s="82">
        <v>1.0</v>
      </c>
      <c r="E31" s="83">
        <v>5.5</v>
      </c>
      <c r="F31" s="82">
        <v>1.0</v>
      </c>
      <c r="G31" s="83">
        <v>5.5</v>
      </c>
      <c r="H31" s="82">
        <v>1.0</v>
      </c>
      <c r="I31" s="83">
        <v>5.5</v>
      </c>
      <c r="J31" s="82">
        <v>1.0</v>
      </c>
      <c r="K31" s="83">
        <v>5.5</v>
      </c>
      <c r="L31" s="82">
        <v>1.0</v>
      </c>
      <c r="M31" s="83">
        <v>5.5</v>
      </c>
      <c r="N31" s="82">
        <v>1.0</v>
      </c>
      <c r="O31" s="83">
        <v>5.5</v>
      </c>
      <c r="P31" s="82">
        <v>1.0</v>
      </c>
      <c r="Q31" s="83">
        <v>5.5</v>
      </c>
      <c r="R31" s="82">
        <v>1.0</v>
      </c>
      <c r="S31" s="83">
        <v>5.5</v>
      </c>
      <c r="T31" s="82">
        <v>1.0</v>
      </c>
      <c r="U31" s="83">
        <v>5.5</v>
      </c>
      <c r="V31" s="82">
        <v>1.0</v>
      </c>
      <c r="W31" s="83">
        <v>5.5</v>
      </c>
      <c r="X31" s="42"/>
      <c r="Y31" s="43"/>
      <c r="Z31" s="56"/>
      <c r="AA31" s="42"/>
      <c r="AB31" s="43"/>
      <c r="AC31" s="42"/>
      <c r="AD31" s="43"/>
      <c r="AE31" s="42"/>
      <c r="AF31" s="43"/>
      <c r="AG31" s="42"/>
      <c r="AH31" s="43"/>
      <c r="AI31" s="42"/>
      <c r="AJ31" s="43"/>
      <c r="AK31" s="42"/>
      <c r="AL31" s="43"/>
      <c r="AM31" s="42"/>
      <c r="AN31" s="43"/>
      <c r="AO31" s="42"/>
      <c r="AP31" s="43"/>
      <c r="AQ31" s="42"/>
      <c r="AR31" s="43"/>
      <c r="AS31" s="42"/>
      <c r="AT31" s="43"/>
      <c r="AU31" s="42"/>
      <c r="AV31" s="43"/>
      <c r="AW31" s="42"/>
      <c r="AX31" s="43"/>
    </row>
    <row r="32" ht="12.75" customHeight="1">
      <c r="A32" s="56" t="s">
        <v>75</v>
      </c>
      <c r="B32" s="42"/>
      <c r="C32" s="43"/>
      <c r="D32" s="82">
        <v>1.0</v>
      </c>
      <c r="E32" s="83">
        <v>3.8</v>
      </c>
      <c r="F32" s="82">
        <v>1.0</v>
      </c>
      <c r="G32" s="83">
        <v>3.8</v>
      </c>
      <c r="H32" s="82">
        <v>1.0</v>
      </c>
      <c r="I32" s="83">
        <v>3.8</v>
      </c>
      <c r="J32" s="82">
        <v>1.0</v>
      </c>
      <c r="K32" s="83">
        <v>3.8</v>
      </c>
      <c r="L32" s="82">
        <v>1.0</v>
      </c>
      <c r="M32" s="83">
        <v>3.8</v>
      </c>
      <c r="N32" s="82">
        <v>1.0</v>
      </c>
      <c r="O32" s="83">
        <v>3.8</v>
      </c>
      <c r="P32" s="82">
        <v>1.0</v>
      </c>
      <c r="Q32" s="83">
        <v>3.8</v>
      </c>
      <c r="R32" s="82">
        <v>1.0</v>
      </c>
      <c r="S32" s="83">
        <v>3.8</v>
      </c>
      <c r="T32" s="82">
        <v>1.0</v>
      </c>
      <c r="U32" s="83">
        <v>3.8</v>
      </c>
      <c r="V32" s="82">
        <v>1.0</v>
      </c>
      <c r="W32" s="83">
        <v>3.8</v>
      </c>
      <c r="X32" s="42"/>
      <c r="Y32" s="43"/>
      <c r="Z32" s="56"/>
      <c r="AA32" s="42"/>
      <c r="AB32" s="43"/>
      <c r="AC32" s="42"/>
      <c r="AD32" s="43"/>
      <c r="AE32" s="42"/>
      <c r="AF32" s="43"/>
      <c r="AG32" s="42"/>
      <c r="AH32" s="43"/>
      <c r="AI32" s="42"/>
      <c r="AJ32" s="43"/>
      <c r="AK32" s="42"/>
      <c r="AL32" s="43"/>
      <c r="AM32" s="42"/>
      <c r="AN32" s="43"/>
      <c r="AO32" s="42"/>
      <c r="AP32" s="43"/>
      <c r="AQ32" s="42"/>
      <c r="AR32" s="43"/>
      <c r="AS32" s="42"/>
      <c r="AT32" s="43"/>
      <c r="AU32" s="42"/>
      <c r="AV32" s="43"/>
      <c r="AW32" s="42"/>
      <c r="AX32" s="43"/>
    </row>
    <row r="33" ht="12.75" customHeight="1">
      <c r="A33" s="56" t="s">
        <v>135</v>
      </c>
      <c r="B33" s="42"/>
      <c r="C33" s="43"/>
      <c r="D33" s="82">
        <v>2.0</v>
      </c>
      <c r="E33" s="83">
        <v>8.8</v>
      </c>
      <c r="F33" s="82">
        <v>2.0</v>
      </c>
      <c r="G33" s="83">
        <v>8.8</v>
      </c>
      <c r="H33" s="82">
        <v>2.0</v>
      </c>
      <c r="I33" s="83">
        <v>8.8</v>
      </c>
      <c r="J33" s="82">
        <v>2.0</v>
      </c>
      <c r="K33" s="83">
        <v>8.8</v>
      </c>
      <c r="L33" s="82">
        <v>2.0</v>
      </c>
      <c r="M33" s="83">
        <v>8.8</v>
      </c>
      <c r="N33" s="82">
        <v>2.0</v>
      </c>
      <c r="O33" s="83">
        <v>8.8</v>
      </c>
      <c r="P33" s="82">
        <v>2.0</v>
      </c>
      <c r="Q33" s="83">
        <v>8.8</v>
      </c>
      <c r="R33" s="82">
        <v>2.0</v>
      </c>
      <c r="S33" s="83">
        <v>8.8</v>
      </c>
      <c r="T33" s="82">
        <v>2.0</v>
      </c>
      <c r="U33" s="83">
        <v>8.8</v>
      </c>
      <c r="V33" s="82">
        <v>2.0</v>
      </c>
      <c r="W33" s="83">
        <v>8.8</v>
      </c>
      <c r="X33" s="42"/>
      <c r="Y33" s="43"/>
      <c r="Z33" s="78" t="s">
        <v>125</v>
      </c>
      <c r="AA33" s="79"/>
      <c r="AB33" s="80">
        <f>SUM(AB30:AB32)</f>
        <v>0</v>
      </c>
      <c r="AC33" s="79"/>
      <c r="AD33" s="80">
        <f>SUM(AD30:AD32)</f>
        <v>0</v>
      </c>
      <c r="AE33" s="79"/>
      <c r="AF33" s="80">
        <f>SUM(AF30:AF32)</f>
        <v>0</v>
      </c>
      <c r="AG33" s="79"/>
      <c r="AH33" s="80"/>
      <c r="AI33" s="79"/>
      <c r="AJ33" s="80"/>
      <c r="AK33" s="79"/>
      <c r="AL33" s="80"/>
      <c r="AM33" s="79"/>
      <c r="AN33" s="80"/>
      <c r="AO33" s="79"/>
      <c r="AP33" s="80"/>
      <c r="AQ33" s="79"/>
      <c r="AR33" s="80">
        <f>SUM(AR30:AR32)</f>
        <v>0</v>
      </c>
      <c r="AS33" s="79"/>
      <c r="AT33" s="80">
        <f>SUM(AT30:AT32)</f>
        <v>0</v>
      </c>
      <c r="AU33" s="79"/>
      <c r="AV33" s="80">
        <f>SUM(AV30:AV32)</f>
        <v>0</v>
      </c>
      <c r="AW33" s="79"/>
      <c r="AX33" s="80">
        <f>SUM(AX30:AX32)</f>
        <v>0</v>
      </c>
    </row>
    <row r="34" ht="12.75" customHeight="1">
      <c r="A34" s="56" t="s">
        <v>136</v>
      </c>
      <c r="B34" s="42"/>
      <c r="C34" s="43"/>
      <c r="D34" s="82">
        <v>1.0</v>
      </c>
      <c r="E34" s="83">
        <v>3.2</v>
      </c>
      <c r="F34" s="82">
        <v>1.0</v>
      </c>
      <c r="G34" s="83">
        <v>3.2</v>
      </c>
      <c r="H34" s="82">
        <v>1.0</v>
      </c>
      <c r="I34" s="83">
        <v>3.2</v>
      </c>
      <c r="J34" s="82">
        <v>1.0</v>
      </c>
      <c r="K34" s="83">
        <v>3.2</v>
      </c>
      <c r="L34" s="82">
        <v>1.0</v>
      </c>
      <c r="M34" s="83">
        <v>3.2</v>
      </c>
      <c r="N34" s="82">
        <v>1.0</v>
      </c>
      <c r="O34" s="83">
        <v>3.2</v>
      </c>
      <c r="P34" s="82">
        <v>1.0</v>
      </c>
      <c r="Q34" s="83">
        <v>3.2</v>
      </c>
      <c r="R34" s="82">
        <v>1.0</v>
      </c>
      <c r="S34" s="83">
        <v>3.2</v>
      </c>
      <c r="T34" s="82">
        <v>1.0</v>
      </c>
      <c r="U34" s="83">
        <v>3.2</v>
      </c>
      <c r="V34" s="82">
        <v>1.0</v>
      </c>
      <c r="W34" s="83">
        <v>3.2</v>
      </c>
      <c r="X34" s="42"/>
      <c r="Y34" s="43"/>
      <c r="Z34" s="81" t="s">
        <v>137</v>
      </c>
      <c r="AA34" s="42"/>
      <c r="AB34" s="43"/>
      <c r="AC34" s="42"/>
      <c r="AD34" s="43"/>
      <c r="AE34" s="42"/>
      <c r="AF34" s="43"/>
      <c r="AG34" s="42"/>
      <c r="AH34" s="43"/>
      <c r="AI34" s="42"/>
      <c r="AJ34" s="43"/>
      <c r="AK34" s="42"/>
      <c r="AL34" s="43"/>
      <c r="AM34" s="42"/>
      <c r="AN34" s="43"/>
      <c r="AO34" s="42"/>
      <c r="AP34" s="43"/>
      <c r="AQ34" s="42"/>
      <c r="AR34" s="43"/>
      <c r="AS34" s="42"/>
      <c r="AT34" s="43"/>
      <c r="AU34" s="42"/>
      <c r="AV34" s="43"/>
      <c r="AW34" s="42"/>
      <c r="AX34" s="43"/>
    </row>
    <row r="35" ht="12.75" customHeight="1">
      <c r="A35" s="56" t="s">
        <v>138</v>
      </c>
      <c r="B35" s="42"/>
      <c r="C35" s="43"/>
      <c r="D35" s="82">
        <v>1.0</v>
      </c>
      <c r="E35" s="83">
        <v>8.1</v>
      </c>
      <c r="F35" s="82">
        <v>1.0</v>
      </c>
      <c r="G35" s="83">
        <v>8.1</v>
      </c>
      <c r="H35" s="82">
        <v>1.0</v>
      </c>
      <c r="I35" s="83">
        <v>8.1</v>
      </c>
      <c r="J35" s="82">
        <v>1.0</v>
      </c>
      <c r="K35" s="83">
        <v>8.1</v>
      </c>
      <c r="L35" s="82">
        <v>1.0</v>
      </c>
      <c r="M35" s="83">
        <v>8.1</v>
      </c>
      <c r="N35" s="82">
        <v>1.0</v>
      </c>
      <c r="O35" s="83">
        <v>8.1</v>
      </c>
      <c r="P35" s="82">
        <v>1.0</v>
      </c>
      <c r="Q35" s="83">
        <v>8.1</v>
      </c>
      <c r="R35" s="82">
        <v>1.0</v>
      </c>
      <c r="S35" s="83">
        <v>8.1</v>
      </c>
      <c r="T35" s="82">
        <v>1.0</v>
      </c>
      <c r="U35" s="83">
        <v>8.1</v>
      </c>
      <c r="V35" s="84">
        <v>1.0</v>
      </c>
      <c r="W35" s="85">
        <v>1.0</v>
      </c>
      <c r="X35" s="84">
        <v>1.0</v>
      </c>
      <c r="Y35" s="85">
        <v>1.0</v>
      </c>
      <c r="Z35" s="56"/>
      <c r="AA35" s="42"/>
      <c r="AB35" s="43"/>
      <c r="AC35" s="42"/>
      <c r="AD35" s="43"/>
      <c r="AE35" s="42"/>
      <c r="AF35" s="43"/>
      <c r="AG35" s="42"/>
      <c r="AH35" s="43"/>
      <c r="AI35" s="42"/>
      <c r="AJ35" s="43"/>
      <c r="AK35" s="42"/>
      <c r="AL35" s="43"/>
      <c r="AM35" s="42"/>
      <c r="AN35" s="43"/>
      <c r="AO35" s="42"/>
      <c r="AP35" s="43"/>
      <c r="AQ35" s="42"/>
      <c r="AR35" s="43"/>
      <c r="AS35" s="42"/>
      <c r="AT35" s="43"/>
      <c r="AU35" s="42"/>
      <c r="AV35" s="43"/>
      <c r="AW35" s="42"/>
      <c r="AX35" s="43"/>
    </row>
    <row r="36" ht="12.75" customHeight="1">
      <c r="A36" s="56" t="s">
        <v>139</v>
      </c>
      <c r="B36" s="42"/>
      <c r="C36" s="43"/>
      <c r="D36" s="42"/>
      <c r="E36" s="43"/>
      <c r="F36" s="42"/>
      <c r="G36" s="43"/>
      <c r="H36" s="42"/>
      <c r="I36" s="43"/>
      <c r="J36" s="42"/>
      <c r="K36" s="43"/>
      <c r="L36" s="42"/>
      <c r="M36" s="43"/>
      <c r="N36" s="42"/>
      <c r="O36" s="43"/>
      <c r="P36" s="42"/>
      <c r="Q36" s="43"/>
      <c r="R36" s="42"/>
      <c r="S36" s="43"/>
      <c r="T36" s="42"/>
      <c r="U36" s="43"/>
      <c r="V36" s="42"/>
      <c r="W36" s="43"/>
      <c r="X36" s="42"/>
      <c r="Y36" s="43"/>
      <c r="Z36" s="56"/>
      <c r="AA36" s="42"/>
      <c r="AB36" s="43"/>
      <c r="AC36" s="42"/>
      <c r="AD36" s="43"/>
      <c r="AE36" s="42"/>
      <c r="AF36" s="43"/>
      <c r="AG36" s="42"/>
      <c r="AH36" s="43"/>
      <c r="AI36" s="42"/>
      <c r="AJ36" s="43"/>
      <c r="AK36" s="42"/>
      <c r="AL36" s="43"/>
      <c r="AM36" s="42"/>
      <c r="AN36" s="43"/>
      <c r="AO36" s="42"/>
      <c r="AP36" s="43"/>
      <c r="AQ36" s="42"/>
      <c r="AR36" s="43"/>
      <c r="AS36" s="42"/>
      <c r="AT36" s="43"/>
      <c r="AU36" s="42"/>
      <c r="AV36" s="43"/>
      <c r="AW36" s="42"/>
      <c r="AX36" s="43"/>
    </row>
    <row r="37" ht="12.75" customHeight="1">
      <c r="A37" s="78" t="s">
        <v>125</v>
      </c>
      <c r="B37" s="79"/>
      <c r="C37" s="80">
        <f>SUM(C31:C36)</f>
        <v>0</v>
      </c>
      <c r="D37" s="79"/>
      <c r="E37" s="80">
        <f>SUM(E31:E36)</f>
        <v>29.4</v>
      </c>
      <c r="F37" s="79"/>
      <c r="G37" s="80">
        <f>SUM(G31:G36)</f>
        <v>29.4</v>
      </c>
      <c r="H37" s="79"/>
      <c r="I37" s="80">
        <f>SUM(I31:I36)</f>
        <v>29.4</v>
      </c>
      <c r="J37" s="79"/>
      <c r="K37" s="80">
        <f>SUM(K31:K36)</f>
        <v>29.4</v>
      </c>
      <c r="L37" s="79"/>
      <c r="M37" s="80">
        <f>SUM(M31:M36)</f>
        <v>29.4</v>
      </c>
      <c r="N37" s="79"/>
      <c r="O37" s="80">
        <f>SUM(O31:O36)</f>
        <v>29.4</v>
      </c>
      <c r="P37" s="79"/>
      <c r="Q37" s="80">
        <f>SUM(Q31:Q36)</f>
        <v>29.4</v>
      </c>
      <c r="R37" s="79"/>
      <c r="S37" s="80">
        <f>SUM(S31:S36)</f>
        <v>29.4</v>
      </c>
      <c r="T37" s="79"/>
      <c r="U37" s="80">
        <f>SUM(U31:U36)</f>
        <v>29.4</v>
      </c>
      <c r="V37" s="79"/>
      <c r="W37" s="80">
        <f>SUM(W31:W36)</f>
        <v>22.3</v>
      </c>
      <c r="X37" s="79"/>
      <c r="Y37" s="80">
        <f>SUM(Y31:Y36)</f>
        <v>1</v>
      </c>
      <c r="Z37" s="78" t="s">
        <v>125</v>
      </c>
      <c r="AA37" s="79"/>
      <c r="AB37" s="80">
        <f>SUM(AB34:AB36)</f>
        <v>0</v>
      </c>
      <c r="AC37" s="79"/>
      <c r="AD37" s="80">
        <f>SUM(AD34:AD36)</f>
        <v>0</v>
      </c>
      <c r="AE37" s="79"/>
      <c r="AF37" s="80">
        <f>SUM(AF34:AF36)</f>
        <v>0</v>
      </c>
      <c r="AG37" s="79"/>
      <c r="AH37" s="80">
        <f>SUM(AH34:AH36)</f>
        <v>0</v>
      </c>
      <c r="AI37" s="79"/>
      <c r="AJ37" s="80">
        <f>SUM(AJ34:AJ36)</f>
        <v>0</v>
      </c>
      <c r="AK37" s="79"/>
      <c r="AL37" s="80">
        <f>SUM(AL34:AL36)</f>
        <v>0</v>
      </c>
      <c r="AM37" s="79"/>
      <c r="AN37" s="80">
        <f>SUM(AN34:AN36)</f>
        <v>0</v>
      </c>
      <c r="AO37" s="79"/>
      <c r="AP37" s="80">
        <f>SUM(AP34:AP36)</f>
        <v>0</v>
      </c>
      <c r="AQ37" s="79"/>
      <c r="AR37" s="80">
        <f>SUM(AR34:AR36)</f>
        <v>0</v>
      </c>
      <c r="AS37" s="79"/>
      <c r="AT37" s="80">
        <f>SUM(AT34:AT36)</f>
        <v>0</v>
      </c>
      <c r="AU37" s="79"/>
      <c r="AV37" s="80">
        <f>SUM(AV34:AV36)</f>
        <v>0</v>
      </c>
      <c r="AW37" s="79"/>
      <c r="AX37" s="80">
        <f>SUM(AX34:AX36)</f>
        <v>0</v>
      </c>
    </row>
    <row r="38" ht="12.75" customHeight="1">
      <c r="A38" s="86" t="s">
        <v>140</v>
      </c>
      <c r="B38" s="87"/>
      <c r="C38" s="88">
        <f>C17+C29+C37</f>
        <v>0</v>
      </c>
      <c r="D38" s="87"/>
      <c r="E38" s="88">
        <f>E17+E29+E37</f>
        <v>29.4</v>
      </c>
      <c r="F38" s="87"/>
      <c r="G38" s="88">
        <f>G17+G29+G37</f>
        <v>50.26</v>
      </c>
      <c r="H38" s="87"/>
      <c r="I38" s="88">
        <f>I17+I29+I37</f>
        <v>29.4</v>
      </c>
      <c r="J38" s="87"/>
      <c r="K38" s="88">
        <f>K17+K29+K37</f>
        <v>29.4</v>
      </c>
      <c r="L38" s="87"/>
      <c r="M38" s="88">
        <f>M17+M29+M37</f>
        <v>29.4</v>
      </c>
      <c r="N38" s="87"/>
      <c r="O38" s="88">
        <f>O17+O29+O37</f>
        <v>29.4</v>
      </c>
      <c r="P38" s="87"/>
      <c r="Q38" s="88">
        <f>Q17+Q29+Q37</f>
        <v>29.4</v>
      </c>
      <c r="R38" s="87"/>
      <c r="S38" s="88">
        <f>S17+S29+S37</f>
        <v>54.1</v>
      </c>
      <c r="T38" s="87"/>
      <c r="U38" s="88">
        <f>U17+U29+U37</f>
        <v>52.4</v>
      </c>
      <c r="V38" s="87"/>
      <c r="W38" s="88">
        <f>W17+W29+W37</f>
        <v>22.3</v>
      </c>
      <c r="X38" s="87"/>
      <c r="Y38" s="88">
        <f>Y17+Y29+Y37</f>
        <v>1</v>
      </c>
      <c r="Z38" s="86" t="s">
        <v>140</v>
      </c>
      <c r="AA38" s="87"/>
      <c r="AB38" s="88">
        <f>AB17+AB29+AB33+AB37</f>
        <v>2</v>
      </c>
      <c r="AC38" s="87"/>
      <c r="AD38" s="88">
        <f>AD17+AD29+AD33+AD37</f>
        <v>2</v>
      </c>
      <c r="AE38" s="87"/>
      <c r="AF38" s="88">
        <f>AF17+AF29+AF33+AF37</f>
        <v>1</v>
      </c>
      <c r="AG38" s="87"/>
      <c r="AH38" s="88">
        <f>AH17+AH29+AH33+AH37</f>
        <v>0</v>
      </c>
      <c r="AI38" s="87"/>
      <c r="AJ38" s="88">
        <f>AJ17+AJ29+AJ33+AJ37</f>
        <v>0</v>
      </c>
      <c r="AK38" s="87"/>
      <c r="AL38" s="88">
        <f>AL17+AL29+AL33+AL37</f>
        <v>0</v>
      </c>
      <c r="AM38" s="87"/>
      <c r="AN38" s="88">
        <f>AN17+AN29+AN33+AN37</f>
        <v>0</v>
      </c>
      <c r="AO38" s="87"/>
      <c r="AP38" s="88">
        <f>AP17+AP29+AP33+AP37</f>
        <v>0</v>
      </c>
      <c r="AQ38" s="87"/>
      <c r="AR38" s="88">
        <f>AR17+AR29+AR33+AR37</f>
        <v>0</v>
      </c>
      <c r="AS38" s="87"/>
      <c r="AT38" s="88">
        <f>AT17+AT29+AT33+AT37</f>
        <v>0</v>
      </c>
      <c r="AU38" s="87"/>
      <c r="AV38" s="88">
        <f>AV17+AV29+AV33+AV37</f>
        <v>0</v>
      </c>
      <c r="AW38" s="87"/>
      <c r="AX38" s="88">
        <f>AX17+AX29+AX33+AX37</f>
        <v>0</v>
      </c>
    </row>
    <row r="39" ht="12.75" customHeight="1"/>
    <row r="40" ht="12.75" customHeight="1"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</row>
    <row r="41" ht="12.75" customHeight="1">
      <c r="A41" s="90" t="s">
        <v>141</v>
      </c>
      <c r="B41" s="91" t="s">
        <v>142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3"/>
    </row>
    <row r="42" ht="12.75" customHeight="1">
      <c r="A42" s="94" t="s">
        <v>134</v>
      </c>
      <c r="B42" s="95" t="s">
        <v>143</v>
      </c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96"/>
    </row>
    <row r="43" ht="12.75" customHeight="1">
      <c r="A43" s="94" t="s">
        <v>75</v>
      </c>
      <c r="B43" s="95" t="s">
        <v>144</v>
      </c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96"/>
    </row>
    <row r="44" ht="12.75" customHeight="1">
      <c r="A44" s="94" t="s">
        <v>145</v>
      </c>
      <c r="B44" s="95" t="s">
        <v>146</v>
      </c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6"/>
    </row>
    <row r="45" ht="12.75" customHeight="1">
      <c r="A45" s="94" t="s">
        <v>147</v>
      </c>
      <c r="B45" s="95" t="s">
        <v>148</v>
      </c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96"/>
    </row>
    <row r="46" ht="12.75" customHeight="1">
      <c r="A46" s="94" t="s">
        <v>135</v>
      </c>
      <c r="B46" s="95" t="s">
        <v>149</v>
      </c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96"/>
    </row>
    <row r="47" ht="12.75" customHeight="1">
      <c r="A47" s="94" t="s">
        <v>136</v>
      </c>
      <c r="B47" s="95" t="s">
        <v>150</v>
      </c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96"/>
    </row>
    <row r="48" ht="12.75" customHeight="1">
      <c r="A48" s="94" t="s">
        <v>151</v>
      </c>
      <c r="B48" s="95" t="s">
        <v>152</v>
      </c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96"/>
    </row>
    <row r="49" ht="12.75" customHeight="1">
      <c r="A49" s="94" t="s">
        <v>153</v>
      </c>
      <c r="B49" s="95" t="s">
        <v>154</v>
      </c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96"/>
    </row>
    <row r="50" ht="12.75" customHeight="1">
      <c r="A50" s="97" t="s">
        <v>155</v>
      </c>
      <c r="B50" s="98" t="s">
        <v>156</v>
      </c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100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5">
    <mergeCell ref="V4:W4"/>
    <mergeCell ref="X4:Y4"/>
    <mergeCell ref="AA4:AB4"/>
    <mergeCell ref="AC4:AD4"/>
    <mergeCell ref="AE4:AF4"/>
    <mergeCell ref="N4:O4"/>
    <mergeCell ref="P4:Q4"/>
    <mergeCell ref="T4:U4"/>
    <mergeCell ref="J4:K4"/>
    <mergeCell ref="L4:M4"/>
    <mergeCell ref="B4:C4"/>
    <mergeCell ref="D4:E4"/>
    <mergeCell ref="F4:G4"/>
    <mergeCell ref="H4:I4"/>
    <mergeCell ref="R4:S4"/>
  </mergeCells>
  <printOptions horizontalCentered="1" verticalCentered="1"/>
  <pageMargins bottom="0.7875" footer="0.0" header="0.0" left="0.19652777777777777" right="0.19652777777777777" top="0.78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6.71"/>
    <col customWidth="1" min="2" max="2" width="9.14"/>
    <col customWidth="1" min="3" max="4" width="9.57"/>
    <col customWidth="1" min="5" max="6" width="9.86"/>
    <col customWidth="1" min="7" max="26" width="8.71"/>
  </cols>
  <sheetData>
    <row r="1" ht="12.75" customHeight="1">
      <c r="A1" s="2" t="s">
        <v>0</v>
      </c>
      <c r="B1" s="2"/>
      <c r="C1" s="2"/>
      <c r="D1" s="2"/>
      <c r="E1" s="2"/>
      <c r="F1" s="2"/>
    </row>
    <row r="2" ht="12.75" customHeight="1">
      <c r="A2" s="2" t="s">
        <v>3</v>
      </c>
      <c r="B2" s="2"/>
      <c r="C2" s="2"/>
      <c r="D2" s="2"/>
      <c r="E2" s="2"/>
      <c r="F2" s="2"/>
    </row>
    <row r="3" ht="12.75" customHeight="1">
      <c r="A3" s="2" t="s">
        <v>5</v>
      </c>
      <c r="B3" s="2"/>
      <c r="C3" s="2"/>
      <c r="D3" s="2"/>
      <c r="E3" s="2"/>
      <c r="F3" s="2" t="s">
        <v>6</v>
      </c>
    </row>
    <row r="4" ht="12.75" customHeight="1">
      <c r="C4" s="3" t="s">
        <v>7</v>
      </c>
    </row>
    <row r="5" ht="12.75" customHeight="1"/>
    <row r="6" ht="12.75" customHeight="1">
      <c r="A6" s="4" t="s">
        <v>8</v>
      </c>
      <c r="B6" s="6">
        <v>2019.0</v>
      </c>
      <c r="C6" s="6">
        <v>2020.0</v>
      </c>
      <c r="D6" s="6">
        <v>2021.0</v>
      </c>
      <c r="E6" s="6">
        <v>2022.0</v>
      </c>
      <c r="F6" s="7" t="s">
        <v>11</v>
      </c>
    </row>
    <row r="7" ht="12.75" customHeight="1">
      <c r="A7" s="9" t="s">
        <v>12</v>
      </c>
      <c r="B7" s="11">
        <v>21.5</v>
      </c>
      <c r="C7" s="11"/>
      <c r="D7" s="11"/>
      <c r="E7" s="11"/>
      <c r="F7" s="16">
        <f t="shared" ref="F7:F18" si="1">SUM(B7:E7)*(-1)</f>
        <v>-21.5</v>
      </c>
      <c r="H7" s="3">
        <f>0.1*B19</f>
        <v>-23.612</v>
      </c>
    </row>
    <row r="8" ht="12.75" customHeight="1">
      <c r="A8" s="9" t="s">
        <v>25</v>
      </c>
      <c r="B8" s="20">
        <v>76.6</v>
      </c>
      <c r="C8" s="11"/>
      <c r="D8" s="11"/>
      <c r="E8" s="11"/>
      <c r="F8" s="16">
        <f t="shared" si="1"/>
        <v>-76.6</v>
      </c>
    </row>
    <row r="9" ht="12.75" customHeight="1">
      <c r="A9" s="9" t="s">
        <v>30</v>
      </c>
      <c r="B9" s="20">
        <v>75.7</v>
      </c>
      <c r="C9" s="11"/>
      <c r="D9" s="11"/>
      <c r="E9" s="11"/>
      <c r="F9" s="16">
        <f t="shared" si="1"/>
        <v>-75.7</v>
      </c>
    </row>
    <row r="10" ht="12.75" customHeight="1">
      <c r="A10" s="9" t="s">
        <v>36</v>
      </c>
      <c r="B10" s="11">
        <v>0.0</v>
      </c>
      <c r="C10" s="11"/>
      <c r="D10" s="11"/>
      <c r="E10" s="11"/>
      <c r="F10" s="16">
        <f t="shared" si="1"/>
        <v>0</v>
      </c>
    </row>
    <row r="11" ht="12.75" customHeight="1">
      <c r="A11" s="9" t="s">
        <v>42</v>
      </c>
      <c r="B11" s="11">
        <v>9.5</v>
      </c>
      <c r="C11" s="11"/>
      <c r="D11" s="11"/>
      <c r="E11" s="11"/>
      <c r="F11" s="16">
        <f t="shared" si="1"/>
        <v>-9.5</v>
      </c>
    </row>
    <row r="12" ht="12.75" customHeight="1">
      <c r="A12" s="9" t="s">
        <v>43</v>
      </c>
      <c r="B12" s="20">
        <v>24.5</v>
      </c>
      <c r="C12" s="11"/>
      <c r="D12" s="11"/>
      <c r="E12" s="11"/>
      <c r="F12" s="16">
        <f t="shared" si="1"/>
        <v>-24.5</v>
      </c>
    </row>
    <row r="13" ht="12.75" customHeight="1">
      <c r="A13" s="9" t="s">
        <v>49</v>
      </c>
      <c r="B13" s="11">
        <v>2.4</v>
      </c>
      <c r="C13" s="11"/>
      <c r="D13" s="11"/>
      <c r="E13" s="11"/>
      <c r="F13" s="16">
        <f t="shared" si="1"/>
        <v>-2.4</v>
      </c>
    </row>
    <row r="14" ht="12.75" customHeight="1">
      <c r="A14" s="9" t="s">
        <v>52</v>
      </c>
      <c r="B14" s="11">
        <v>10.22</v>
      </c>
      <c r="C14" s="11"/>
      <c r="D14" s="11"/>
      <c r="E14" s="11"/>
      <c r="F14" s="16">
        <f t="shared" si="1"/>
        <v>-10.22</v>
      </c>
      <c r="H14" s="3">
        <f>0.05*B19</f>
        <v>-11.806</v>
      </c>
    </row>
    <row r="15" ht="12.75" customHeight="1">
      <c r="A15" s="9" t="s">
        <v>54</v>
      </c>
      <c r="B15" s="11">
        <v>15.7</v>
      </c>
      <c r="C15" s="11"/>
      <c r="D15" s="11"/>
      <c r="E15" s="11"/>
      <c r="F15" s="16">
        <f t="shared" si="1"/>
        <v>-15.7</v>
      </c>
    </row>
    <row r="16" ht="12.75" customHeight="1">
      <c r="A16" s="9" t="s">
        <v>56</v>
      </c>
      <c r="B16" s="11"/>
      <c r="C16" s="11"/>
      <c r="D16" s="11"/>
      <c r="E16" s="11"/>
      <c r="F16" s="16">
        <f t="shared" si="1"/>
        <v>0</v>
      </c>
    </row>
    <row r="17" ht="12.75" customHeight="1">
      <c r="A17" s="9" t="s">
        <v>57</v>
      </c>
      <c r="B17" s="11"/>
      <c r="C17" s="11"/>
      <c r="D17" s="11"/>
      <c r="E17" s="11"/>
      <c r="F17" s="16">
        <f t="shared" si="1"/>
        <v>0</v>
      </c>
    </row>
    <row r="18" ht="12.75" customHeight="1">
      <c r="A18" s="9" t="s">
        <v>58</v>
      </c>
      <c r="B18" s="11"/>
      <c r="C18" s="11"/>
      <c r="D18" s="11"/>
      <c r="E18" s="11"/>
      <c r="F18" s="16">
        <f t="shared" si="1"/>
        <v>0</v>
      </c>
    </row>
    <row r="19" ht="12.75" customHeight="1">
      <c r="A19" s="4" t="s">
        <v>59</v>
      </c>
      <c r="B19" s="11">
        <f t="shared" ref="B19:E19" si="2">SUM(B7:B18)*(-1)</f>
        <v>-236.12</v>
      </c>
      <c r="C19" s="11">
        <f t="shared" si="2"/>
        <v>0</v>
      </c>
      <c r="D19" s="11">
        <f t="shared" si="2"/>
        <v>0</v>
      </c>
      <c r="E19" s="11">
        <f t="shared" si="2"/>
        <v>0</v>
      </c>
      <c r="F19" s="44">
        <f>SUM(B19+C19+D19+E19)</f>
        <v>-236.12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2.75" customHeight="1">
      <c r="A20" s="47" t="s">
        <v>66</v>
      </c>
      <c r="B20" s="49"/>
      <c r="C20" s="49"/>
      <c r="D20" s="49"/>
      <c r="E20" s="49"/>
      <c r="F20" s="16"/>
    </row>
    <row r="21" ht="12.75" customHeight="1">
      <c r="A21" s="51" t="s">
        <v>73</v>
      </c>
      <c r="B21" s="52">
        <v>2.0</v>
      </c>
      <c r="C21" s="52">
        <v>12.0</v>
      </c>
      <c r="D21" s="52">
        <v>12.0</v>
      </c>
      <c r="E21" s="52">
        <v>12.0</v>
      </c>
      <c r="F21" s="16">
        <f t="shared" ref="F21:F28" si="3">SUM(B21:E21)*(-1)</f>
        <v>-38</v>
      </c>
    </row>
    <row r="22" ht="12.75" customHeight="1">
      <c r="A22" s="51" t="s">
        <v>77</v>
      </c>
      <c r="B22" s="49">
        <v>7.0</v>
      </c>
      <c r="C22" s="49"/>
      <c r="D22" s="49"/>
      <c r="E22" s="49"/>
      <c r="F22" s="16">
        <f t="shared" si="3"/>
        <v>-7</v>
      </c>
    </row>
    <row r="23" ht="12.75" customHeight="1">
      <c r="A23" s="51" t="s">
        <v>78</v>
      </c>
      <c r="B23" s="49">
        <v>4.0</v>
      </c>
      <c r="C23" s="49"/>
      <c r="D23" s="49"/>
      <c r="E23" s="49"/>
      <c r="F23" s="16">
        <f t="shared" si="3"/>
        <v>-4</v>
      </c>
    </row>
    <row r="24" ht="12.75" customHeight="1">
      <c r="A24" s="51" t="s">
        <v>79</v>
      </c>
      <c r="B24" s="49">
        <f>(((100*8)*2))/1000</f>
        <v>1.6</v>
      </c>
      <c r="C24" s="49">
        <f t="shared" ref="C24:E24" si="4">(((100*8)*12))/1000</f>
        <v>9.6</v>
      </c>
      <c r="D24" s="49">
        <f t="shared" si="4"/>
        <v>9.6</v>
      </c>
      <c r="E24" s="49">
        <f t="shared" si="4"/>
        <v>9.6</v>
      </c>
      <c r="F24" s="16">
        <f t="shared" si="3"/>
        <v>-30.4</v>
      </c>
    </row>
    <row r="25" ht="12.75" customHeight="1">
      <c r="A25" s="51" t="s">
        <v>82</v>
      </c>
      <c r="B25" s="52">
        <v>0.9</v>
      </c>
      <c r="C25" s="49"/>
      <c r="D25" s="49"/>
      <c r="E25" s="49"/>
      <c r="F25" s="16">
        <f t="shared" si="3"/>
        <v>-0.9</v>
      </c>
      <c r="H25" s="3">
        <f>0.05*B29</f>
        <v>-0.775</v>
      </c>
    </row>
    <row r="26" ht="12.75" customHeight="1">
      <c r="A26" s="51" t="s">
        <v>83</v>
      </c>
      <c r="B26" s="49"/>
      <c r="C26" s="49"/>
      <c r="D26" s="49"/>
      <c r="E26" s="49"/>
      <c r="F26" s="16">
        <f t="shared" si="3"/>
        <v>0</v>
      </c>
    </row>
    <row r="27" ht="12.75" customHeight="1">
      <c r="A27" s="51" t="s">
        <v>85</v>
      </c>
      <c r="B27" s="49"/>
      <c r="C27" s="49"/>
      <c r="D27" s="49"/>
      <c r="E27" s="49"/>
      <c r="F27" s="16">
        <f t="shared" si="3"/>
        <v>0</v>
      </c>
    </row>
    <row r="28" ht="12.75" customHeight="1">
      <c r="A28" s="51" t="s">
        <v>88</v>
      </c>
      <c r="B28" s="61"/>
      <c r="C28" s="49"/>
      <c r="D28" s="49"/>
      <c r="E28" s="49"/>
      <c r="F28" s="16">
        <f t="shared" si="3"/>
        <v>0</v>
      </c>
      <c r="H28" s="16">
        <f>(8*(1037.6+77.6))</f>
        <v>8921.6</v>
      </c>
    </row>
    <row r="29" ht="12.75" customHeight="1">
      <c r="A29" s="47" t="s">
        <v>90</v>
      </c>
      <c r="B29" s="49">
        <f t="shared" ref="B29:E29" si="5">SUM(B21:B28)*(-1)</f>
        <v>-15.5</v>
      </c>
      <c r="C29" s="49">
        <f t="shared" si="5"/>
        <v>-21.6</v>
      </c>
      <c r="D29" s="49">
        <f t="shared" si="5"/>
        <v>-21.6</v>
      </c>
      <c r="E29" s="49">
        <f t="shared" si="5"/>
        <v>-21.6</v>
      </c>
      <c r="F29" s="44">
        <f>SUM(B29+C29+D29+E29)</f>
        <v>-80.3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2.75" customHeight="1">
      <c r="A30" s="63" t="s">
        <v>93</v>
      </c>
      <c r="B30" s="64"/>
      <c r="C30" s="64"/>
      <c r="D30" s="64"/>
      <c r="E30" s="64"/>
      <c r="F30" s="16"/>
    </row>
    <row r="31" ht="12.75" customHeight="1">
      <c r="A31" s="65" t="s">
        <v>97</v>
      </c>
      <c r="B31" s="64">
        <v>3.3</v>
      </c>
      <c r="C31" s="64">
        <f t="shared" ref="C31:E31" si="6">($B$31/2)*12</f>
        <v>19.8</v>
      </c>
      <c r="D31" s="64">
        <f t="shared" si="6"/>
        <v>19.8</v>
      </c>
      <c r="E31" s="64">
        <f t="shared" si="6"/>
        <v>19.8</v>
      </c>
      <c r="F31" s="16">
        <f t="shared" ref="F31:F38" si="7">SUM(B31:E31)</f>
        <v>62.7</v>
      </c>
    </row>
    <row r="32" ht="12.75" customHeight="1">
      <c r="A32" s="65" t="s">
        <v>98</v>
      </c>
      <c r="B32" s="64">
        <v>1.4</v>
      </c>
      <c r="C32" s="64"/>
      <c r="D32" s="64"/>
      <c r="E32" s="64"/>
      <c r="F32" s="16">
        <f t="shared" si="7"/>
        <v>1.4</v>
      </c>
    </row>
    <row r="33" ht="12.75" customHeight="1">
      <c r="A33" s="65" t="s">
        <v>100</v>
      </c>
      <c r="B33" s="64"/>
      <c r="C33" s="64"/>
      <c r="D33" s="64"/>
      <c r="E33" s="64"/>
      <c r="F33" s="16">
        <f t="shared" si="7"/>
        <v>0</v>
      </c>
    </row>
    <row r="34" ht="12.75" customHeight="1">
      <c r="A34" s="65" t="s">
        <v>101</v>
      </c>
      <c r="B34" s="64"/>
      <c r="C34" s="64"/>
      <c r="D34" s="64"/>
      <c r="E34" s="64"/>
      <c r="F34" s="16">
        <f t="shared" si="7"/>
        <v>0</v>
      </c>
    </row>
    <row r="35" ht="12.75" customHeight="1">
      <c r="A35" s="65" t="s">
        <v>103</v>
      </c>
      <c r="B35" s="64">
        <v>1.5</v>
      </c>
      <c r="C35" s="64"/>
      <c r="D35" s="64"/>
      <c r="E35" s="64"/>
      <c r="F35" s="16">
        <f t="shared" si="7"/>
        <v>1.5</v>
      </c>
    </row>
    <row r="36" ht="12.75" customHeight="1">
      <c r="A36" s="65" t="s">
        <v>105</v>
      </c>
      <c r="B36" s="64"/>
      <c r="C36" s="64"/>
      <c r="D36" s="64"/>
      <c r="E36" s="64"/>
      <c r="F36" s="16">
        <f t="shared" si="7"/>
        <v>0</v>
      </c>
    </row>
    <row r="37" ht="12.75" customHeight="1">
      <c r="A37" s="65" t="s">
        <v>106</v>
      </c>
      <c r="B37" s="64"/>
      <c r="C37" s="64"/>
      <c r="D37" s="64"/>
      <c r="E37" s="64"/>
      <c r="F37" s="16">
        <f t="shared" si="7"/>
        <v>0</v>
      </c>
    </row>
    <row r="38" ht="12.75" customHeight="1">
      <c r="A38" s="65" t="s">
        <v>107</v>
      </c>
      <c r="B38" s="64"/>
      <c r="C38" s="64"/>
      <c r="D38" s="64"/>
      <c r="E38" s="64"/>
      <c r="F38" s="16">
        <f t="shared" si="7"/>
        <v>0</v>
      </c>
    </row>
    <row r="39" ht="12.75" customHeight="1">
      <c r="A39" s="63" t="s">
        <v>109</v>
      </c>
      <c r="B39" s="64">
        <f t="shared" ref="B39:E39" si="8">SUM(B31:B38)</f>
        <v>6.2</v>
      </c>
      <c r="C39" s="64">
        <f t="shared" si="8"/>
        <v>19.8</v>
      </c>
      <c r="D39" s="64">
        <f t="shared" si="8"/>
        <v>19.8</v>
      </c>
      <c r="E39" s="64">
        <f t="shared" si="8"/>
        <v>19.8</v>
      </c>
      <c r="F39" s="44">
        <f>SUM(B39+C39+D39+E39)</f>
        <v>65.6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2.75" customHeight="1">
      <c r="A40" s="70" t="s">
        <v>111</v>
      </c>
      <c r="B40" s="71"/>
      <c r="C40" s="71"/>
      <c r="D40" s="71"/>
      <c r="E40" s="71"/>
      <c r="F40" s="16"/>
    </row>
    <row r="41" ht="12.75" customHeight="1">
      <c r="A41" s="72" t="s">
        <v>112</v>
      </c>
      <c r="B41" s="71">
        <v>22.0</v>
      </c>
      <c r="C41" s="71">
        <f t="shared" ref="C41:E41" si="9">$B$41*12</f>
        <v>264</v>
      </c>
      <c r="D41" s="71">
        <f t="shared" si="9"/>
        <v>264</v>
      </c>
      <c r="E41" s="71">
        <f t="shared" si="9"/>
        <v>264</v>
      </c>
      <c r="F41" s="16">
        <f t="shared" ref="F41:F49" si="10">SUM(B41:E41)</f>
        <v>814</v>
      </c>
    </row>
    <row r="42" ht="12.75" customHeight="1">
      <c r="A42" s="73" t="s">
        <v>113</v>
      </c>
      <c r="B42" s="71"/>
      <c r="C42" s="71"/>
      <c r="D42" s="71"/>
      <c r="E42" s="71"/>
      <c r="F42" s="16">
        <f t="shared" si="10"/>
        <v>0</v>
      </c>
    </row>
    <row r="43" ht="12.75" customHeight="1">
      <c r="A43" s="73" t="s">
        <v>114</v>
      </c>
      <c r="B43" s="71"/>
      <c r="C43" s="71"/>
      <c r="D43" s="71"/>
      <c r="E43" s="71"/>
      <c r="F43" s="16">
        <f t="shared" si="10"/>
        <v>0</v>
      </c>
    </row>
    <row r="44" ht="12.75" customHeight="1">
      <c r="A44" s="73" t="s">
        <v>115</v>
      </c>
      <c r="B44" s="71"/>
      <c r="C44" s="71"/>
      <c r="D44" s="71"/>
      <c r="E44" s="71"/>
      <c r="F44" s="16">
        <f t="shared" si="10"/>
        <v>0</v>
      </c>
    </row>
    <row r="45" ht="12.75" customHeight="1">
      <c r="A45" s="73" t="s">
        <v>116</v>
      </c>
      <c r="B45" s="71"/>
      <c r="C45" s="71"/>
      <c r="D45" s="71"/>
      <c r="E45" s="71"/>
      <c r="F45" s="16">
        <f t="shared" si="10"/>
        <v>0</v>
      </c>
    </row>
    <row r="46" ht="12.75" customHeight="1">
      <c r="A46" s="73" t="s">
        <v>117</v>
      </c>
      <c r="B46" s="71"/>
      <c r="C46" s="71"/>
      <c r="D46" s="71"/>
      <c r="E46" s="71"/>
      <c r="F46" s="16">
        <f t="shared" si="10"/>
        <v>0</v>
      </c>
    </row>
    <row r="47" ht="12.75" customHeight="1">
      <c r="A47" s="73" t="s">
        <v>118</v>
      </c>
      <c r="B47" s="71"/>
      <c r="C47" s="71"/>
      <c r="D47" s="71"/>
      <c r="E47" s="71"/>
      <c r="F47" s="16">
        <f t="shared" si="10"/>
        <v>0</v>
      </c>
    </row>
    <row r="48" ht="12.75" customHeight="1">
      <c r="A48" s="73" t="s">
        <v>119</v>
      </c>
      <c r="B48" s="71"/>
      <c r="C48" s="71"/>
      <c r="D48" s="71"/>
      <c r="E48" s="71"/>
      <c r="F48" s="16">
        <f t="shared" si="10"/>
        <v>0</v>
      </c>
    </row>
    <row r="49" ht="12.75" customHeight="1">
      <c r="A49" s="73" t="s">
        <v>120</v>
      </c>
      <c r="B49" s="71"/>
      <c r="C49" s="71"/>
      <c r="D49" s="71"/>
      <c r="E49" s="71"/>
      <c r="F49" s="16">
        <f t="shared" si="10"/>
        <v>0</v>
      </c>
    </row>
    <row r="50" ht="12.75" customHeight="1">
      <c r="A50" s="70" t="s">
        <v>121</v>
      </c>
      <c r="B50" s="71">
        <f t="shared" ref="B50:E50" si="11">SUM(B41:B49)</f>
        <v>22</v>
      </c>
      <c r="C50" s="71">
        <f t="shared" si="11"/>
        <v>264</v>
      </c>
      <c r="D50" s="71">
        <f t="shared" si="11"/>
        <v>264</v>
      </c>
      <c r="E50" s="71">
        <f t="shared" si="11"/>
        <v>264</v>
      </c>
      <c r="F50" s="44">
        <f t="shared" ref="F50:F53" si="13">SUM(B50+C50+D50+E50)</f>
        <v>814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2.75" customHeight="1">
      <c r="A51" s="74" t="s">
        <v>122</v>
      </c>
      <c r="B51" s="44">
        <f t="shared" ref="B51:E51" si="12">SUM(B29+B39+B50)</f>
        <v>12.7</v>
      </c>
      <c r="C51" s="44">
        <f t="shared" si="12"/>
        <v>262.2</v>
      </c>
      <c r="D51" s="44">
        <f t="shared" si="12"/>
        <v>262.2</v>
      </c>
      <c r="E51" s="44">
        <f t="shared" si="12"/>
        <v>262.2</v>
      </c>
      <c r="F51" s="44">
        <f t="shared" si="13"/>
        <v>799.3</v>
      </c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2.75" customHeight="1">
      <c r="A52" s="75" t="s">
        <v>123</v>
      </c>
      <c r="B52" s="76">
        <f t="shared" ref="B52:E52" si="14">SUM(B19+B51)</f>
        <v>-223.42</v>
      </c>
      <c r="C52" s="76">
        <f t="shared" si="14"/>
        <v>262.2</v>
      </c>
      <c r="D52" s="76">
        <f t="shared" si="14"/>
        <v>262.2</v>
      </c>
      <c r="E52" s="76">
        <f t="shared" si="14"/>
        <v>262.2</v>
      </c>
      <c r="F52" s="76">
        <f t="shared" si="13"/>
        <v>563.18</v>
      </c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12.75" customHeight="1">
      <c r="A53" s="75" t="s">
        <v>124</v>
      </c>
      <c r="B53" s="76">
        <f t="shared" ref="B53:E53" si="15">SUM(B19+B51)</f>
        <v>-223.42</v>
      </c>
      <c r="C53" s="76">
        <f t="shared" si="15"/>
        <v>262.2</v>
      </c>
      <c r="D53" s="76">
        <f t="shared" si="15"/>
        <v>262.2</v>
      </c>
      <c r="E53" s="76">
        <f t="shared" si="15"/>
        <v>262.2</v>
      </c>
      <c r="F53" s="76">
        <f t="shared" si="13"/>
        <v>563.18</v>
      </c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 horizontalCentered="1" verticalCentered="1"/>
  <pageMargins bottom="0.39375" footer="0.0" header="0.0" left="0.39375" right="0.39375" top="0.39375"/>
  <pageSetup paperSize="9" orientation="portrait"/>
  <drawing r:id="rId1"/>
</worksheet>
</file>