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mohamadkaddoura/Desktop/university/PhD/Plan/work/paper 3/drafts/JCP/review/2/"/>
    </mc:Choice>
  </mc:AlternateContent>
  <xr:revisionPtr revIDLastSave="0" documentId="13_ncr:1_{5258A400-DFB9-2C4D-AB66-1BBF575D4704}" xr6:coauthVersionLast="47" xr6:coauthVersionMax="47" xr10:uidLastSave="{00000000-0000-0000-0000-000000000000}"/>
  <bookViews>
    <workbookView xWindow="28800" yWindow="-4660" windowWidth="38400" windowHeight="21140" activeTab="1" xr2:uid="{DEBB4877-C18A-A540-878D-812F18E1125D}"/>
  </bookViews>
  <sheets>
    <sheet name="Information" sheetId="5" r:id="rId1"/>
    <sheet name="efficiencies" sheetId="11" r:id="rId2"/>
    <sheet name="uncertainty" sheetId="2" r:id="rId3"/>
    <sheet name="MFA S0" sheetId="10" r:id="rId4"/>
    <sheet name="MFA S" sheetId="26" r:id="rId5"/>
    <sheet name="MFA S1" sheetId="19" r:id="rId6"/>
    <sheet name="MFA S2" sheetId="20" r:id="rId7"/>
    <sheet name="MFA S3" sheetId="21" r:id="rId8"/>
    <sheet name="MFA S4" sheetId="22" r:id="rId9"/>
    <sheet name="MFA S5" sheetId="23" r:id="rId10"/>
    <sheet name="MFA S6" sheetId="24" r:id="rId11"/>
    <sheet name="dynamic" sheetId="4" r:id="rId12"/>
    <sheet name="inventory" sheetId="8" r:id="rId13"/>
    <sheet name="large scale" sheetId="6" r:id="rId14"/>
    <sheet name="impacts" sheetId="25" r:id="rId15"/>
  </sheets>
  <definedNames>
    <definedName name="_xlnm._FilterDatabase" localSheetId="1" hidden="1">efficiencies!$A$1:$AV$50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45" i="11" l="1"/>
  <c r="AC46" i="11"/>
  <c r="AC47" i="11"/>
  <c r="AC48" i="11"/>
  <c r="AC49" i="11"/>
  <c r="AC50" i="11"/>
  <c r="AC44" i="11"/>
  <c r="AC31" i="11"/>
  <c r="AC32" i="11"/>
  <c r="AC33" i="11"/>
  <c r="AC34" i="11"/>
  <c r="AC35" i="11"/>
  <c r="AC36" i="11"/>
  <c r="AC30" i="11"/>
  <c r="AC24" i="11"/>
  <c r="AC25" i="11"/>
  <c r="AC26" i="11"/>
  <c r="AC27" i="11"/>
  <c r="AC28" i="11"/>
  <c r="AC29" i="11"/>
  <c r="AC23" i="11"/>
  <c r="AC22" i="11"/>
  <c r="AC17" i="11"/>
  <c r="AC18" i="11"/>
  <c r="AC19" i="11"/>
  <c r="AC20" i="11"/>
  <c r="AC21" i="11"/>
  <c r="AC16" i="11"/>
  <c r="AB26" i="11"/>
  <c r="AB27" i="11"/>
  <c r="AB28" i="11"/>
  <c r="AB29" i="11"/>
  <c r="AB30" i="11"/>
  <c r="AB31" i="11"/>
  <c r="AB25" i="11"/>
  <c r="AB16" i="11"/>
  <c r="X27" i="11"/>
  <c r="X44" i="11"/>
  <c r="Y45" i="11"/>
  <c r="Y46" i="11"/>
  <c r="Y47" i="11"/>
  <c r="Y48" i="11"/>
  <c r="Y49" i="11"/>
  <c r="Y50" i="11"/>
  <c r="Y44" i="11"/>
  <c r="Y31" i="11"/>
  <c r="Y32" i="11"/>
  <c r="Y33" i="11"/>
  <c r="Y34" i="11"/>
  <c r="Y35" i="11"/>
  <c r="Y36" i="11"/>
  <c r="Y30" i="11"/>
  <c r="Y24" i="11"/>
  <c r="Y25" i="11"/>
  <c r="Y26" i="11"/>
  <c r="Y27" i="11"/>
  <c r="Y28" i="11"/>
  <c r="Y29" i="11"/>
  <c r="Y23" i="11"/>
  <c r="Y17" i="11"/>
  <c r="Y18" i="11"/>
  <c r="Y19" i="11"/>
  <c r="Y20" i="11"/>
  <c r="Y21" i="11"/>
  <c r="Y22" i="11"/>
  <c r="Y16" i="11"/>
  <c r="Y3" i="11"/>
  <c r="Y4" i="11"/>
  <c r="Y5" i="11"/>
  <c r="Y6" i="11"/>
  <c r="Y7" i="11"/>
  <c r="Y8" i="11"/>
  <c r="Y9" i="11"/>
  <c r="Y10" i="11"/>
  <c r="Y11" i="11"/>
  <c r="Y12" i="11"/>
  <c r="Y13" i="11"/>
  <c r="Y14" i="11"/>
  <c r="Y15" i="11"/>
  <c r="Y2" i="11"/>
  <c r="X24" i="11"/>
  <c r="X25" i="11"/>
  <c r="X26" i="11"/>
  <c r="X28" i="11"/>
  <c r="X29" i="11"/>
  <c r="X23" i="11"/>
  <c r="X17" i="11"/>
  <c r="X18" i="11"/>
  <c r="X19" i="11"/>
  <c r="X20" i="11"/>
  <c r="X21" i="11"/>
  <c r="X22" i="11"/>
  <c r="X16" i="11"/>
  <c r="X3" i="11"/>
  <c r="X4" i="11"/>
  <c r="X5" i="11"/>
  <c r="X6" i="11"/>
  <c r="X7" i="11"/>
  <c r="X8" i="11"/>
  <c r="X9" i="11"/>
  <c r="X10" i="11"/>
  <c r="X11" i="11"/>
  <c r="X12" i="11"/>
  <c r="X13" i="11"/>
  <c r="X14" i="11"/>
  <c r="X15" i="11"/>
  <c r="X2" i="11"/>
  <c r="AB50" i="11"/>
  <c r="AB49" i="11"/>
  <c r="AB48" i="11"/>
  <c r="AB47" i="11"/>
  <c r="AB46" i="11"/>
  <c r="AB45" i="11"/>
  <c r="AB44" i="11"/>
  <c r="AB36" i="11"/>
  <c r="AB35" i="11"/>
  <c r="AB34" i="11"/>
  <c r="AB33" i="11"/>
  <c r="AB32" i="11"/>
  <c r="AB24" i="11"/>
  <c r="AB23" i="11"/>
  <c r="AB22" i="11"/>
  <c r="AB21" i="11"/>
  <c r="AB20" i="11"/>
  <c r="AB19" i="11"/>
  <c r="AB18" i="11"/>
  <c r="AB17" i="11"/>
  <c r="X50" i="11"/>
  <c r="X49" i="11"/>
  <c r="X48" i="11"/>
  <c r="X47" i="11"/>
  <c r="X46" i="11"/>
  <c r="X45" i="11"/>
  <c r="X36" i="11"/>
  <c r="X35" i="11"/>
  <c r="X34" i="11"/>
  <c r="X33" i="11"/>
  <c r="X32" i="11"/>
  <c r="X31" i="11"/>
  <c r="X30" i="11"/>
  <c r="T45" i="11"/>
  <c r="T46" i="11"/>
  <c r="T47" i="11"/>
  <c r="T48" i="11"/>
  <c r="T49" i="11"/>
  <c r="T50" i="11"/>
  <c r="T44" i="11"/>
  <c r="T38" i="11"/>
  <c r="T39" i="11"/>
  <c r="T40" i="11"/>
  <c r="T41" i="11"/>
  <c r="T42" i="11"/>
  <c r="T43" i="11"/>
  <c r="T37" i="11"/>
  <c r="T31" i="11"/>
  <c r="T32" i="11"/>
  <c r="T33" i="11"/>
  <c r="T34" i="11"/>
  <c r="T35" i="11"/>
  <c r="T36" i="11"/>
  <c r="T30" i="11"/>
  <c r="T24" i="11"/>
  <c r="T25" i="11"/>
  <c r="T26" i="11"/>
  <c r="T27" i="11"/>
  <c r="T28" i="11"/>
  <c r="T29" i="11"/>
  <c r="T23" i="11"/>
  <c r="T17" i="11"/>
  <c r="T18" i="11"/>
  <c r="T19" i="11"/>
  <c r="T20" i="11"/>
  <c r="T21" i="11"/>
  <c r="T22" i="11"/>
  <c r="T16" i="11"/>
  <c r="T9" i="11"/>
  <c r="T10" i="11"/>
  <c r="T11" i="11"/>
  <c r="T12" i="11"/>
  <c r="T13" i="11"/>
  <c r="T14" i="11"/>
  <c r="T15" i="11"/>
  <c r="T3" i="11"/>
  <c r="T4" i="11"/>
  <c r="T5" i="11"/>
  <c r="T6" i="11"/>
  <c r="T7" i="11"/>
  <c r="T8" i="11"/>
  <c r="T2" i="11"/>
  <c r="U14" i="11" l="1"/>
  <c r="AR2" i="11"/>
  <c r="AP2" i="11"/>
  <c r="AI2" i="11"/>
  <c r="AJ2" i="11"/>
  <c r="AK2" i="11"/>
  <c r="AL2" i="11"/>
  <c r="AM2" i="11"/>
  <c r="U16" i="11"/>
  <c r="U2" i="11"/>
  <c r="U45" i="11"/>
  <c r="U46" i="11"/>
  <c r="U47" i="11"/>
  <c r="U48" i="11"/>
  <c r="U49" i="11"/>
  <c r="U50" i="11"/>
  <c r="U44" i="11"/>
  <c r="U38" i="11"/>
  <c r="U39" i="11"/>
  <c r="U40" i="11"/>
  <c r="U41" i="11"/>
  <c r="U42" i="11"/>
  <c r="U43" i="11"/>
  <c r="U37" i="11"/>
  <c r="U31" i="11"/>
  <c r="U32" i="11"/>
  <c r="U33" i="11"/>
  <c r="U34" i="11"/>
  <c r="U35" i="11"/>
  <c r="U36" i="11"/>
  <c r="U30" i="11"/>
  <c r="U24" i="11"/>
  <c r="U25" i="11"/>
  <c r="U26" i="11"/>
  <c r="U27" i="11"/>
  <c r="U28" i="11"/>
  <c r="U29" i="11"/>
  <c r="U23" i="11"/>
  <c r="U17" i="11"/>
  <c r="U18" i="11"/>
  <c r="U19" i="11"/>
  <c r="U20" i="11"/>
  <c r="U21" i="11"/>
  <c r="U22" i="11"/>
  <c r="U9" i="11"/>
  <c r="U10" i="11"/>
  <c r="U11" i="11"/>
  <c r="U12" i="11"/>
  <c r="U13" i="11"/>
  <c r="U15" i="11"/>
  <c r="U3" i="11"/>
  <c r="U4" i="11"/>
  <c r="U5" i="11"/>
  <c r="U6" i="11"/>
  <c r="U7" i="11"/>
  <c r="U8" i="11"/>
  <c r="AG50" i="11"/>
  <c r="AG49" i="11"/>
  <c r="AG48" i="11"/>
  <c r="AG47" i="11"/>
  <c r="AG46" i="11"/>
  <c r="AG45" i="11"/>
  <c r="AG44" i="11"/>
  <c r="AG43" i="11"/>
  <c r="AG42" i="11"/>
  <c r="AG41" i="11"/>
  <c r="AG40" i="11"/>
  <c r="AG39" i="11"/>
  <c r="AG38" i="11"/>
  <c r="AG37" i="11"/>
  <c r="AG36" i="11"/>
  <c r="AG35" i="11"/>
  <c r="AG34" i="11"/>
  <c r="AG33" i="11"/>
  <c r="AG32" i="11"/>
  <c r="AG31" i="11"/>
  <c r="AG30" i="11"/>
  <c r="AG29" i="11"/>
  <c r="AG28" i="11"/>
  <c r="AG27" i="11"/>
  <c r="AG26" i="11"/>
  <c r="AG25" i="11"/>
  <c r="AG24" i="11"/>
  <c r="AG23" i="11"/>
  <c r="AG22" i="11"/>
  <c r="AG21" i="11"/>
  <c r="AG20" i="11"/>
  <c r="AG19" i="11"/>
  <c r="AG18" i="11"/>
  <c r="AG17" i="11"/>
  <c r="AG16" i="11"/>
  <c r="AG15" i="11"/>
  <c r="AG14" i="11"/>
  <c r="AG13" i="11"/>
  <c r="AG12" i="11"/>
  <c r="AG11" i="11"/>
  <c r="AG10" i="11"/>
  <c r="AG9" i="11"/>
  <c r="AG8" i="11"/>
  <c r="AG7" i="11"/>
  <c r="AG6" i="11"/>
  <c r="AG5" i="11"/>
  <c r="AG4" i="11"/>
  <c r="AG3" i="11"/>
  <c r="AG2" i="11"/>
  <c r="AF2" i="11"/>
  <c r="AD45" i="11"/>
  <c r="AD46" i="11"/>
  <c r="AD47" i="11"/>
  <c r="AD48" i="11"/>
  <c r="AD49" i="11"/>
  <c r="AD50" i="11"/>
  <c r="AD44" i="11"/>
  <c r="AD31" i="11"/>
  <c r="AD32" i="11"/>
  <c r="AD33" i="11"/>
  <c r="AD34" i="11"/>
  <c r="AD35" i="11"/>
  <c r="AD36" i="11"/>
  <c r="AD30" i="11"/>
  <c r="AD24" i="11"/>
  <c r="AD25" i="11"/>
  <c r="AD26" i="11"/>
  <c r="AD27" i="11"/>
  <c r="AD28" i="11"/>
  <c r="AD29" i="11"/>
  <c r="AD23" i="11"/>
  <c r="AD17" i="11"/>
  <c r="AD18" i="11"/>
  <c r="AD19" i="11"/>
  <c r="AD20" i="11"/>
  <c r="AD21" i="11"/>
  <c r="AD22" i="11"/>
  <c r="AD16" i="11"/>
  <c r="Z45" i="11"/>
  <c r="Z46" i="11"/>
  <c r="Z47" i="11"/>
  <c r="Z48" i="11"/>
  <c r="Z49" i="11"/>
  <c r="Z50" i="11"/>
  <c r="Z44" i="11"/>
  <c r="Z31" i="11"/>
  <c r="Z32" i="11"/>
  <c r="Z33" i="11"/>
  <c r="Z34" i="11"/>
  <c r="Z35" i="11"/>
  <c r="Z36" i="11"/>
  <c r="Z30" i="11"/>
  <c r="Z24" i="11"/>
  <c r="Z25" i="11"/>
  <c r="Z26" i="11"/>
  <c r="Z27" i="11"/>
  <c r="Z28" i="11"/>
  <c r="Z29" i="11"/>
  <c r="Z23" i="11"/>
  <c r="Z17" i="11"/>
  <c r="Z18" i="11"/>
  <c r="Z19" i="11"/>
  <c r="Z20" i="11"/>
  <c r="Z21" i="11"/>
  <c r="Z22" i="11"/>
  <c r="Z16" i="11"/>
  <c r="Z3" i="11"/>
  <c r="Z4" i="11"/>
  <c r="Z5" i="11"/>
  <c r="Z6" i="11"/>
  <c r="Z7" i="11"/>
  <c r="Z8" i="11"/>
  <c r="Z9" i="11"/>
  <c r="Z10" i="11"/>
  <c r="Z11" i="11"/>
  <c r="Z12" i="11"/>
  <c r="Z13" i="11"/>
  <c r="Z14" i="11"/>
  <c r="Z15" i="11"/>
  <c r="Z2" i="11"/>
  <c r="V45" i="11"/>
  <c r="V46" i="11"/>
  <c r="V47" i="11"/>
  <c r="V48" i="11"/>
  <c r="V49" i="11"/>
  <c r="V50" i="11"/>
  <c r="V44" i="11"/>
  <c r="V38" i="11"/>
  <c r="V39" i="11"/>
  <c r="V40" i="11"/>
  <c r="V41" i="11"/>
  <c r="V42" i="11"/>
  <c r="V43" i="11"/>
  <c r="V37" i="11"/>
  <c r="V31" i="11"/>
  <c r="V32" i="11"/>
  <c r="V33" i="11"/>
  <c r="V34" i="11"/>
  <c r="V35" i="11"/>
  <c r="V36" i="11"/>
  <c r="V30" i="11"/>
  <c r="V24" i="11"/>
  <c r="V25" i="11"/>
  <c r="V26" i="11"/>
  <c r="V27" i="11"/>
  <c r="V28" i="11"/>
  <c r="V29" i="11"/>
  <c r="V23" i="11"/>
  <c r="V17" i="11"/>
  <c r="V18" i="11"/>
  <c r="V19" i="11"/>
  <c r="V20" i="11"/>
  <c r="V21" i="11"/>
  <c r="V22" i="11"/>
  <c r="V16" i="11"/>
  <c r="V9" i="11"/>
  <c r="V10" i="11"/>
  <c r="V11" i="11"/>
  <c r="V12" i="11"/>
  <c r="V13" i="11"/>
  <c r="V14" i="11"/>
  <c r="V15" i="11"/>
  <c r="V3" i="11"/>
  <c r="V4" i="11"/>
  <c r="V5" i="11"/>
  <c r="V6" i="11"/>
  <c r="V7" i="11"/>
  <c r="V8" i="11"/>
  <c r="V2" i="11"/>
  <c r="AI15" i="11"/>
  <c r="AI16" i="11"/>
  <c r="AI17" i="11"/>
  <c r="AI18" i="11"/>
  <c r="AI19" i="11"/>
  <c r="AI20" i="11"/>
  <c r="AI21" i="11"/>
  <c r="AI22" i="11"/>
  <c r="AI23" i="11"/>
  <c r="AI24" i="11"/>
  <c r="AI25" i="11"/>
  <c r="AI26" i="11"/>
  <c r="AI27" i="11"/>
  <c r="AI28" i="11"/>
  <c r="AI29" i="11"/>
  <c r="AI30" i="11"/>
  <c r="AI31" i="11"/>
  <c r="AI32" i="11"/>
  <c r="AI33" i="11"/>
  <c r="AI34" i="11"/>
  <c r="AI35" i="11"/>
  <c r="AI36" i="11"/>
  <c r="AI37" i="11"/>
  <c r="AI38" i="11"/>
  <c r="AI39" i="11"/>
  <c r="AI40" i="11"/>
  <c r="AI41" i="11"/>
  <c r="AI42" i="11"/>
  <c r="AI43" i="11"/>
  <c r="AI44" i="11"/>
  <c r="AI45" i="11"/>
  <c r="AI46" i="11"/>
  <c r="AI47" i="11"/>
  <c r="AI48" i="11"/>
  <c r="AI49" i="11"/>
  <c r="AI50" i="11"/>
  <c r="AI4" i="11"/>
  <c r="AI5" i="11"/>
  <c r="AI6" i="11"/>
  <c r="AI7" i="11"/>
  <c r="AI8" i="11"/>
  <c r="AI9" i="11"/>
  <c r="AI10" i="11"/>
  <c r="AI11" i="11"/>
  <c r="AI12" i="11"/>
  <c r="AI13" i="11"/>
  <c r="AI14" i="11"/>
  <c r="AI3" i="11"/>
  <c r="AS15" i="11"/>
  <c r="AR15" i="11"/>
  <c r="AQ15" i="11"/>
  <c r="AP15" i="11"/>
  <c r="AM15" i="11"/>
  <c r="AF15" i="11"/>
  <c r="AK15" i="11" s="1"/>
  <c r="AS14" i="11"/>
  <c r="AR14" i="11"/>
  <c r="AQ14" i="11"/>
  <c r="AP14" i="11"/>
  <c r="AM14" i="11"/>
  <c r="AF14" i="11"/>
  <c r="AK14" i="11" s="1"/>
  <c r="AS13" i="11"/>
  <c r="AR13" i="11"/>
  <c r="AQ13" i="11"/>
  <c r="AP13" i="11"/>
  <c r="AM13" i="11"/>
  <c r="AF13" i="11"/>
  <c r="AK13" i="11" s="1"/>
  <c r="AS12" i="11"/>
  <c r="AR12" i="11"/>
  <c r="AQ12" i="11"/>
  <c r="AP12" i="11"/>
  <c r="AM12" i="11"/>
  <c r="AF12" i="11"/>
  <c r="AK12" i="11" s="1"/>
  <c r="AS11" i="11"/>
  <c r="AR11" i="11"/>
  <c r="AQ11" i="11"/>
  <c r="AP11" i="11"/>
  <c r="AM11" i="11"/>
  <c r="AF11" i="11"/>
  <c r="AK11" i="11" s="1"/>
  <c r="AS10" i="11"/>
  <c r="AR10" i="11"/>
  <c r="AQ10" i="11"/>
  <c r="AP10" i="11"/>
  <c r="AM10" i="11"/>
  <c r="AF10" i="11"/>
  <c r="AK10" i="11" s="1"/>
  <c r="AS9" i="11"/>
  <c r="AR9" i="11"/>
  <c r="AQ9" i="11"/>
  <c r="AP9" i="11"/>
  <c r="AM9" i="11"/>
  <c r="AF9" i="11"/>
  <c r="AK9" i="11" s="1"/>
  <c r="AS8" i="11"/>
  <c r="AR8" i="11"/>
  <c r="AQ8" i="11"/>
  <c r="AP8" i="11"/>
  <c r="AM8" i="11"/>
  <c r="AF8" i="11"/>
  <c r="AK8" i="11" s="1"/>
  <c r="AS7" i="11"/>
  <c r="AR7" i="11"/>
  <c r="AQ7" i="11"/>
  <c r="AP7" i="11"/>
  <c r="AM7" i="11"/>
  <c r="AF7" i="11"/>
  <c r="AK7" i="11" s="1"/>
  <c r="AS6" i="11"/>
  <c r="AR6" i="11"/>
  <c r="AQ6" i="11"/>
  <c r="AP6" i="11"/>
  <c r="AM6" i="11"/>
  <c r="AF6" i="11"/>
  <c r="AK6" i="11" s="1"/>
  <c r="AS5" i="11"/>
  <c r="AR5" i="11"/>
  <c r="AQ5" i="11"/>
  <c r="AP5" i="11"/>
  <c r="AM5" i="11"/>
  <c r="AF5" i="11"/>
  <c r="AK5" i="11" s="1"/>
  <c r="AS4" i="11"/>
  <c r="AR4" i="11"/>
  <c r="AQ4" i="11"/>
  <c r="AP4" i="11"/>
  <c r="AM4" i="11"/>
  <c r="AF4" i="11"/>
  <c r="AK4" i="11" s="1"/>
  <c r="AS3" i="11"/>
  <c r="AR3" i="11"/>
  <c r="AQ3" i="11"/>
  <c r="AP3" i="11"/>
  <c r="AM3" i="11"/>
  <c r="AF3" i="11"/>
  <c r="AK3" i="11" s="1"/>
  <c r="AF16" i="11"/>
  <c r="AK16" i="11" s="1"/>
  <c r="AS2" i="11"/>
  <c r="AQ2" i="11"/>
  <c r="AS29" i="11"/>
  <c r="AR29" i="11"/>
  <c r="AQ29" i="11"/>
  <c r="AP29" i="11"/>
  <c r="AM29" i="11"/>
  <c r="AF29" i="11"/>
  <c r="AK29" i="11" s="1"/>
  <c r="AS28" i="11"/>
  <c r="AR28" i="11"/>
  <c r="AQ28" i="11"/>
  <c r="AP28" i="11"/>
  <c r="AM28" i="11"/>
  <c r="AF28" i="11"/>
  <c r="AK28" i="11" s="1"/>
  <c r="AS27" i="11"/>
  <c r="AR27" i="11"/>
  <c r="AQ27" i="11"/>
  <c r="AP27" i="11"/>
  <c r="AM27" i="11"/>
  <c r="AF27" i="11"/>
  <c r="AK27" i="11" s="1"/>
  <c r="AS26" i="11"/>
  <c r="AR26" i="11"/>
  <c r="AQ26" i="11"/>
  <c r="AP26" i="11"/>
  <c r="AM26" i="11"/>
  <c r="AF26" i="11"/>
  <c r="AK26" i="11" s="1"/>
  <c r="AS25" i="11"/>
  <c r="AR25" i="11"/>
  <c r="AQ25" i="11"/>
  <c r="AP25" i="11"/>
  <c r="AM25" i="11"/>
  <c r="AF25" i="11"/>
  <c r="AK25" i="11" s="1"/>
  <c r="AS24" i="11"/>
  <c r="AR24" i="11"/>
  <c r="AQ24" i="11"/>
  <c r="AP24" i="11"/>
  <c r="AM24" i="11"/>
  <c r="AF24" i="11"/>
  <c r="AK24" i="11" s="1"/>
  <c r="AS23" i="11"/>
  <c r="AR23" i="11"/>
  <c r="AQ23" i="11"/>
  <c r="AP23" i="11"/>
  <c r="AM23" i="11"/>
  <c r="AF23" i="11"/>
  <c r="AK23" i="11" s="1"/>
  <c r="AS50" i="11"/>
  <c r="AR50" i="11"/>
  <c r="AQ50" i="11"/>
  <c r="AP50" i="11"/>
  <c r="AM50" i="11"/>
  <c r="AF50" i="11"/>
  <c r="AK50" i="11" s="1"/>
  <c r="AS49" i="11"/>
  <c r="AR49" i="11"/>
  <c r="AQ49" i="11"/>
  <c r="AP49" i="11"/>
  <c r="AM49" i="11"/>
  <c r="AF49" i="11"/>
  <c r="AK49" i="11" s="1"/>
  <c r="AS48" i="11"/>
  <c r="AR48" i="11"/>
  <c r="AQ48" i="11"/>
  <c r="AP48" i="11"/>
  <c r="AM48" i="11"/>
  <c r="AF48" i="11"/>
  <c r="AK48" i="11" s="1"/>
  <c r="AS47" i="11"/>
  <c r="AR47" i="11"/>
  <c r="AQ47" i="11"/>
  <c r="AP47" i="11"/>
  <c r="AM47" i="11"/>
  <c r="AF47" i="11"/>
  <c r="AK47" i="11" s="1"/>
  <c r="AS46" i="11"/>
  <c r="AR46" i="11"/>
  <c r="AQ46" i="11"/>
  <c r="AP46" i="11"/>
  <c r="AM46" i="11"/>
  <c r="AF46" i="11"/>
  <c r="AK46" i="11" s="1"/>
  <c r="AS45" i="11"/>
  <c r="AR45" i="11"/>
  <c r="AQ45" i="11"/>
  <c r="AP45" i="11"/>
  <c r="AM45" i="11"/>
  <c r="AF45" i="11"/>
  <c r="AK45" i="11" s="1"/>
  <c r="AS22" i="11"/>
  <c r="AR22" i="11"/>
  <c r="AQ22" i="11"/>
  <c r="AP22" i="11"/>
  <c r="AM22" i="11"/>
  <c r="AF22" i="11"/>
  <c r="AK22" i="11" s="1"/>
  <c r="AS21" i="11"/>
  <c r="AR21" i="11"/>
  <c r="AQ21" i="11"/>
  <c r="AP21" i="11"/>
  <c r="AM21" i="11"/>
  <c r="AF21" i="11"/>
  <c r="AK21" i="11" s="1"/>
  <c r="AS20" i="11"/>
  <c r="AR20" i="11"/>
  <c r="AQ20" i="11"/>
  <c r="AP20" i="11"/>
  <c r="AM20" i="11"/>
  <c r="AF20" i="11"/>
  <c r="AN20" i="11" s="1"/>
  <c r="AS19" i="11"/>
  <c r="AR19" i="11"/>
  <c r="AQ19" i="11"/>
  <c r="AP19" i="11"/>
  <c r="AM19" i="11"/>
  <c r="AF19" i="11"/>
  <c r="AK19" i="11" s="1"/>
  <c r="AS18" i="11"/>
  <c r="AR18" i="11"/>
  <c r="AQ18" i="11"/>
  <c r="AP18" i="11"/>
  <c r="AM18" i="11"/>
  <c r="AF18" i="11"/>
  <c r="AK18" i="11" s="1"/>
  <c r="AS17" i="11"/>
  <c r="AR17" i="11"/>
  <c r="AQ17" i="11"/>
  <c r="AP17" i="11"/>
  <c r="AM17" i="11"/>
  <c r="AF17" i="11"/>
  <c r="AK17" i="11" s="1"/>
  <c r="AS36" i="11"/>
  <c r="AR36" i="11"/>
  <c r="AQ36" i="11"/>
  <c r="AP36" i="11"/>
  <c r="AM36" i="11"/>
  <c r="AF36" i="11"/>
  <c r="AK36" i="11" s="1"/>
  <c r="AS35" i="11"/>
  <c r="AR35" i="11"/>
  <c r="AQ35" i="11"/>
  <c r="AP35" i="11"/>
  <c r="AM35" i="11"/>
  <c r="AF35" i="11"/>
  <c r="AK35" i="11" s="1"/>
  <c r="AS34" i="11"/>
  <c r="AR34" i="11"/>
  <c r="AQ34" i="11"/>
  <c r="AP34" i="11"/>
  <c r="AM34" i="11"/>
  <c r="AF34" i="11"/>
  <c r="AK34" i="11" s="1"/>
  <c r="AS33" i="11"/>
  <c r="AR33" i="11"/>
  <c r="AQ33" i="11"/>
  <c r="AP33" i="11"/>
  <c r="AM33" i="11"/>
  <c r="AF33" i="11"/>
  <c r="AK33" i="11" s="1"/>
  <c r="AS32" i="11"/>
  <c r="AR32" i="11"/>
  <c r="AQ32" i="11"/>
  <c r="AP32" i="11"/>
  <c r="AM32" i="11"/>
  <c r="AF32" i="11"/>
  <c r="AK32" i="11" s="1"/>
  <c r="AS31" i="11"/>
  <c r="AR31" i="11"/>
  <c r="AQ31" i="11"/>
  <c r="AP31" i="11"/>
  <c r="AM31" i="11"/>
  <c r="AF31" i="11"/>
  <c r="AK31" i="11" s="1"/>
  <c r="AF38" i="11"/>
  <c r="AM38" i="11"/>
  <c r="AP38" i="11"/>
  <c r="AQ38" i="11"/>
  <c r="AR38" i="11"/>
  <c r="AS38" i="11"/>
  <c r="AF39" i="11"/>
  <c r="AJ39" i="11" s="1"/>
  <c r="AO39" i="11" s="1"/>
  <c r="AM39" i="11"/>
  <c r="AP39" i="11"/>
  <c r="AQ39" i="11"/>
  <c r="AR39" i="11"/>
  <c r="AS39" i="11"/>
  <c r="AF40" i="11"/>
  <c r="AJ40" i="11" s="1"/>
  <c r="AO40" i="11" s="1"/>
  <c r="AM40" i="11"/>
  <c r="AP40" i="11"/>
  <c r="AQ40" i="11"/>
  <c r="AR40" i="11"/>
  <c r="AS40" i="11"/>
  <c r="AF41" i="11"/>
  <c r="AM41" i="11"/>
  <c r="AP41" i="11"/>
  <c r="AQ41" i="11"/>
  <c r="AR41" i="11"/>
  <c r="AS41" i="11"/>
  <c r="AF42" i="11"/>
  <c r="AK42" i="11" s="1"/>
  <c r="AM42" i="11"/>
  <c r="AP42" i="11"/>
  <c r="AQ42" i="11"/>
  <c r="AR42" i="11"/>
  <c r="AS42" i="11"/>
  <c r="AF43" i="11"/>
  <c r="AN43" i="11" s="1"/>
  <c r="AM43" i="11"/>
  <c r="AP43" i="11"/>
  <c r="AQ43" i="11"/>
  <c r="AR43" i="11"/>
  <c r="AS43" i="11"/>
  <c r="AF44" i="11"/>
  <c r="AN44" i="11" s="1"/>
  <c r="AM44" i="11"/>
  <c r="AP44" i="11"/>
  <c r="AQ44" i="11"/>
  <c r="AR44" i="11"/>
  <c r="AS44" i="11"/>
  <c r="AS37" i="11"/>
  <c r="AR37" i="11"/>
  <c r="AQ37" i="11"/>
  <c r="AP37" i="11"/>
  <c r="AM37" i="11"/>
  <c r="AF37" i="11"/>
  <c r="AK37" i="11" s="1"/>
  <c r="AS16" i="11"/>
  <c r="AR16" i="11"/>
  <c r="AQ16" i="11"/>
  <c r="AP16" i="11"/>
  <c r="AM16" i="11"/>
  <c r="AM30" i="11"/>
  <c r="AS30" i="11"/>
  <c r="AR30" i="11"/>
  <c r="AQ30" i="11"/>
  <c r="AP30" i="11"/>
  <c r="AF30" i="11"/>
  <c r="AK30" i="11" s="1"/>
  <c r="AN38" i="11" l="1"/>
  <c r="AT3" i="11"/>
  <c r="AT4" i="11"/>
  <c r="AT5" i="11"/>
  <c r="AT10" i="11"/>
  <c r="AT11" i="11"/>
  <c r="AT12" i="11"/>
  <c r="AT7" i="11"/>
  <c r="AT9" i="11"/>
  <c r="AT13" i="11"/>
  <c r="AT6" i="11"/>
  <c r="AT8" i="11"/>
  <c r="AT14" i="11"/>
  <c r="AT15" i="11"/>
  <c r="AT2" i="11"/>
  <c r="AT37" i="11"/>
  <c r="AT22" i="11"/>
  <c r="AT42" i="11"/>
  <c r="AT35" i="11"/>
  <c r="AT18" i="11"/>
  <c r="AT40" i="11"/>
  <c r="AT34" i="11"/>
  <c r="AT19" i="11"/>
  <c r="AT50" i="11"/>
  <c r="AT32" i="11"/>
  <c r="AT27" i="11"/>
  <c r="AT28" i="11"/>
  <c r="AT48" i="11"/>
  <c r="AT20" i="11"/>
  <c r="AT41" i="11"/>
  <c r="AT17" i="11"/>
  <c r="AT29" i="11"/>
  <c r="AT46" i="11"/>
  <c r="AT26" i="11"/>
  <c r="AT47" i="11"/>
  <c r="AT39" i="11"/>
  <c r="AT25" i="11"/>
  <c r="AT38" i="11"/>
  <c r="AT49" i="11"/>
  <c r="AT23" i="11"/>
  <c r="AT24" i="11"/>
  <c r="AT45" i="11"/>
  <c r="AT30" i="11"/>
  <c r="AL38" i="11"/>
  <c r="AT31" i="11"/>
  <c r="AT16" i="11"/>
  <c r="AT21" i="11"/>
  <c r="AT33" i="11"/>
  <c r="AT44" i="11"/>
  <c r="AT43" i="11"/>
  <c r="AT36" i="11"/>
  <c r="AL39" i="11"/>
  <c r="AL20" i="11"/>
  <c r="AN16" i="11"/>
  <c r="AJ16" i="11"/>
  <c r="AO16" i="11" s="1"/>
  <c r="AL45" i="11"/>
  <c r="AL48" i="11"/>
  <c r="AJ43" i="11"/>
  <c r="AO43" i="11" s="1"/>
  <c r="AL41" i="11"/>
  <c r="AL34" i="11"/>
  <c r="AL26" i="11"/>
  <c r="AK40" i="11"/>
  <c r="AL40" i="11"/>
  <c r="AN40" i="11"/>
  <c r="AL23" i="11"/>
  <c r="AL27" i="11"/>
  <c r="AL42" i="11"/>
  <c r="AN36" i="11"/>
  <c r="AL50" i="11"/>
  <c r="AL15" i="11"/>
  <c r="AJ20" i="11"/>
  <c r="AO20" i="11" s="1"/>
  <c r="AL18" i="11"/>
  <c r="AN48" i="11"/>
  <c r="AL6" i="11"/>
  <c r="AL10" i="11"/>
  <c r="AL12" i="11"/>
  <c r="AL30" i="11"/>
  <c r="AL37" i="11"/>
  <c r="AJ48" i="11"/>
  <c r="AO48" i="11" s="1"/>
  <c r="AJ27" i="11"/>
  <c r="AO27" i="11" s="1"/>
  <c r="AL28" i="11"/>
  <c r="AL43" i="11"/>
  <c r="AN30" i="11"/>
  <c r="AL19" i="11"/>
  <c r="AL49" i="11"/>
  <c r="AL7" i="11"/>
  <c r="AL36" i="11"/>
  <c r="AL44" i="11"/>
  <c r="AL47" i="11"/>
  <c r="AK43" i="11"/>
  <c r="AN39" i="11"/>
  <c r="AK38" i="11"/>
  <c r="AK20" i="11"/>
  <c r="AN25" i="11"/>
  <c r="AL35" i="11"/>
  <c r="AN4" i="11"/>
  <c r="AJ42" i="11"/>
  <c r="AO42" i="11" s="1"/>
  <c r="AJ38" i="11"/>
  <c r="AO38" i="11" s="1"/>
  <c r="AJ25" i="11"/>
  <c r="AO25" i="11" s="1"/>
  <c r="AL4" i="11"/>
  <c r="AJ4" i="11"/>
  <c r="AO4" i="11" s="1"/>
  <c r="AL14" i="11"/>
  <c r="AN42" i="11"/>
  <c r="AN23" i="11"/>
  <c r="AL21" i="11"/>
  <c r="AL29" i="11"/>
  <c r="AJ8" i="11"/>
  <c r="AO8" i="11" s="1"/>
  <c r="AL9" i="11"/>
  <c r="AL22" i="11"/>
  <c r="AL46" i="11"/>
  <c r="AL3" i="11"/>
  <c r="AL8" i="11"/>
  <c r="AL13" i="11"/>
  <c r="AN32" i="11"/>
  <c r="AN29" i="11"/>
  <c r="AL31" i="11"/>
  <c r="AJ29" i="11"/>
  <c r="AO29" i="11" s="1"/>
  <c r="AL24" i="11"/>
  <c r="AL32" i="11"/>
  <c r="AL5" i="11"/>
  <c r="AJ11" i="11"/>
  <c r="AO11" i="11" s="1"/>
  <c r="AN27" i="11"/>
  <c r="AL17" i="11"/>
  <c r="AL25" i="11"/>
  <c r="AL33" i="11"/>
  <c r="AL11" i="11"/>
  <c r="AN15" i="11"/>
  <c r="AJ15" i="11"/>
  <c r="AO15" i="11" s="1"/>
  <c r="AN14" i="11"/>
  <c r="AJ14" i="11"/>
  <c r="AO14" i="11" s="1"/>
  <c r="AN13" i="11"/>
  <c r="AJ13" i="11"/>
  <c r="AO13" i="11" s="1"/>
  <c r="AN12" i="11"/>
  <c r="AJ12" i="11"/>
  <c r="AO12" i="11" s="1"/>
  <c r="AN11" i="11"/>
  <c r="AN10" i="11"/>
  <c r="AJ10" i="11"/>
  <c r="AO10" i="11" s="1"/>
  <c r="AN9" i="11"/>
  <c r="AJ9" i="11"/>
  <c r="AO9" i="11" s="1"/>
  <c r="AN8" i="11"/>
  <c r="AN7" i="11"/>
  <c r="AJ7" i="11"/>
  <c r="AO7" i="11" s="1"/>
  <c r="AN6" i="11"/>
  <c r="AJ6" i="11"/>
  <c r="AO6" i="11" s="1"/>
  <c r="AN5" i="11"/>
  <c r="AJ5" i="11"/>
  <c r="AO5" i="11" s="1"/>
  <c r="AN3" i="11"/>
  <c r="AJ3" i="11"/>
  <c r="AO3" i="11" s="1"/>
  <c r="AN2" i="11"/>
  <c r="AO2" i="11"/>
  <c r="AN28" i="11"/>
  <c r="AJ28" i="11"/>
  <c r="AO28" i="11" s="1"/>
  <c r="AN26" i="11"/>
  <c r="AJ26" i="11"/>
  <c r="AO26" i="11" s="1"/>
  <c r="AN24" i="11"/>
  <c r="AJ24" i="11"/>
  <c r="AO24" i="11" s="1"/>
  <c r="AJ23" i="11"/>
  <c r="AO23" i="11" s="1"/>
  <c r="AN50" i="11"/>
  <c r="AJ50" i="11"/>
  <c r="AO50" i="11" s="1"/>
  <c r="AN49" i="11"/>
  <c r="AJ49" i="11"/>
  <c r="AO49" i="11" s="1"/>
  <c r="AN47" i="11"/>
  <c r="AJ47" i="11"/>
  <c r="AO47" i="11" s="1"/>
  <c r="AN46" i="11"/>
  <c r="AJ46" i="11"/>
  <c r="AO46" i="11" s="1"/>
  <c r="AN45" i="11"/>
  <c r="AJ45" i="11"/>
  <c r="AO45" i="11" s="1"/>
  <c r="AN22" i="11"/>
  <c r="AJ22" i="11"/>
  <c r="AO22" i="11" s="1"/>
  <c r="AN21" i="11"/>
  <c r="AJ21" i="11"/>
  <c r="AO21" i="11" s="1"/>
  <c r="AN19" i="11"/>
  <c r="AJ19" i="11"/>
  <c r="AO19" i="11" s="1"/>
  <c r="AN18" i="11"/>
  <c r="AJ18" i="11"/>
  <c r="AO18" i="11" s="1"/>
  <c r="AN17" i="11"/>
  <c r="AJ17" i="11"/>
  <c r="AO17" i="11" s="1"/>
  <c r="AJ36" i="11"/>
  <c r="AO36" i="11" s="1"/>
  <c r="AN35" i="11"/>
  <c r="AJ35" i="11"/>
  <c r="AO35" i="11" s="1"/>
  <c r="AN34" i="11"/>
  <c r="AJ34" i="11"/>
  <c r="AO34" i="11" s="1"/>
  <c r="AN33" i="11"/>
  <c r="AJ33" i="11"/>
  <c r="AO33" i="11" s="1"/>
  <c r="AJ32" i="11"/>
  <c r="AO32" i="11" s="1"/>
  <c r="AN31" i="11"/>
  <c r="AJ31" i="11"/>
  <c r="AO31" i="11" s="1"/>
  <c r="AK41" i="11"/>
  <c r="AK44" i="11"/>
  <c r="AJ41" i="11"/>
  <c r="AO41" i="11" s="1"/>
  <c r="AJ44" i="11"/>
  <c r="AO44" i="11" s="1"/>
  <c r="AN41" i="11"/>
  <c r="AK39" i="11"/>
  <c r="AJ37" i="11"/>
  <c r="AO37" i="11" s="1"/>
  <c r="AN37" i="11"/>
  <c r="AJ30" i="11"/>
  <c r="AO30" i="11" s="1"/>
  <c r="AU35" i="11" l="1"/>
  <c r="AV35" i="11" s="1"/>
  <c r="AU20" i="11"/>
  <c r="AV20" i="11" s="1"/>
  <c r="AU21" i="11"/>
  <c r="AV21" i="11" s="1"/>
  <c r="AU22" i="11"/>
  <c r="AV22" i="11" s="1"/>
  <c r="AU19" i="11"/>
  <c r="AV19" i="11" s="1"/>
  <c r="AU17" i="11"/>
  <c r="AV17" i="11" s="1"/>
  <c r="AU18" i="11"/>
  <c r="AV18" i="11" s="1"/>
  <c r="AU36" i="11"/>
  <c r="AV36" i="11" s="1"/>
  <c r="AU33" i="11"/>
  <c r="AV33" i="11" s="1"/>
  <c r="AU34" i="11"/>
  <c r="AV34" i="11" s="1"/>
  <c r="AU31" i="11"/>
  <c r="AV31" i="11" s="1"/>
  <c r="AU32" i="11"/>
  <c r="AV32" i="11" s="1"/>
  <c r="AU30" i="11"/>
  <c r="AV30" i="11" s="1"/>
  <c r="AU2" i="11"/>
  <c r="AV2" i="11" s="1"/>
  <c r="AU40" i="11"/>
  <c r="AV40" i="11" s="1"/>
  <c r="AU47" i="11"/>
  <c r="AV47" i="11" s="1"/>
  <c r="AU12" i="11"/>
  <c r="AV12" i="11" s="1"/>
  <c r="AU8" i="11"/>
  <c r="AV8" i="11" s="1"/>
  <c r="AU42" i="11"/>
  <c r="AV42" i="11" s="1"/>
  <c r="AU28" i="11"/>
  <c r="AV28" i="11" s="1"/>
  <c r="AU48" i="11"/>
  <c r="AV48" i="11" s="1"/>
  <c r="AU25" i="11"/>
  <c r="AV25" i="11" s="1"/>
  <c r="AU46" i="11"/>
  <c r="AV46" i="11" s="1"/>
  <c r="AU29" i="11"/>
  <c r="AV29" i="11" s="1"/>
  <c r="AU9" i="11"/>
  <c r="AV9" i="11" s="1"/>
  <c r="AU49" i="11"/>
  <c r="AV49" i="11" s="1"/>
  <c r="AU43" i="11"/>
  <c r="AV43" i="11" s="1"/>
  <c r="AU38" i="11"/>
  <c r="AV38" i="11" s="1"/>
  <c r="AU41" i="11"/>
  <c r="AV41" i="11" s="1"/>
  <c r="AL16" i="11"/>
  <c r="AU24" i="11"/>
  <c r="AV24" i="11" s="1"/>
  <c r="AU23" i="11"/>
  <c r="AV23" i="11" s="1"/>
  <c r="AU45" i="11"/>
  <c r="AV45" i="11" s="1"/>
  <c r="AU27" i="11"/>
  <c r="AV27" i="11" s="1"/>
  <c r="AU4" i="11"/>
  <c r="AV4" i="11" s="1"/>
  <c r="AU15" i="11"/>
  <c r="AV15" i="11" s="1"/>
  <c r="AU13" i="11"/>
  <c r="AV13" i="11" s="1"/>
  <c r="AU14" i="11"/>
  <c r="AV14" i="11" s="1"/>
  <c r="AU11" i="11"/>
  <c r="AV11" i="11" s="1"/>
  <c r="AU37" i="11"/>
  <c r="AV37" i="11" s="1"/>
  <c r="AU10" i="11"/>
  <c r="AV10" i="11" s="1"/>
  <c r="AU7" i="11"/>
  <c r="AV7" i="11" s="1"/>
  <c r="AU26" i="11"/>
  <c r="AV26" i="11" s="1"/>
  <c r="AU50" i="11"/>
  <c r="AV50" i="11" s="1"/>
  <c r="AU44" i="11"/>
  <c r="AV44" i="11" s="1"/>
  <c r="AU39" i="11"/>
  <c r="AV39" i="11" s="1"/>
  <c r="AU5" i="11"/>
  <c r="AV5" i="11" s="1"/>
  <c r="AU6" i="11"/>
  <c r="AV6" i="11" s="1"/>
  <c r="AU3" i="11"/>
  <c r="AV3" i="11" s="1"/>
  <c r="AU16" i="11" l="1"/>
  <c r="AV16" i="11" s="1"/>
</calcChain>
</file>

<file path=xl/sharedStrings.xml><?xml version="1.0" encoding="utf-8"?>
<sst xmlns="http://schemas.openxmlformats.org/spreadsheetml/2006/main" count="8339" uniqueCount="161">
  <si>
    <t>Material</t>
  </si>
  <si>
    <t>Amount</t>
  </si>
  <si>
    <t>Mo</t>
  </si>
  <si>
    <t>Ni</t>
  </si>
  <si>
    <t>YSZ</t>
  </si>
  <si>
    <t>APS</t>
  </si>
  <si>
    <t>Landing gear</t>
  </si>
  <si>
    <t>Piston</t>
  </si>
  <si>
    <t>Piston rings</t>
  </si>
  <si>
    <t>Ore</t>
  </si>
  <si>
    <t>W</t>
  </si>
  <si>
    <t>Powder</t>
  </si>
  <si>
    <t>WCCoCr</t>
  </si>
  <si>
    <t>Coating</t>
  </si>
  <si>
    <t>Use</t>
  </si>
  <si>
    <t>EOL</t>
  </si>
  <si>
    <t>FS</t>
  </si>
  <si>
    <t>Color</t>
  </si>
  <si>
    <t>Mo2</t>
  </si>
  <si>
    <t>Y2O3</t>
  </si>
  <si>
    <t>Aircraft engine</t>
  </si>
  <si>
    <t>ZrO3</t>
  </si>
  <si>
    <t>Gas turbine</t>
  </si>
  <si>
    <t>NiCrSi</t>
  </si>
  <si>
    <t>HVOF</t>
  </si>
  <si>
    <t>Biomass boiler</t>
  </si>
  <si>
    <t>Hydropower blades</t>
  </si>
  <si>
    <t>rgba(61,117,65, 0.4)</t>
  </si>
  <si>
    <t>rgba(118,229,125, 0.4)</t>
  </si>
  <si>
    <t>rgba(48,69,117, 0.4)</t>
  </si>
  <si>
    <t>rgba(117,44,33, 0.4)</t>
  </si>
  <si>
    <t>rgba(121,101,168, 0.4)</t>
  </si>
  <si>
    <t>rgba(116,66,117, 0.4)</t>
  </si>
  <si>
    <t>dissipative losses</t>
  </si>
  <si>
    <t>Si</t>
  </si>
  <si>
    <t>Cr</t>
  </si>
  <si>
    <t>Co</t>
  </si>
  <si>
    <t>rgba(117,115,45, 0.4)</t>
  </si>
  <si>
    <t>rgba(117,78,30, 0.4)</t>
  </si>
  <si>
    <t>rgba(50,115,117, 0.4)</t>
  </si>
  <si>
    <t>rgba(85,117,48, 0.4)</t>
  </si>
  <si>
    <t>rgba(110,108,104, 0.4)</t>
  </si>
  <si>
    <t>rgba(224,219,55, 0.4)</t>
  </si>
  <si>
    <t>Hydro blades</t>
  </si>
  <si>
    <t>value</t>
  </si>
  <si>
    <t>uncertainty_type</t>
  </si>
  <si>
    <t>uncertainty_value</t>
  </si>
  <si>
    <t>uniform</t>
  </si>
  <si>
    <t>0.35,0.6</t>
  </si>
  <si>
    <t>0.5,0.8</t>
  </si>
  <si>
    <t>0.6,1</t>
  </si>
  <si>
    <t>0.7,0.9</t>
  </si>
  <si>
    <t>0.95,1</t>
  </si>
  <si>
    <t>0.35,0.7</t>
  </si>
  <si>
    <t>Y</t>
  </si>
  <si>
    <t>Zr</t>
  </si>
  <si>
    <t>Product lifetime</t>
  </si>
  <si>
    <t>component lifetime</t>
  </si>
  <si>
    <t>Maintenance Interval</t>
  </si>
  <si>
    <t>Dissipation coating</t>
  </si>
  <si>
    <t>Dissipation use</t>
  </si>
  <si>
    <t>Product</t>
  </si>
  <si>
    <t>aircraft</t>
  </si>
  <si>
    <t>gas turbine</t>
  </si>
  <si>
    <t>biomass power plant</t>
  </si>
  <si>
    <t>hydropower plant</t>
  </si>
  <si>
    <t>Piston Rings</t>
  </si>
  <si>
    <t>Pistons</t>
  </si>
  <si>
    <t>vehicle</t>
  </si>
  <si>
    <t>amountFU</t>
  </si>
  <si>
    <t>recycling</t>
  </si>
  <si>
    <t>S1</t>
  </si>
  <si>
    <t>S2</t>
  </si>
  <si>
    <t>S3</t>
  </si>
  <si>
    <t>S4</t>
  </si>
  <si>
    <t>S5</t>
  </si>
  <si>
    <t>HVOF recoat</t>
  </si>
  <si>
    <t>APS recoat</t>
  </si>
  <si>
    <t>FS recoat</t>
  </si>
  <si>
    <t>Powder2</t>
  </si>
  <si>
    <t>Use2</t>
  </si>
  <si>
    <t>Ep</t>
  </si>
  <si>
    <t>Edth</t>
  </si>
  <si>
    <t>Edta</t>
  </si>
  <si>
    <t>Edpp</t>
  </si>
  <si>
    <t>Rc</t>
  </si>
  <si>
    <t>Rf</t>
  </si>
  <si>
    <t>Rtf</t>
  </si>
  <si>
    <t>Rw</t>
  </si>
  <si>
    <t>LTc</t>
  </si>
  <si>
    <t>LTp</t>
  </si>
  <si>
    <t>Im</t>
  </si>
  <si>
    <t>RRc</t>
  </si>
  <si>
    <t>RRm</t>
  </si>
  <si>
    <t>S6</t>
  </si>
  <si>
    <t>RReol</t>
  </si>
  <si>
    <t>GWP</t>
  </si>
  <si>
    <t>HH</t>
  </si>
  <si>
    <t>EQ</t>
  </si>
  <si>
    <t>R</t>
  </si>
  <si>
    <t>Rreol</t>
  </si>
  <si>
    <t>Mo in ore</t>
  </si>
  <si>
    <t>Y in ore</t>
  </si>
  <si>
    <t>Zr in ore</t>
  </si>
  <si>
    <t>Ni in ore</t>
  </si>
  <si>
    <t>Si in ore</t>
  </si>
  <si>
    <t>Cr in ore</t>
  </si>
  <si>
    <t>W in ore</t>
  </si>
  <si>
    <t>Co in ore</t>
  </si>
  <si>
    <t>Em1</t>
  </si>
  <si>
    <t>Em2</t>
  </si>
  <si>
    <t>Em3</t>
  </si>
  <si>
    <t>checksum</t>
  </si>
  <si>
    <t>in</t>
  </si>
  <si>
    <t>out</t>
  </si>
  <si>
    <t>Mο</t>
  </si>
  <si>
    <t>Estimating and reducing dissipative losses in thermal spray: A parametrized material flow analysis approach</t>
  </si>
  <si>
    <t>The content of each sheet is explained below:</t>
  </si>
  <si>
    <t>This file contains the input data for the model used to estimate the dissipative losses in thermal spray applications and suggesting material efficiency strategies to reduce them</t>
  </si>
  <si>
    <t>efficiencies</t>
  </si>
  <si>
    <t>uncertainty</t>
  </si>
  <si>
    <t>MFA S0-S6</t>
  </si>
  <si>
    <t>dynamic</t>
  </si>
  <si>
    <t>inventory</t>
  </si>
  <si>
    <t>large scale</t>
  </si>
  <si>
    <t>impacts</t>
  </si>
  <si>
    <t>This sheet contains the impact of material production, extracted from ecoinvent 3.8 (using the IMPACT World+ 2.0).</t>
  </si>
  <si>
    <t>The units used are kgCO2eq/kg for climate change, PDF.m2.yr/kg for ecosystem quality and DALY/kg for human health</t>
  </si>
  <si>
    <t xml:space="preserve">This sheet contains the characteristics of the components that are used for the dynamic model. </t>
  </si>
  <si>
    <t>Those are the product the component is used in, lifetime of the products (in years), lifetime of the component (in years), maintenance intervals (in years), dissipation during each coating cycle (in kg dissipated / kg coated) and dissipation during one use phase (in kg dissipated / kg coated).</t>
  </si>
  <si>
    <t>This sheet contains the amount of coating maerial needed per component (in g / component)</t>
  </si>
  <si>
    <t>rgba(0,206,209, 0.4)</t>
  </si>
  <si>
    <t>rgba(0,161,192, 1)</t>
  </si>
  <si>
    <t>rgba(11,172,67, 1)</t>
  </si>
  <si>
    <t>rgba(250,150,30, 1)</t>
  </si>
  <si>
    <t>rgba(185,30,50, 1)</t>
  </si>
  <si>
    <t>rgba(0,83,121, 1)</t>
  </si>
  <si>
    <t>rgba(253,218,100, 1)</t>
  </si>
  <si>
    <t>rgba(112,48,160, 1)</t>
  </si>
  <si>
    <t>rgba(245,48,160, 1)</t>
  </si>
  <si>
    <t>The python code for the model can be found here: https://github.com/mohamadkaddoura/DLiTS</t>
  </si>
  <si>
    <t>rgba(250,150,30, 0.4)</t>
  </si>
  <si>
    <t>rgba(185,30,50, 0.4)</t>
  </si>
  <si>
    <t>rgba(112,48,160, 0.4)</t>
  </si>
  <si>
    <t>Epo</t>
  </si>
  <si>
    <t>0.9,1</t>
  </si>
  <si>
    <t>0,0.2</t>
  </si>
  <si>
    <t>This sheet contains the parameters used to calculate the dissipative losses (for each application and each scenario)</t>
  </si>
  <si>
    <t>The losses are calculated based on the included formulas, and the results are organized in the sheets 'MFA SX' to be read by the model</t>
  </si>
  <si>
    <t>This sheet contains the uncertainties associated with the parameters affecting dissipative losses</t>
  </si>
  <si>
    <t>This sheets contain the results from the sheet 'efficiencies' transposed and seperated to be read by the model</t>
  </si>
  <si>
    <t>The dissipative losses are in kg dissipated material per life cycle stage</t>
  </si>
  <si>
    <t>This sheet contains the energy and transportation demands from the IEA ETP 2017, converted to TW capacity installed for energy technologies and number of items (in millions) for vehicles and aircrafts</t>
  </si>
  <si>
    <t>Fpo</t>
  </si>
  <si>
    <t>Lpo</t>
  </si>
  <si>
    <t>Fp</t>
  </si>
  <si>
    <t>Lm</t>
  </si>
  <si>
    <t>Leol</t>
  </si>
  <si>
    <t>Lcoat</t>
  </si>
  <si>
    <t>Fm</t>
  </si>
  <si>
    <t>Leol,main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</si>
</sst>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12"/>
      <color rgb="FF000000"/>
      <name val="Calibri"/>
      <family val="2"/>
      <scheme val="minor"/>
    </font>
    <font>
      <sz val="8"/>
      <name val="Calibri"/>
      <family val="2"/>
      <scheme val="minor"/>
    </font>
    <font>
      <b/>
      <sz val="14"/>
      <color theme="1"/>
      <name val="Calibri"/>
      <family val="2"/>
      <scheme val="minor"/>
    </font>
    <font>
      <b/>
      <sz val="12"/>
      <color rgb="FF000000"/>
      <name val="Calibri"/>
      <family val="2"/>
      <scheme val="minor"/>
    </font>
  </fonts>
  <fills count="15">
    <fill>
      <patternFill patternType="none"/>
    </fill>
    <fill>
      <patternFill patternType="gray125"/>
    </fill>
    <fill>
      <patternFill patternType="solid">
        <fgColor theme="9" tint="0.79998168889431442"/>
        <bgColor indexed="64"/>
      </patternFill>
    </fill>
    <fill>
      <patternFill patternType="solid">
        <fgColor theme="5"/>
        <bgColor indexed="64"/>
      </patternFill>
    </fill>
    <fill>
      <patternFill patternType="solid">
        <fgColor theme="8" tint="0.79998168889431442"/>
        <bgColor indexed="64"/>
      </patternFill>
    </fill>
    <fill>
      <patternFill patternType="solid">
        <fgColor rgb="FFFFFF00"/>
        <bgColor indexed="64"/>
      </patternFill>
    </fill>
    <fill>
      <patternFill patternType="solid">
        <fgColor rgb="FFE2EFDA"/>
        <bgColor rgb="FF000000"/>
      </patternFill>
    </fill>
    <fill>
      <patternFill patternType="solid">
        <fgColor theme="6"/>
        <bgColor indexed="64"/>
      </patternFill>
    </fill>
    <fill>
      <patternFill patternType="solid">
        <fgColor theme="4" tint="0.79998168889431442"/>
        <bgColor indexed="64"/>
      </patternFill>
    </fill>
    <fill>
      <patternFill patternType="solid">
        <fgColor theme="0"/>
        <bgColor indexed="64"/>
      </patternFill>
    </fill>
    <fill>
      <patternFill patternType="solid">
        <fgColor theme="9"/>
        <bgColor indexed="64"/>
      </patternFill>
    </fill>
    <fill>
      <patternFill patternType="solid">
        <fgColor theme="8"/>
        <bgColor rgb="FF000000"/>
      </patternFill>
    </fill>
    <fill>
      <patternFill patternType="solid">
        <fgColor theme="7"/>
        <bgColor rgb="FF000000"/>
      </patternFill>
    </fill>
    <fill>
      <patternFill patternType="solid">
        <fgColor rgb="FFFFC000"/>
        <bgColor rgb="FF000000"/>
      </patternFill>
    </fill>
    <fill>
      <patternFill patternType="solid">
        <fgColor rgb="FF7030A0"/>
        <bgColor indexed="64"/>
      </patternFill>
    </fill>
  </fills>
  <borders count="1">
    <border>
      <left/>
      <right/>
      <top/>
      <bottom/>
      <diagonal/>
    </border>
  </borders>
  <cellStyleXfs count="1">
    <xf numFmtId="0" fontId="0" fillId="0" borderId="0"/>
  </cellStyleXfs>
  <cellXfs count="26">
    <xf numFmtId="0" fontId="0" fillId="0" borderId="0" xfId="0"/>
    <xf numFmtId="0" fontId="1" fillId="3" borderId="0" xfId="0" applyFont="1" applyFill="1"/>
    <xf numFmtId="0" fontId="0" fillId="2" borderId="0" xfId="0" applyFill="1"/>
    <xf numFmtId="0" fontId="0" fillId="4" borderId="0" xfId="0" applyFill="1"/>
    <xf numFmtId="0" fontId="1" fillId="0" borderId="0" xfId="0" applyFont="1"/>
    <xf numFmtId="0" fontId="0" fillId="5" borderId="0" xfId="0" applyFill="1"/>
    <xf numFmtId="0" fontId="2" fillId="6" borderId="0" xfId="0" applyFont="1" applyFill="1"/>
    <xf numFmtId="0" fontId="1" fillId="0" borderId="0" xfId="0" applyFont="1" applyAlignment="1">
      <alignment vertical="center"/>
    </xf>
    <xf numFmtId="0" fontId="0" fillId="7" borderId="0" xfId="0" applyFill="1"/>
    <xf numFmtId="0" fontId="0" fillId="8" borderId="0" xfId="0" applyFill="1"/>
    <xf numFmtId="11" fontId="0" fillId="0" borderId="0" xfId="0" applyNumberFormat="1"/>
    <xf numFmtId="0" fontId="0" fillId="9" borderId="0" xfId="0" applyFill="1"/>
    <xf numFmtId="0" fontId="0" fillId="9" borderId="0" xfId="0" applyFill="1" applyAlignment="1">
      <alignment wrapText="1"/>
    </xf>
    <xf numFmtId="0" fontId="4" fillId="9" borderId="0" xfId="0" applyFont="1" applyFill="1" applyAlignment="1">
      <alignment wrapText="1"/>
    </xf>
    <xf numFmtId="0" fontId="1" fillId="10" borderId="0" xfId="0" applyFont="1" applyFill="1" applyAlignment="1">
      <alignment wrapText="1"/>
    </xf>
    <xf numFmtId="0" fontId="5" fillId="11" borderId="0" xfId="0" applyFont="1" applyFill="1" applyAlignment="1">
      <alignment wrapText="1"/>
    </xf>
    <xf numFmtId="0" fontId="5" fillId="12" borderId="0" xfId="0" applyFont="1" applyFill="1" applyAlignment="1">
      <alignment wrapText="1"/>
    </xf>
    <xf numFmtId="0" fontId="5" fillId="13" borderId="0" xfId="0" applyFont="1" applyFill="1" applyAlignment="1">
      <alignment wrapText="1"/>
    </xf>
    <xf numFmtId="0" fontId="0" fillId="14" borderId="0" xfId="0" applyFill="1"/>
    <xf numFmtId="0" fontId="1" fillId="0" borderId="0" xfId="0" applyFont="1" applyAlignment="1">
      <alignment horizontal="left"/>
    </xf>
    <xf numFmtId="0" fontId="1" fillId="0" borderId="0" xfId="0" applyFont="1" applyAlignment="1">
      <alignment horizontal="left" vertical="center"/>
    </xf>
    <xf numFmtId="0" fontId="1" fillId="0" borderId="0" xfId="0" applyFont="1" applyAlignment="1">
      <alignment horizontal="center"/>
    </xf>
    <xf numFmtId="0" fontId="1" fillId="0" borderId="0" xfId="0" applyFont="1" applyAlignment="1">
      <alignment horizontal="center" vertical="center"/>
    </xf>
    <xf numFmtId="0" fontId="0" fillId="0" borderId="0" xfId="0" applyFill="1"/>
    <xf numFmtId="0" fontId="1" fillId="0" borderId="0" xfId="0" applyFont="1" applyFill="1" applyAlignment="1">
      <alignment horizontal="left" vertical="center"/>
    </xf>
    <xf numFmtId="0" fontId="1" fillId="0"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40227-A7A5-E649-B0A9-2FA45C11C5A7}">
  <sheetPr>
    <tabColor theme="6"/>
  </sheetPr>
  <dimension ref="B2:B31"/>
  <sheetViews>
    <sheetView workbookViewId="0">
      <selection activeCell="E18" sqref="E18"/>
    </sheetView>
  </sheetViews>
  <sheetFormatPr baseColWidth="10" defaultRowHeight="16" x14ac:dyDescent="0.2"/>
  <cols>
    <col min="1" max="1" width="10.83203125" style="11"/>
    <col min="2" max="2" width="107.5" style="12" bestFit="1" customWidth="1"/>
    <col min="3" max="16384" width="10.83203125" style="11"/>
  </cols>
  <sheetData>
    <row r="2" spans="2:2" ht="18" customHeight="1" x14ac:dyDescent="0.25">
      <c r="B2" s="13" t="s">
        <v>116</v>
      </c>
    </row>
    <row r="4" spans="2:2" ht="34" x14ac:dyDescent="0.2">
      <c r="B4" s="12" t="s">
        <v>118</v>
      </c>
    </row>
    <row r="5" spans="2:2" ht="17" x14ac:dyDescent="0.2">
      <c r="B5" s="12" t="s">
        <v>140</v>
      </c>
    </row>
    <row r="6" spans="2:2" ht="17" x14ac:dyDescent="0.2">
      <c r="B6" s="12" t="s">
        <v>117</v>
      </c>
    </row>
    <row r="8" spans="2:2" ht="17" x14ac:dyDescent="0.2">
      <c r="B8" s="14" t="s">
        <v>119</v>
      </c>
    </row>
    <row r="9" spans="2:2" ht="17" x14ac:dyDescent="0.2">
      <c r="B9" s="12" t="s">
        <v>147</v>
      </c>
    </row>
    <row r="10" spans="2:2" ht="34" x14ac:dyDescent="0.2">
      <c r="B10" s="12" t="s">
        <v>148</v>
      </c>
    </row>
    <row r="12" spans="2:2" ht="17" x14ac:dyDescent="0.2">
      <c r="B12" s="14" t="s">
        <v>120</v>
      </c>
    </row>
    <row r="13" spans="2:2" ht="17" x14ac:dyDescent="0.2">
      <c r="B13" s="12" t="s">
        <v>149</v>
      </c>
    </row>
    <row r="15" spans="2:2" ht="17" x14ac:dyDescent="0.2">
      <c r="B15" s="15" t="s">
        <v>121</v>
      </c>
    </row>
    <row r="16" spans="2:2" ht="17" x14ac:dyDescent="0.2">
      <c r="B16" s="12" t="s">
        <v>150</v>
      </c>
    </row>
    <row r="17" spans="2:2" ht="17" x14ac:dyDescent="0.2">
      <c r="B17" s="12" t="s">
        <v>151</v>
      </c>
    </row>
    <row r="19" spans="2:2" ht="17" x14ac:dyDescent="0.2">
      <c r="B19" s="16" t="s">
        <v>122</v>
      </c>
    </row>
    <row r="20" spans="2:2" ht="17" x14ac:dyDescent="0.2">
      <c r="B20" s="12" t="s">
        <v>128</v>
      </c>
    </row>
    <row r="21" spans="2:2" ht="51" x14ac:dyDescent="0.2">
      <c r="B21" s="12" t="s">
        <v>129</v>
      </c>
    </row>
    <row r="23" spans="2:2" ht="17" x14ac:dyDescent="0.2">
      <c r="B23" s="16" t="s">
        <v>123</v>
      </c>
    </row>
    <row r="24" spans="2:2" ht="17" x14ac:dyDescent="0.2">
      <c r="B24" s="12" t="s">
        <v>130</v>
      </c>
    </row>
    <row r="26" spans="2:2" ht="17" x14ac:dyDescent="0.2">
      <c r="B26" s="17" t="s">
        <v>124</v>
      </c>
    </row>
    <row r="27" spans="2:2" ht="34" x14ac:dyDescent="0.2">
      <c r="B27" s="12" t="s">
        <v>152</v>
      </c>
    </row>
    <row r="29" spans="2:2" ht="17" x14ac:dyDescent="0.2">
      <c r="B29" s="17" t="s">
        <v>125</v>
      </c>
    </row>
    <row r="30" spans="2:2" ht="17" x14ac:dyDescent="0.2">
      <c r="B30" s="12" t="s">
        <v>126</v>
      </c>
    </row>
    <row r="31" spans="2:2" ht="17" x14ac:dyDescent="0.2">
      <c r="B31" s="12" t="s">
        <v>127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DA646-82AA-8842-9315-EBC9B1BA36C3}">
  <sheetPr>
    <tabColor theme="8"/>
  </sheetPr>
  <dimension ref="A1:L167"/>
  <sheetViews>
    <sheetView zoomScale="130" zoomScaleNormal="130" workbookViewId="0">
      <selection activeCell="L1" sqref="L1:L1048576"/>
    </sheetView>
  </sheetViews>
  <sheetFormatPr baseColWidth="10" defaultRowHeight="16" x14ac:dyDescent="0.2"/>
  <cols>
    <col min="1" max="1" width="4.83203125" bestFit="1" customWidth="1"/>
    <col min="2" max="2" width="8.1640625" bestFit="1" customWidth="1"/>
    <col min="3" max="3" width="7.6640625" bestFit="1" customWidth="1"/>
    <col min="4" max="4" width="7.33203125" bestFit="1" customWidth="1"/>
    <col min="5" max="5" width="17" bestFit="1" customWidth="1"/>
    <col min="6" max="6" width="15.33203125" bestFit="1" customWidth="1"/>
    <col min="7" max="7" width="7.6640625" bestFit="1" customWidth="1"/>
    <col min="11" max="11" width="19.83203125" bestFit="1" customWidth="1"/>
    <col min="12" max="12" width="17.83203125" customWidth="1"/>
  </cols>
  <sheetData>
    <row r="1" spans="1:12" x14ac:dyDescent="0.2">
      <c r="A1" s="1" t="s">
        <v>9</v>
      </c>
      <c r="B1" s="1" t="s">
        <v>0</v>
      </c>
      <c r="C1" s="1" t="s">
        <v>11</v>
      </c>
      <c r="D1" s="1" t="s">
        <v>13</v>
      </c>
      <c r="E1" s="1" t="s">
        <v>14</v>
      </c>
      <c r="F1" s="1" t="s">
        <v>15</v>
      </c>
      <c r="G1" s="1" t="s">
        <v>1</v>
      </c>
      <c r="H1" s="1" t="s">
        <v>61</v>
      </c>
      <c r="I1" s="1" t="s">
        <v>79</v>
      </c>
      <c r="J1" s="1" t="s">
        <v>80</v>
      </c>
      <c r="K1" s="1" t="s">
        <v>17</v>
      </c>
      <c r="L1" s="4"/>
    </row>
    <row r="2" spans="1:12" x14ac:dyDescent="0.2">
      <c r="A2" s="2" t="s">
        <v>101</v>
      </c>
      <c r="B2" s="2" t="s">
        <v>2</v>
      </c>
      <c r="C2" s="2"/>
      <c r="D2" s="2"/>
      <c r="E2" s="2"/>
      <c r="F2" s="2"/>
      <c r="G2" s="2">
        <v>5.8479532163742691</v>
      </c>
      <c r="H2" s="2" t="s">
        <v>68</v>
      </c>
      <c r="I2" s="2" t="s">
        <v>18</v>
      </c>
      <c r="J2" s="2" t="s">
        <v>8</v>
      </c>
      <c r="K2" t="s">
        <v>27</v>
      </c>
    </row>
    <row r="3" spans="1:12" x14ac:dyDescent="0.2">
      <c r="A3" s="2" t="s">
        <v>101</v>
      </c>
      <c r="B3" s="2"/>
      <c r="C3" s="2"/>
      <c r="D3" s="2"/>
      <c r="E3" s="2"/>
      <c r="F3" s="2" t="s">
        <v>33</v>
      </c>
      <c r="G3" s="2">
        <v>4.0806600542102291</v>
      </c>
      <c r="H3" s="2" t="s">
        <v>68</v>
      </c>
      <c r="I3" s="2" t="s">
        <v>18</v>
      </c>
      <c r="J3" s="2" t="s">
        <v>8</v>
      </c>
      <c r="K3" t="s">
        <v>27</v>
      </c>
    </row>
    <row r="4" spans="1:12" x14ac:dyDescent="0.2">
      <c r="A4" s="2"/>
      <c r="B4" s="2" t="s">
        <v>2</v>
      </c>
      <c r="C4" s="2" t="s">
        <v>18</v>
      </c>
      <c r="D4" s="2"/>
      <c r="E4" s="2"/>
      <c r="F4" s="2"/>
      <c r="G4" s="2">
        <v>5.8479532163742691</v>
      </c>
      <c r="H4" s="2" t="s">
        <v>68</v>
      </c>
      <c r="I4" s="2" t="s">
        <v>18</v>
      </c>
      <c r="J4" s="2" t="s">
        <v>8</v>
      </c>
      <c r="K4" t="s">
        <v>27</v>
      </c>
    </row>
    <row r="5" spans="1:12" x14ac:dyDescent="0.2">
      <c r="A5" s="2"/>
      <c r="B5" s="2" t="s">
        <v>2</v>
      </c>
      <c r="C5" s="2"/>
      <c r="D5" s="2"/>
      <c r="E5" s="2"/>
      <c r="F5" s="2" t="s">
        <v>33</v>
      </c>
      <c r="G5" s="2">
        <v>0</v>
      </c>
      <c r="H5" s="2" t="s">
        <v>68</v>
      </c>
      <c r="I5" s="2" t="s">
        <v>18</v>
      </c>
      <c r="J5" s="2" t="s">
        <v>8</v>
      </c>
      <c r="K5" t="s">
        <v>27</v>
      </c>
    </row>
    <row r="6" spans="1:12" x14ac:dyDescent="0.2">
      <c r="A6" s="2"/>
      <c r="B6" s="2"/>
      <c r="C6" s="2" t="s">
        <v>18</v>
      </c>
      <c r="D6" s="2" t="s">
        <v>16</v>
      </c>
      <c r="E6" s="2"/>
      <c r="F6" s="2"/>
      <c r="G6" s="2">
        <v>5.5555555555555554</v>
      </c>
      <c r="H6" s="2" t="s">
        <v>68</v>
      </c>
      <c r="I6" s="2" t="s">
        <v>18</v>
      </c>
      <c r="J6" s="2" t="s">
        <v>8</v>
      </c>
      <c r="K6" t="s">
        <v>28</v>
      </c>
    </row>
    <row r="7" spans="1:12" x14ac:dyDescent="0.2">
      <c r="A7" s="2"/>
      <c r="B7" s="2"/>
      <c r="C7" s="2" t="s">
        <v>18</v>
      </c>
      <c r="D7" s="2"/>
      <c r="E7" s="2"/>
      <c r="F7" s="2" t="s">
        <v>33</v>
      </c>
      <c r="G7" s="2">
        <v>0.29239766081871377</v>
      </c>
      <c r="H7" s="2" t="s">
        <v>68</v>
      </c>
      <c r="I7" s="2" t="s">
        <v>18</v>
      </c>
      <c r="J7" s="2" t="s">
        <v>8</v>
      </c>
      <c r="K7" t="s">
        <v>28</v>
      </c>
    </row>
    <row r="8" spans="1:12" x14ac:dyDescent="0.2">
      <c r="A8" s="2"/>
      <c r="B8" s="2"/>
      <c r="C8" s="2"/>
      <c r="D8" s="2" t="s">
        <v>16</v>
      </c>
      <c r="E8" s="2" t="s">
        <v>8</v>
      </c>
      <c r="F8" s="2"/>
      <c r="G8" s="2">
        <v>1</v>
      </c>
      <c r="H8" s="2" t="s">
        <v>68</v>
      </c>
      <c r="I8" s="2" t="s">
        <v>18</v>
      </c>
      <c r="J8" s="2" t="s">
        <v>8</v>
      </c>
      <c r="K8" t="s">
        <v>28</v>
      </c>
    </row>
    <row r="9" spans="1:12" x14ac:dyDescent="0.2">
      <c r="A9" s="2"/>
      <c r="B9" s="2"/>
      <c r="C9" s="2"/>
      <c r="D9" s="2" t="s">
        <v>16</v>
      </c>
      <c r="E9" s="2"/>
      <c r="F9" s="2" t="s">
        <v>33</v>
      </c>
      <c r="G9" s="2">
        <v>4.5555555555555554</v>
      </c>
      <c r="H9" s="2" t="s">
        <v>68</v>
      </c>
      <c r="I9" s="2" t="s">
        <v>18</v>
      </c>
      <c r="J9" s="2" t="s">
        <v>8</v>
      </c>
      <c r="K9" t="s">
        <v>28</v>
      </c>
    </row>
    <row r="10" spans="1:12" x14ac:dyDescent="0.2">
      <c r="A10" s="2"/>
      <c r="B10" s="2"/>
      <c r="C10" s="2"/>
      <c r="D10" s="2" t="s">
        <v>16</v>
      </c>
      <c r="E10" s="2"/>
      <c r="F10" s="2" t="s">
        <v>70</v>
      </c>
      <c r="G10" s="2">
        <v>0</v>
      </c>
      <c r="H10" s="2" t="s">
        <v>68</v>
      </c>
      <c r="I10" s="2" t="s">
        <v>18</v>
      </c>
      <c r="J10" s="2" t="s">
        <v>8</v>
      </c>
      <c r="K10" t="s">
        <v>28</v>
      </c>
    </row>
    <row r="11" spans="1:12" x14ac:dyDescent="0.2">
      <c r="A11" s="2"/>
      <c r="B11" s="2"/>
      <c r="C11" s="2" t="s">
        <v>18</v>
      </c>
      <c r="D11" s="2" t="s">
        <v>78</v>
      </c>
      <c r="E11" s="2"/>
      <c r="F11" s="2"/>
      <c r="G11" s="2">
        <v>0</v>
      </c>
      <c r="H11" s="2" t="s">
        <v>68</v>
      </c>
      <c r="I11" s="2" t="s">
        <v>18</v>
      </c>
      <c r="J11" s="2" t="s">
        <v>8</v>
      </c>
      <c r="K11" t="s">
        <v>28</v>
      </c>
    </row>
    <row r="12" spans="1:12" x14ac:dyDescent="0.2">
      <c r="A12" s="2"/>
      <c r="B12" s="2"/>
      <c r="C12" s="2" t="s">
        <v>18</v>
      </c>
      <c r="D12" s="2"/>
      <c r="E12" s="2"/>
      <c r="F12" s="2" t="s">
        <v>33</v>
      </c>
      <c r="G12" s="2">
        <v>0</v>
      </c>
      <c r="H12" s="2" t="s">
        <v>68</v>
      </c>
      <c r="I12" s="2" t="s">
        <v>18</v>
      </c>
      <c r="J12" s="2" t="s">
        <v>8</v>
      </c>
      <c r="K12" t="s">
        <v>28</v>
      </c>
    </row>
    <row r="13" spans="1:12" x14ac:dyDescent="0.2">
      <c r="A13" s="2"/>
      <c r="B13" s="2"/>
      <c r="C13" s="2"/>
      <c r="D13" s="2" t="s">
        <v>78</v>
      </c>
      <c r="E13" s="2" t="s">
        <v>8</v>
      </c>
      <c r="F13" s="2"/>
      <c r="G13" s="2">
        <v>0</v>
      </c>
      <c r="H13" s="2" t="s">
        <v>68</v>
      </c>
      <c r="I13" s="2" t="s">
        <v>18</v>
      </c>
      <c r="J13" s="2" t="s">
        <v>8</v>
      </c>
      <c r="K13" t="s">
        <v>28</v>
      </c>
    </row>
    <row r="14" spans="1:12" x14ac:dyDescent="0.2">
      <c r="A14" s="2"/>
      <c r="B14" s="2"/>
      <c r="C14" s="2"/>
      <c r="D14" s="2" t="s">
        <v>78</v>
      </c>
      <c r="E14" s="2"/>
      <c r="F14" s="2" t="s">
        <v>33</v>
      </c>
      <c r="G14" s="2">
        <v>0</v>
      </c>
      <c r="H14" s="2" t="s">
        <v>68</v>
      </c>
      <c r="I14" s="2" t="s">
        <v>18</v>
      </c>
      <c r="J14" s="2" t="s">
        <v>8</v>
      </c>
      <c r="K14" t="s">
        <v>28</v>
      </c>
    </row>
    <row r="15" spans="1:12" x14ac:dyDescent="0.2">
      <c r="A15" s="2"/>
      <c r="B15" s="2"/>
      <c r="C15" s="2"/>
      <c r="D15" s="2" t="s">
        <v>78</v>
      </c>
      <c r="E15" s="2"/>
      <c r="F15" s="2" t="s">
        <v>70</v>
      </c>
      <c r="G15" s="6">
        <v>0</v>
      </c>
      <c r="H15" s="2" t="s">
        <v>68</v>
      </c>
      <c r="I15" s="2" t="s">
        <v>18</v>
      </c>
      <c r="J15" s="2" t="s">
        <v>8</v>
      </c>
      <c r="K15" t="s">
        <v>28</v>
      </c>
    </row>
    <row r="16" spans="1:12" x14ac:dyDescent="0.2">
      <c r="A16" s="2"/>
      <c r="B16" s="2"/>
      <c r="C16" s="2"/>
      <c r="D16" s="2"/>
      <c r="E16" s="2" t="s">
        <v>8</v>
      </c>
      <c r="F16" s="2" t="s">
        <v>33</v>
      </c>
      <c r="G16" s="2">
        <v>0</v>
      </c>
      <c r="H16" s="2" t="s">
        <v>68</v>
      </c>
      <c r="I16" s="2" t="s">
        <v>18</v>
      </c>
      <c r="J16" s="2" t="s">
        <v>8</v>
      </c>
      <c r="K16" t="s">
        <v>28</v>
      </c>
    </row>
    <row r="17" spans="1:11" x14ac:dyDescent="0.2">
      <c r="A17" s="2"/>
      <c r="B17" s="2"/>
      <c r="C17" s="2"/>
      <c r="D17" s="2"/>
      <c r="E17" s="2" t="s">
        <v>8</v>
      </c>
      <c r="F17" s="2" t="s">
        <v>70</v>
      </c>
      <c r="G17" s="2">
        <v>0</v>
      </c>
      <c r="H17" s="2" t="s">
        <v>68</v>
      </c>
      <c r="I17" s="2" t="s">
        <v>18</v>
      </c>
      <c r="J17" s="2" t="s">
        <v>8</v>
      </c>
      <c r="K17" t="s">
        <v>28</v>
      </c>
    </row>
    <row r="18" spans="1:11" x14ac:dyDescent="0.2">
      <c r="A18" s="2"/>
      <c r="B18" s="2"/>
      <c r="C18" s="2"/>
      <c r="D18" s="2"/>
      <c r="E18" s="2" t="s">
        <v>8</v>
      </c>
      <c r="F18" s="2" t="s">
        <v>33</v>
      </c>
      <c r="G18" s="2">
        <v>0.5</v>
      </c>
      <c r="H18" s="2" t="s">
        <v>68</v>
      </c>
      <c r="I18" s="2" t="s">
        <v>18</v>
      </c>
      <c r="J18" s="2" t="s">
        <v>8</v>
      </c>
      <c r="K18" t="s">
        <v>28</v>
      </c>
    </row>
    <row r="19" spans="1:11" x14ac:dyDescent="0.2">
      <c r="A19" s="2"/>
      <c r="B19" s="2"/>
      <c r="C19" s="2"/>
      <c r="D19" s="2"/>
      <c r="E19" s="2" t="s">
        <v>8</v>
      </c>
      <c r="F19" s="2" t="s">
        <v>70</v>
      </c>
      <c r="G19" s="2">
        <v>0.5</v>
      </c>
      <c r="H19" s="2" t="s">
        <v>68</v>
      </c>
      <c r="I19" s="2" t="s">
        <v>18</v>
      </c>
      <c r="J19" s="2" t="s">
        <v>8</v>
      </c>
      <c r="K19" t="s">
        <v>28</v>
      </c>
    </row>
    <row r="20" spans="1:11" x14ac:dyDescent="0.2">
      <c r="A20" s="3" t="s">
        <v>102</v>
      </c>
      <c r="B20" s="3" t="s">
        <v>19</v>
      </c>
      <c r="C20" s="3"/>
      <c r="D20" s="3"/>
      <c r="E20" s="3"/>
      <c r="F20" s="3"/>
      <c r="G20" s="3">
        <v>4.8245614035087723</v>
      </c>
      <c r="H20" s="3" t="s">
        <v>62</v>
      </c>
      <c r="I20" s="3" t="s">
        <v>4</v>
      </c>
      <c r="J20" s="3" t="s">
        <v>20</v>
      </c>
      <c r="K20" t="s">
        <v>29</v>
      </c>
    </row>
    <row r="21" spans="1:11" x14ac:dyDescent="0.2">
      <c r="A21" s="3" t="s">
        <v>102</v>
      </c>
      <c r="B21" s="3"/>
      <c r="C21" s="3"/>
      <c r="D21" s="3"/>
      <c r="E21" s="3"/>
      <c r="F21" s="3" t="s">
        <v>33</v>
      </c>
      <c r="G21" s="3">
        <v>0.53606237816764124</v>
      </c>
      <c r="H21" s="3" t="s">
        <v>62</v>
      </c>
      <c r="I21" s="3" t="s">
        <v>4</v>
      </c>
      <c r="J21" s="3" t="s">
        <v>20</v>
      </c>
      <c r="K21" t="s">
        <v>29</v>
      </c>
    </row>
    <row r="22" spans="1:11" x14ac:dyDescent="0.2">
      <c r="A22" s="3"/>
      <c r="B22" s="3" t="s">
        <v>19</v>
      </c>
      <c r="C22" s="3" t="s">
        <v>4</v>
      </c>
      <c r="D22" s="3"/>
      <c r="E22" s="3"/>
      <c r="F22" s="3"/>
      <c r="G22" s="3">
        <v>6.1403508771929829</v>
      </c>
      <c r="H22" s="3" t="s">
        <v>62</v>
      </c>
      <c r="I22" s="3" t="s">
        <v>4</v>
      </c>
      <c r="J22" s="3" t="s">
        <v>20</v>
      </c>
      <c r="K22" t="s">
        <v>29</v>
      </c>
    </row>
    <row r="23" spans="1:11" x14ac:dyDescent="0.2">
      <c r="A23" s="3"/>
      <c r="B23" s="3" t="s">
        <v>19</v>
      </c>
      <c r="C23" s="3"/>
      <c r="D23" s="3"/>
      <c r="E23" s="3"/>
      <c r="F23" s="3" t="s">
        <v>33</v>
      </c>
      <c r="G23" s="3">
        <v>0</v>
      </c>
      <c r="H23" s="3" t="s">
        <v>62</v>
      </c>
      <c r="I23" s="3" t="s">
        <v>4</v>
      </c>
      <c r="J23" s="3" t="s">
        <v>20</v>
      </c>
      <c r="K23" t="s">
        <v>29</v>
      </c>
    </row>
    <row r="24" spans="1:11" x14ac:dyDescent="0.2">
      <c r="A24" s="3" t="s">
        <v>103</v>
      </c>
      <c r="B24" s="3" t="s">
        <v>21</v>
      </c>
      <c r="C24" s="3"/>
      <c r="D24" s="3"/>
      <c r="E24" s="3"/>
      <c r="F24" s="3"/>
      <c r="G24" s="3">
        <v>28.07017543859649</v>
      </c>
      <c r="H24" s="3" t="s">
        <v>62</v>
      </c>
      <c r="I24" s="3" t="s">
        <v>4</v>
      </c>
      <c r="J24" s="3" t="s">
        <v>20</v>
      </c>
      <c r="K24" t="s">
        <v>30</v>
      </c>
    </row>
    <row r="25" spans="1:11" x14ac:dyDescent="0.2">
      <c r="A25" s="3" t="s">
        <v>103</v>
      </c>
      <c r="B25" s="3"/>
      <c r="C25" s="3"/>
      <c r="D25" s="3"/>
      <c r="E25" s="3"/>
      <c r="F25" s="3" t="s">
        <v>33</v>
      </c>
      <c r="G25" s="3">
        <v>9.9652926353824949</v>
      </c>
      <c r="H25" s="3" t="s">
        <v>62</v>
      </c>
      <c r="I25" s="3" t="s">
        <v>4</v>
      </c>
      <c r="J25" s="3" t="s">
        <v>20</v>
      </c>
      <c r="K25" t="s">
        <v>30</v>
      </c>
    </row>
    <row r="26" spans="1:11" x14ac:dyDescent="0.2">
      <c r="A26" s="3"/>
      <c r="B26" s="3" t="s">
        <v>21</v>
      </c>
      <c r="C26" s="3" t="s">
        <v>4</v>
      </c>
      <c r="D26" s="3"/>
      <c r="E26" s="3"/>
      <c r="F26" s="3"/>
      <c r="G26" s="3">
        <v>37.719298245614027</v>
      </c>
      <c r="H26" s="3" t="s">
        <v>62</v>
      </c>
      <c r="I26" s="3" t="s">
        <v>4</v>
      </c>
      <c r="J26" s="3" t="s">
        <v>20</v>
      </c>
      <c r="K26" t="s">
        <v>30</v>
      </c>
    </row>
    <row r="27" spans="1:11" x14ac:dyDescent="0.2">
      <c r="A27" s="3"/>
      <c r="B27" s="3" t="s">
        <v>21</v>
      </c>
      <c r="C27" s="3"/>
      <c r="D27" s="3"/>
      <c r="E27" s="3"/>
      <c r="F27" s="3" t="s">
        <v>33</v>
      </c>
      <c r="G27" s="3">
        <v>0</v>
      </c>
      <c r="H27" s="3" t="s">
        <v>62</v>
      </c>
      <c r="I27" s="3" t="s">
        <v>4</v>
      </c>
      <c r="J27" s="3" t="s">
        <v>20</v>
      </c>
      <c r="K27" t="s">
        <v>30</v>
      </c>
    </row>
    <row r="28" spans="1:11" x14ac:dyDescent="0.2">
      <c r="A28" s="3"/>
      <c r="B28" s="3"/>
      <c r="C28" s="3" t="s">
        <v>4</v>
      </c>
      <c r="D28" s="3" t="s">
        <v>5</v>
      </c>
      <c r="E28" s="3"/>
      <c r="F28" s="3"/>
      <c r="G28" s="3">
        <v>4.1666666666666661</v>
      </c>
      <c r="H28" s="3" t="s">
        <v>62</v>
      </c>
      <c r="I28" s="3" t="s">
        <v>4</v>
      </c>
      <c r="J28" s="3" t="s">
        <v>20</v>
      </c>
      <c r="K28" t="s">
        <v>31</v>
      </c>
    </row>
    <row r="29" spans="1:11" x14ac:dyDescent="0.2">
      <c r="A29" s="3"/>
      <c r="B29" s="3"/>
      <c r="C29" s="3" t="s">
        <v>4</v>
      </c>
      <c r="D29" s="3"/>
      <c r="E29" s="3"/>
      <c r="F29" s="3" t="s">
        <v>33</v>
      </c>
      <c r="G29" s="3">
        <v>0.2192982456140351</v>
      </c>
      <c r="H29" s="3" t="s">
        <v>62</v>
      </c>
      <c r="I29" s="3" t="s">
        <v>4</v>
      </c>
      <c r="J29" s="3" t="s">
        <v>20</v>
      </c>
      <c r="K29" t="s">
        <v>31</v>
      </c>
    </row>
    <row r="30" spans="1:11" x14ac:dyDescent="0.2">
      <c r="A30" s="3"/>
      <c r="B30" s="3"/>
      <c r="C30" s="3"/>
      <c r="D30" s="3" t="s">
        <v>5</v>
      </c>
      <c r="E30" s="3" t="s">
        <v>20</v>
      </c>
      <c r="F30" s="3"/>
      <c r="G30" s="3">
        <v>1</v>
      </c>
      <c r="H30" s="3" t="s">
        <v>62</v>
      </c>
      <c r="I30" s="3" t="s">
        <v>4</v>
      </c>
      <c r="J30" s="3" t="s">
        <v>20</v>
      </c>
      <c r="K30" t="s">
        <v>31</v>
      </c>
    </row>
    <row r="31" spans="1:11" x14ac:dyDescent="0.2">
      <c r="A31" s="3"/>
      <c r="B31" s="3"/>
      <c r="C31" s="3"/>
      <c r="D31" s="3" t="s">
        <v>5</v>
      </c>
      <c r="E31" s="3"/>
      <c r="F31" s="3" t="s">
        <v>33</v>
      </c>
      <c r="G31" s="3">
        <v>3.1666666666666661</v>
      </c>
      <c r="H31" s="3" t="s">
        <v>62</v>
      </c>
      <c r="I31" s="3" t="s">
        <v>4</v>
      </c>
      <c r="J31" s="3" t="s">
        <v>20</v>
      </c>
      <c r="K31" t="s">
        <v>31</v>
      </c>
    </row>
    <row r="32" spans="1:11" x14ac:dyDescent="0.2">
      <c r="A32" s="3"/>
      <c r="B32" s="3"/>
      <c r="C32" s="3"/>
      <c r="D32" s="3" t="s">
        <v>5</v>
      </c>
      <c r="E32" s="3"/>
      <c r="F32" s="3" t="s">
        <v>70</v>
      </c>
      <c r="G32" s="3">
        <v>0</v>
      </c>
      <c r="H32" s="3" t="s">
        <v>62</v>
      </c>
      <c r="I32" s="3" t="s">
        <v>4</v>
      </c>
      <c r="J32" s="3" t="s">
        <v>20</v>
      </c>
      <c r="K32" t="s">
        <v>31</v>
      </c>
    </row>
    <row r="33" spans="1:11" x14ac:dyDescent="0.2">
      <c r="A33" s="3"/>
      <c r="B33" s="3"/>
      <c r="C33" s="3" t="s">
        <v>4</v>
      </c>
      <c r="D33" s="3" t="s">
        <v>77</v>
      </c>
      <c r="E33" s="3"/>
      <c r="F33" s="3"/>
      <c r="G33" s="3">
        <v>37.499999999999993</v>
      </c>
      <c r="H33" s="3" t="s">
        <v>62</v>
      </c>
      <c r="I33" s="3" t="s">
        <v>4</v>
      </c>
      <c r="J33" s="3" t="s">
        <v>20</v>
      </c>
      <c r="K33" t="s">
        <v>31</v>
      </c>
    </row>
    <row r="34" spans="1:11" x14ac:dyDescent="0.2">
      <c r="A34" s="3"/>
      <c r="B34" s="3"/>
      <c r="C34" s="3" t="s">
        <v>4</v>
      </c>
      <c r="D34" s="3"/>
      <c r="E34" s="3"/>
      <c r="F34" s="3" t="s">
        <v>33</v>
      </c>
      <c r="G34" s="3">
        <v>1.9736842105263159</v>
      </c>
      <c r="H34" s="3" t="s">
        <v>62</v>
      </c>
      <c r="I34" s="3" t="s">
        <v>4</v>
      </c>
      <c r="J34" s="3" t="s">
        <v>20</v>
      </c>
      <c r="K34" t="s">
        <v>31</v>
      </c>
    </row>
    <row r="35" spans="1:11" x14ac:dyDescent="0.2">
      <c r="A35" s="3"/>
      <c r="B35" s="3"/>
      <c r="C35" s="3"/>
      <c r="D35" s="3" t="s">
        <v>77</v>
      </c>
      <c r="E35" s="3" t="s">
        <v>20</v>
      </c>
      <c r="F35" s="3"/>
      <c r="G35" s="3">
        <v>9</v>
      </c>
      <c r="H35" s="3" t="s">
        <v>62</v>
      </c>
      <c r="I35" s="3" t="s">
        <v>4</v>
      </c>
      <c r="J35" s="3" t="s">
        <v>20</v>
      </c>
      <c r="K35" t="s">
        <v>31</v>
      </c>
    </row>
    <row r="36" spans="1:11" x14ac:dyDescent="0.2">
      <c r="A36" s="3"/>
      <c r="B36" s="3"/>
      <c r="C36" s="3"/>
      <c r="D36" s="3" t="s">
        <v>77</v>
      </c>
      <c r="E36" s="3"/>
      <c r="F36" s="3" t="s">
        <v>33</v>
      </c>
      <c r="G36" s="3">
        <v>28.499999999999993</v>
      </c>
      <c r="H36" s="3" t="s">
        <v>62</v>
      </c>
      <c r="I36" s="3" t="s">
        <v>4</v>
      </c>
      <c r="J36" s="3" t="s">
        <v>20</v>
      </c>
      <c r="K36" t="s">
        <v>31</v>
      </c>
    </row>
    <row r="37" spans="1:11" x14ac:dyDescent="0.2">
      <c r="A37" s="3"/>
      <c r="B37" s="3"/>
      <c r="C37" s="3"/>
      <c r="D37" s="3" t="s">
        <v>77</v>
      </c>
      <c r="E37" s="3"/>
      <c r="F37" s="3" t="s">
        <v>70</v>
      </c>
      <c r="G37" s="3">
        <v>0</v>
      </c>
      <c r="H37" s="3" t="s">
        <v>62</v>
      </c>
      <c r="I37" s="3" t="s">
        <v>4</v>
      </c>
      <c r="J37" s="3" t="s">
        <v>20</v>
      </c>
      <c r="K37" t="s">
        <v>31</v>
      </c>
    </row>
    <row r="38" spans="1:11" x14ac:dyDescent="0.2">
      <c r="A38" s="3"/>
      <c r="B38" s="3"/>
      <c r="C38" s="3"/>
      <c r="D38" s="3"/>
      <c r="E38" s="3" t="s">
        <v>20</v>
      </c>
      <c r="F38" s="3" t="s">
        <v>33</v>
      </c>
      <c r="G38" s="3">
        <v>5</v>
      </c>
      <c r="H38" s="3" t="s">
        <v>62</v>
      </c>
      <c r="I38" s="3" t="s">
        <v>4</v>
      </c>
      <c r="J38" s="3" t="s">
        <v>20</v>
      </c>
      <c r="K38" t="s">
        <v>31</v>
      </c>
    </row>
    <row r="39" spans="1:11" x14ac:dyDescent="0.2">
      <c r="A39" s="3"/>
      <c r="B39" s="3"/>
      <c r="C39" s="3"/>
      <c r="D39" s="3"/>
      <c r="E39" s="3" t="s">
        <v>20</v>
      </c>
      <c r="F39" s="3" t="s">
        <v>70</v>
      </c>
      <c r="G39" s="3">
        <v>0</v>
      </c>
      <c r="H39" s="3" t="s">
        <v>62</v>
      </c>
      <c r="I39" s="3" t="s">
        <v>4</v>
      </c>
      <c r="J39" s="3" t="s">
        <v>20</v>
      </c>
      <c r="K39" t="s">
        <v>31</v>
      </c>
    </row>
    <row r="40" spans="1:11" x14ac:dyDescent="0.2">
      <c r="A40" s="3"/>
      <c r="B40" s="3"/>
      <c r="C40" s="3"/>
      <c r="D40" s="3"/>
      <c r="E40" s="3" t="s">
        <v>20</v>
      </c>
      <c r="F40" s="3" t="s">
        <v>33</v>
      </c>
      <c r="G40" s="3">
        <v>2.5</v>
      </c>
      <c r="H40" s="3" t="s">
        <v>62</v>
      </c>
      <c r="I40" s="3" t="s">
        <v>4</v>
      </c>
      <c r="J40" s="3" t="s">
        <v>20</v>
      </c>
      <c r="K40" t="s">
        <v>31</v>
      </c>
    </row>
    <row r="41" spans="1:11" x14ac:dyDescent="0.2">
      <c r="A41" s="3"/>
      <c r="B41" s="3"/>
      <c r="C41" s="3"/>
      <c r="D41" s="3"/>
      <c r="E41" s="3" t="s">
        <v>20</v>
      </c>
      <c r="F41" s="3" t="s">
        <v>70</v>
      </c>
      <c r="G41" s="3">
        <v>2.5</v>
      </c>
      <c r="H41" s="3" t="s">
        <v>62</v>
      </c>
      <c r="I41" s="3" t="s">
        <v>4</v>
      </c>
      <c r="J41" s="3" t="s">
        <v>20</v>
      </c>
      <c r="K41" t="s">
        <v>31</v>
      </c>
    </row>
    <row r="42" spans="1:11" x14ac:dyDescent="0.2">
      <c r="A42" s="2" t="s">
        <v>102</v>
      </c>
      <c r="B42" s="2" t="s">
        <v>19</v>
      </c>
      <c r="C42" s="2"/>
      <c r="D42" s="2"/>
      <c r="E42" s="2"/>
      <c r="F42" s="2"/>
      <c r="G42" s="2">
        <v>6.1754385964912286</v>
      </c>
      <c r="H42" s="2" t="s">
        <v>63</v>
      </c>
      <c r="I42" s="2" t="s">
        <v>4</v>
      </c>
      <c r="J42" s="2" t="s">
        <v>22</v>
      </c>
      <c r="K42" t="s">
        <v>29</v>
      </c>
    </row>
    <row r="43" spans="1:11" x14ac:dyDescent="0.2">
      <c r="A43" s="2" t="s">
        <v>102</v>
      </c>
      <c r="B43" s="2"/>
      <c r="C43" s="2"/>
      <c r="D43" s="2"/>
      <c r="E43" s="2"/>
      <c r="F43" s="2" t="s">
        <v>33</v>
      </c>
      <c r="G43" s="2">
        <v>0.68615984405458075</v>
      </c>
      <c r="H43" s="2" t="s">
        <v>63</v>
      </c>
      <c r="I43" s="2" t="s">
        <v>4</v>
      </c>
      <c r="J43" s="2" t="s">
        <v>22</v>
      </c>
      <c r="K43" t="s">
        <v>29</v>
      </c>
    </row>
    <row r="44" spans="1:11" x14ac:dyDescent="0.2">
      <c r="A44" s="2"/>
      <c r="B44" s="2" t="s">
        <v>19</v>
      </c>
      <c r="C44" s="2" t="s">
        <v>4</v>
      </c>
      <c r="D44" s="2"/>
      <c r="E44" s="2"/>
      <c r="F44" s="2"/>
      <c r="G44" s="2">
        <v>7.8596491228070189</v>
      </c>
      <c r="H44" s="2" t="s">
        <v>63</v>
      </c>
      <c r="I44" s="2" t="s">
        <v>4</v>
      </c>
      <c r="J44" s="2" t="s">
        <v>22</v>
      </c>
      <c r="K44" t="s">
        <v>29</v>
      </c>
    </row>
    <row r="45" spans="1:11" x14ac:dyDescent="0.2">
      <c r="A45" s="2"/>
      <c r="B45" s="2" t="s">
        <v>19</v>
      </c>
      <c r="C45" s="2"/>
      <c r="D45" s="2"/>
      <c r="E45" s="2"/>
      <c r="F45" s="2" t="s">
        <v>33</v>
      </c>
      <c r="G45" s="2">
        <v>0</v>
      </c>
      <c r="H45" s="2" t="s">
        <v>63</v>
      </c>
      <c r="I45" s="2" t="s">
        <v>4</v>
      </c>
      <c r="J45" s="2" t="s">
        <v>22</v>
      </c>
      <c r="K45" t="s">
        <v>29</v>
      </c>
    </row>
    <row r="46" spans="1:11" x14ac:dyDescent="0.2">
      <c r="A46" s="2" t="s">
        <v>103</v>
      </c>
      <c r="B46" s="2" t="s">
        <v>21</v>
      </c>
      <c r="C46" s="2"/>
      <c r="D46" s="2"/>
      <c r="E46" s="2"/>
      <c r="F46" s="2"/>
      <c r="G46" s="2">
        <v>35.929824561403507</v>
      </c>
      <c r="H46" s="2" t="s">
        <v>63</v>
      </c>
      <c r="I46" s="2" t="s">
        <v>4</v>
      </c>
      <c r="J46" s="2" t="s">
        <v>22</v>
      </c>
      <c r="K46" t="s">
        <v>30</v>
      </c>
    </row>
    <row r="47" spans="1:11" x14ac:dyDescent="0.2">
      <c r="A47" s="2" t="s">
        <v>103</v>
      </c>
      <c r="B47" s="2"/>
      <c r="C47" s="2"/>
      <c r="D47" s="2"/>
      <c r="E47" s="2"/>
      <c r="F47" s="2" t="s">
        <v>33</v>
      </c>
      <c r="G47" s="2">
        <v>12.755574573289595</v>
      </c>
      <c r="H47" s="2" t="s">
        <v>63</v>
      </c>
      <c r="I47" s="2" t="s">
        <v>4</v>
      </c>
      <c r="J47" s="2" t="s">
        <v>22</v>
      </c>
      <c r="K47" t="s">
        <v>30</v>
      </c>
    </row>
    <row r="48" spans="1:11" x14ac:dyDescent="0.2">
      <c r="A48" s="2"/>
      <c r="B48" s="2" t="s">
        <v>21</v>
      </c>
      <c r="C48" s="2" t="s">
        <v>4</v>
      </c>
      <c r="D48" s="2"/>
      <c r="E48" s="2"/>
      <c r="F48" s="2"/>
      <c r="G48" s="2">
        <v>48.280701754385973</v>
      </c>
      <c r="H48" s="2" t="s">
        <v>63</v>
      </c>
      <c r="I48" s="2" t="s">
        <v>4</v>
      </c>
      <c r="J48" s="2" t="s">
        <v>22</v>
      </c>
      <c r="K48" t="s">
        <v>30</v>
      </c>
    </row>
    <row r="49" spans="1:11" x14ac:dyDescent="0.2">
      <c r="A49" s="2"/>
      <c r="B49" s="2" t="s">
        <v>21</v>
      </c>
      <c r="C49" s="2"/>
      <c r="D49" s="2"/>
      <c r="E49" s="2"/>
      <c r="F49" s="2" t="s">
        <v>33</v>
      </c>
      <c r="G49" s="2">
        <v>0</v>
      </c>
      <c r="H49" s="2" t="s">
        <v>63</v>
      </c>
      <c r="I49" s="2" t="s">
        <v>4</v>
      </c>
      <c r="J49" s="2" t="s">
        <v>22</v>
      </c>
      <c r="K49" t="s">
        <v>30</v>
      </c>
    </row>
    <row r="50" spans="1:11" x14ac:dyDescent="0.2">
      <c r="A50" s="2"/>
      <c r="B50" s="2"/>
      <c r="C50" s="2" t="s">
        <v>4</v>
      </c>
      <c r="D50" s="2" t="s">
        <v>5</v>
      </c>
      <c r="E50" s="2"/>
      <c r="F50" s="2"/>
      <c r="G50" s="2">
        <v>2.6666666666666665</v>
      </c>
      <c r="H50" s="2" t="s">
        <v>63</v>
      </c>
      <c r="I50" s="2" t="s">
        <v>4</v>
      </c>
      <c r="J50" s="2" t="s">
        <v>22</v>
      </c>
      <c r="K50" t="s">
        <v>31</v>
      </c>
    </row>
    <row r="51" spans="1:11" x14ac:dyDescent="0.2">
      <c r="A51" s="2"/>
      <c r="B51" s="2"/>
      <c r="C51" s="2" t="s">
        <v>4</v>
      </c>
      <c r="D51" s="2"/>
      <c r="E51" s="2"/>
      <c r="F51" s="2" t="s">
        <v>33</v>
      </c>
      <c r="G51" s="2">
        <v>0.14035087719298334</v>
      </c>
      <c r="H51" s="2" t="s">
        <v>63</v>
      </c>
      <c r="I51" s="2" t="s">
        <v>4</v>
      </c>
      <c r="J51" s="2" t="s">
        <v>22</v>
      </c>
      <c r="K51" t="s">
        <v>31</v>
      </c>
    </row>
    <row r="52" spans="1:11" x14ac:dyDescent="0.2">
      <c r="A52" s="2"/>
      <c r="B52" s="2"/>
      <c r="C52" s="2"/>
      <c r="D52" s="2" t="s">
        <v>5</v>
      </c>
      <c r="E52" s="2" t="s">
        <v>22</v>
      </c>
      <c r="F52" s="2"/>
      <c r="G52" s="2">
        <v>1</v>
      </c>
      <c r="H52" s="2" t="s">
        <v>63</v>
      </c>
      <c r="I52" s="2" t="s">
        <v>4</v>
      </c>
      <c r="J52" s="2" t="s">
        <v>22</v>
      </c>
      <c r="K52" t="s">
        <v>31</v>
      </c>
    </row>
    <row r="53" spans="1:11" x14ac:dyDescent="0.2">
      <c r="A53" s="2"/>
      <c r="B53" s="2"/>
      <c r="C53" s="2"/>
      <c r="D53" s="2" t="s">
        <v>5</v>
      </c>
      <c r="E53" s="2"/>
      <c r="F53" s="2" t="s">
        <v>33</v>
      </c>
      <c r="G53" s="2">
        <v>1.6666666666666665</v>
      </c>
      <c r="H53" s="2" t="s">
        <v>63</v>
      </c>
      <c r="I53" s="2" t="s">
        <v>4</v>
      </c>
      <c r="J53" s="2" t="s">
        <v>22</v>
      </c>
      <c r="K53" t="s">
        <v>31</v>
      </c>
    </row>
    <row r="54" spans="1:11" x14ac:dyDescent="0.2">
      <c r="A54" s="2"/>
      <c r="B54" s="2"/>
      <c r="C54" s="2"/>
      <c r="D54" s="2" t="s">
        <v>5</v>
      </c>
      <c r="E54" s="2"/>
      <c r="F54" s="2" t="s">
        <v>70</v>
      </c>
      <c r="G54" s="2">
        <v>0</v>
      </c>
      <c r="H54" s="2" t="s">
        <v>63</v>
      </c>
      <c r="I54" s="2" t="s">
        <v>4</v>
      </c>
      <c r="J54" s="2" t="s">
        <v>22</v>
      </c>
      <c r="K54" t="s">
        <v>31</v>
      </c>
    </row>
    <row r="55" spans="1:11" x14ac:dyDescent="0.2">
      <c r="A55" s="2"/>
      <c r="B55" s="2"/>
      <c r="C55" s="2" t="s">
        <v>4</v>
      </c>
      <c r="D55" s="2" t="s">
        <v>77</v>
      </c>
      <c r="E55" s="2"/>
      <c r="F55" s="2"/>
      <c r="G55" s="2">
        <v>50.666666666666664</v>
      </c>
      <c r="H55" s="2" t="s">
        <v>63</v>
      </c>
      <c r="I55" s="2" t="s">
        <v>4</v>
      </c>
      <c r="J55" s="2" t="s">
        <v>22</v>
      </c>
      <c r="K55" t="s">
        <v>31</v>
      </c>
    </row>
    <row r="56" spans="1:11" x14ac:dyDescent="0.2">
      <c r="A56" s="2"/>
      <c r="B56" s="2"/>
      <c r="C56" s="2" t="s">
        <v>4</v>
      </c>
      <c r="D56" s="2"/>
      <c r="E56" s="2"/>
      <c r="F56" s="2" t="s">
        <v>33</v>
      </c>
      <c r="G56" s="2">
        <v>2.6666666666666834</v>
      </c>
      <c r="H56" s="2" t="s">
        <v>63</v>
      </c>
      <c r="I56" s="2" t="s">
        <v>4</v>
      </c>
      <c r="J56" s="2" t="s">
        <v>22</v>
      </c>
      <c r="K56" t="s">
        <v>31</v>
      </c>
    </row>
    <row r="57" spans="1:11" x14ac:dyDescent="0.2">
      <c r="A57" s="2"/>
      <c r="B57" s="2"/>
      <c r="C57" s="2"/>
      <c r="D57" s="2" t="s">
        <v>77</v>
      </c>
      <c r="E57" s="2" t="s">
        <v>22</v>
      </c>
      <c r="F57" s="2"/>
      <c r="G57" s="2">
        <v>19</v>
      </c>
      <c r="H57" s="2" t="s">
        <v>63</v>
      </c>
      <c r="I57" s="2" t="s">
        <v>4</v>
      </c>
      <c r="J57" s="2" t="s">
        <v>22</v>
      </c>
      <c r="K57" t="s">
        <v>31</v>
      </c>
    </row>
    <row r="58" spans="1:11" x14ac:dyDescent="0.2">
      <c r="A58" s="2"/>
      <c r="B58" s="2"/>
      <c r="C58" s="2"/>
      <c r="D58" s="2" t="s">
        <v>77</v>
      </c>
      <c r="E58" s="2"/>
      <c r="F58" s="2" t="s">
        <v>33</v>
      </c>
      <c r="G58" s="2">
        <v>31.666666666666664</v>
      </c>
      <c r="H58" s="2" t="s">
        <v>63</v>
      </c>
      <c r="I58" s="2" t="s">
        <v>4</v>
      </c>
      <c r="J58" s="2" t="s">
        <v>22</v>
      </c>
      <c r="K58" t="s">
        <v>31</v>
      </c>
    </row>
    <row r="59" spans="1:11" x14ac:dyDescent="0.2">
      <c r="A59" s="2"/>
      <c r="B59" s="2"/>
      <c r="C59" s="2"/>
      <c r="D59" s="2" t="s">
        <v>77</v>
      </c>
      <c r="E59" s="2"/>
      <c r="F59" s="2" t="s">
        <v>70</v>
      </c>
      <c r="G59" s="2">
        <v>0</v>
      </c>
      <c r="H59" s="2" t="s">
        <v>63</v>
      </c>
      <c r="I59" s="2" t="s">
        <v>4</v>
      </c>
      <c r="J59" s="2" t="s">
        <v>22</v>
      </c>
      <c r="K59" t="s">
        <v>31</v>
      </c>
    </row>
    <row r="60" spans="1:11" x14ac:dyDescent="0.2">
      <c r="A60" s="2"/>
      <c r="B60" s="2"/>
      <c r="C60" s="2"/>
      <c r="D60" s="2"/>
      <c r="E60" s="2" t="s">
        <v>22</v>
      </c>
      <c r="F60" s="2" t="s">
        <v>33</v>
      </c>
      <c r="G60" s="2">
        <v>15</v>
      </c>
      <c r="H60" s="2" t="s">
        <v>63</v>
      </c>
      <c r="I60" s="2" t="s">
        <v>4</v>
      </c>
      <c r="J60" s="2" t="s">
        <v>22</v>
      </c>
      <c r="K60" t="s">
        <v>31</v>
      </c>
    </row>
    <row r="61" spans="1:11" x14ac:dyDescent="0.2">
      <c r="A61" s="2"/>
      <c r="B61" s="2"/>
      <c r="C61" s="2"/>
      <c r="D61" s="2"/>
      <c r="E61" s="2" t="s">
        <v>22</v>
      </c>
      <c r="F61" s="2" t="s">
        <v>70</v>
      </c>
      <c r="G61" s="2">
        <v>0</v>
      </c>
      <c r="H61" s="2" t="s">
        <v>63</v>
      </c>
      <c r="I61" s="2" t="s">
        <v>4</v>
      </c>
      <c r="J61" s="2" t="s">
        <v>22</v>
      </c>
      <c r="K61" t="s">
        <v>31</v>
      </c>
    </row>
    <row r="62" spans="1:11" x14ac:dyDescent="0.2">
      <c r="A62" s="2"/>
      <c r="B62" s="2"/>
      <c r="C62" s="2"/>
      <c r="D62" s="2"/>
      <c r="E62" s="2" t="s">
        <v>22</v>
      </c>
      <c r="F62" s="2" t="s">
        <v>33</v>
      </c>
      <c r="G62" s="2">
        <v>2.5</v>
      </c>
      <c r="H62" s="2" t="s">
        <v>63</v>
      </c>
      <c r="I62" s="2" t="s">
        <v>4</v>
      </c>
      <c r="J62" s="2" t="s">
        <v>22</v>
      </c>
      <c r="K62" t="s">
        <v>31</v>
      </c>
    </row>
    <row r="63" spans="1:11" x14ac:dyDescent="0.2">
      <c r="A63" s="2"/>
      <c r="B63" s="2"/>
      <c r="C63" s="2"/>
      <c r="D63" s="2"/>
      <c r="E63" s="2" t="s">
        <v>22</v>
      </c>
      <c r="F63" s="2" t="s">
        <v>70</v>
      </c>
      <c r="G63" s="2">
        <v>2.5</v>
      </c>
      <c r="H63" s="2" t="s">
        <v>63</v>
      </c>
      <c r="I63" s="2" t="s">
        <v>4</v>
      </c>
      <c r="J63" s="2" t="s">
        <v>22</v>
      </c>
      <c r="K63" t="s">
        <v>31</v>
      </c>
    </row>
    <row r="64" spans="1:11" x14ac:dyDescent="0.2">
      <c r="A64" s="3" t="s">
        <v>104</v>
      </c>
      <c r="B64" s="3" t="s">
        <v>3</v>
      </c>
      <c r="C64" s="3"/>
      <c r="D64" s="3"/>
      <c r="E64" s="3"/>
      <c r="F64" s="3"/>
      <c r="G64" s="3">
        <v>14.035087719298245</v>
      </c>
      <c r="H64" s="3" t="s">
        <v>64</v>
      </c>
      <c r="I64" s="3" t="s">
        <v>23</v>
      </c>
      <c r="J64" s="3" t="s">
        <v>25</v>
      </c>
      <c r="K64" t="s">
        <v>32</v>
      </c>
    </row>
    <row r="65" spans="1:11" x14ac:dyDescent="0.2">
      <c r="A65" s="3" t="s">
        <v>104</v>
      </c>
      <c r="B65" s="3"/>
      <c r="C65" s="3"/>
      <c r="D65" s="3"/>
      <c r="E65" s="3"/>
      <c r="F65" s="3" t="s">
        <v>33</v>
      </c>
      <c r="G65" s="3">
        <v>5.7048387494756607</v>
      </c>
      <c r="H65" s="3" t="s">
        <v>64</v>
      </c>
      <c r="I65" s="3" t="s">
        <v>23</v>
      </c>
      <c r="J65" s="3" t="s">
        <v>25</v>
      </c>
      <c r="K65" t="s">
        <v>32</v>
      </c>
    </row>
    <row r="66" spans="1:11" x14ac:dyDescent="0.2">
      <c r="A66" s="3"/>
      <c r="B66" s="3" t="s">
        <v>3</v>
      </c>
      <c r="C66" s="3" t="s">
        <v>23</v>
      </c>
      <c r="D66" s="3"/>
      <c r="E66" s="3"/>
      <c r="F66" s="3"/>
      <c r="G66" s="3">
        <v>14.035087719298245</v>
      </c>
      <c r="H66" s="3" t="s">
        <v>64</v>
      </c>
      <c r="I66" s="3" t="s">
        <v>23</v>
      </c>
      <c r="J66" s="3" t="s">
        <v>25</v>
      </c>
      <c r="K66" t="s">
        <v>32</v>
      </c>
    </row>
    <row r="67" spans="1:11" x14ac:dyDescent="0.2">
      <c r="A67" s="3"/>
      <c r="B67" s="3" t="s">
        <v>3</v>
      </c>
      <c r="C67" s="3"/>
      <c r="D67" s="3"/>
      <c r="E67" s="3"/>
      <c r="F67" s="3" t="s">
        <v>33</v>
      </c>
      <c r="G67" s="3">
        <v>0</v>
      </c>
      <c r="H67" s="3" t="s">
        <v>64</v>
      </c>
      <c r="I67" s="3" t="s">
        <v>23</v>
      </c>
      <c r="J67" s="3" t="s">
        <v>25</v>
      </c>
      <c r="K67" t="s">
        <v>32</v>
      </c>
    </row>
    <row r="68" spans="1:11" x14ac:dyDescent="0.2">
      <c r="A68" s="3" t="s">
        <v>105</v>
      </c>
      <c r="B68" s="3" t="s">
        <v>34</v>
      </c>
      <c r="C68" s="3"/>
      <c r="D68" s="3"/>
      <c r="E68" s="3"/>
      <c r="F68" s="3"/>
      <c r="G68" s="3">
        <v>0.17543859649122806</v>
      </c>
      <c r="H68" s="3" t="s">
        <v>64</v>
      </c>
      <c r="I68" s="3" t="s">
        <v>23</v>
      </c>
      <c r="J68" s="3" t="s">
        <v>25</v>
      </c>
      <c r="K68" t="s">
        <v>37</v>
      </c>
    </row>
    <row r="69" spans="1:11" x14ac:dyDescent="0.2">
      <c r="A69" s="3" t="s">
        <v>105</v>
      </c>
      <c r="B69" s="3"/>
      <c r="C69" s="3"/>
      <c r="D69" s="3"/>
      <c r="E69" s="3"/>
      <c r="F69" s="3" t="s">
        <v>33</v>
      </c>
      <c r="G69" s="3">
        <v>5.29970760233918E-2</v>
      </c>
      <c r="H69" s="3" t="s">
        <v>64</v>
      </c>
      <c r="I69" s="3" t="s">
        <v>23</v>
      </c>
      <c r="J69" s="3" t="s">
        <v>25</v>
      </c>
      <c r="K69" t="s">
        <v>37</v>
      </c>
    </row>
    <row r="70" spans="1:11" x14ac:dyDescent="0.2">
      <c r="A70" s="3"/>
      <c r="B70" s="3" t="s">
        <v>34</v>
      </c>
      <c r="C70" s="3" t="s">
        <v>23</v>
      </c>
      <c r="D70" s="3"/>
      <c r="E70" s="3"/>
      <c r="F70" s="3"/>
      <c r="G70" s="3">
        <v>0.17543859649122806</v>
      </c>
      <c r="H70" s="3" t="s">
        <v>64</v>
      </c>
      <c r="I70" s="3" t="s">
        <v>23</v>
      </c>
      <c r="J70" s="3" t="s">
        <v>25</v>
      </c>
      <c r="K70" t="s">
        <v>37</v>
      </c>
    </row>
    <row r="71" spans="1:11" x14ac:dyDescent="0.2">
      <c r="A71" s="3"/>
      <c r="B71" s="3" t="s">
        <v>34</v>
      </c>
      <c r="C71" s="3"/>
      <c r="D71" s="3"/>
      <c r="E71" s="3"/>
      <c r="F71" s="3" t="s">
        <v>33</v>
      </c>
      <c r="G71" s="3">
        <v>0</v>
      </c>
      <c r="H71" s="3" t="s">
        <v>64</v>
      </c>
      <c r="I71" s="3" t="s">
        <v>23</v>
      </c>
      <c r="J71" s="3" t="s">
        <v>25</v>
      </c>
      <c r="K71" t="s">
        <v>37</v>
      </c>
    </row>
    <row r="72" spans="1:11" x14ac:dyDescent="0.2">
      <c r="A72" s="3" t="s">
        <v>106</v>
      </c>
      <c r="B72" s="3" t="s">
        <v>35</v>
      </c>
      <c r="C72" s="3"/>
      <c r="D72" s="3"/>
      <c r="E72" s="3"/>
      <c r="F72" s="3"/>
      <c r="G72" s="3">
        <v>3.333333333333333</v>
      </c>
      <c r="H72" s="3" t="s">
        <v>64</v>
      </c>
      <c r="I72" s="3" t="s">
        <v>23</v>
      </c>
      <c r="J72" s="3" t="s">
        <v>25</v>
      </c>
      <c r="K72" t="s">
        <v>38</v>
      </c>
    </row>
    <row r="73" spans="1:11" x14ac:dyDescent="0.2">
      <c r="A73" s="3" t="s">
        <v>106</v>
      </c>
      <c r="B73" s="3"/>
      <c r="C73" s="3"/>
      <c r="D73" s="3"/>
      <c r="E73" s="3"/>
      <c r="F73" s="3" t="s">
        <v>33</v>
      </c>
      <c r="G73" s="3">
        <v>2.2783389450056117</v>
      </c>
      <c r="H73" s="3" t="s">
        <v>64</v>
      </c>
      <c r="I73" s="3" t="s">
        <v>23</v>
      </c>
      <c r="J73" s="3" t="s">
        <v>25</v>
      </c>
      <c r="K73" t="s">
        <v>38</v>
      </c>
    </row>
    <row r="74" spans="1:11" x14ac:dyDescent="0.2">
      <c r="A74" s="3"/>
      <c r="B74" s="3" t="s">
        <v>35</v>
      </c>
      <c r="C74" s="3" t="s">
        <v>23</v>
      </c>
      <c r="D74" s="3"/>
      <c r="E74" s="3"/>
      <c r="F74" s="3"/>
      <c r="G74" s="3">
        <v>3.333333333333333</v>
      </c>
      <c r="H74" s="3" t="s">
        <v>64</v>
      </c>
      <c r="I74" s="3" t="s">
        <v>23</v>
      </c>
      <c r="J74" s="3" t="s">
        <v>25</v>
      </c>
      <c r="K74" t="s">
        <v>38</v>
      </c>
    </row>
    <row r="75" spans="1:11" x14ac:dyDescent="0.2">
      <c r="A75" s="3"/>
      <c r="B75" s="3" t="s">
        <v>35</v>
      </c>
      <c r="C75" s="3"/>
      <c r="D75" s="3"/>
      <c r="E75" s="3"/>
      <c r="F75" s="3" t="s">
        <v>33</v>
      </c>
      <c r="G75" s="3">
        <v>0</v>
      </c>
      <c r="H75" s="3" t="s">
        <v>64</v>
      </c>
      <c r="I75" s="3" t="s">
        <v>23</v>
      </c>
      <c r="J75" s="3" t="s">
        <v>25</v>
      </c>
      <c r="K75" t="s">
        <v>38</v>
      </c>
    </row>
    <row r="76" spans="1:11" x14ac:dyDescent="0.2">
      <c r="A76" s="3"/>
      <c r="B76" s="3"/>
      <c r="C76" s="3" t="s">
        <v>23</v>
      </c>
      <c r="D76" s="3" t="s">
        <v>24</v>
      </c>
      <c r="E76" s="3"/>
      <c r="F76" s="3"/>
      <c r="G76" s="3">
        <v>3.333333333333333</v>
      </c>
      <c r="H76" s="3" t="s">
        <v>64</v>
      </c>
      <c r="I76" s="3" t="s">
        <v>23</v>
      </c>
      <c r="J76" s="3" t="s">
        <v>25</v>
      </c>
      <c r="K76" t="s">
        <v>39</v>
      </c>
    </row>
    <row r="77" spans="1:11" x14ac:dyDescent="0.2">
      <c r="A77" s="3"/>
      <c r="B77" s="3"/>
      <c r="C77" s="3" t="s">
        <v>23</v>
      </c>
      <c r="D77" s="3"/>
      <c r="E77" s="3"/>
      <c r="F77" s="3" t="s">
        <v>33</v>
      </c>
      <c r="G77" s="3">
        <v>0.17543859649122773</v>
      </c>
      <c r="H77" s="3" t="s">
        <v>64</v>
      </c>
      <c r="I77" s="3" t="s">
        <v>23</v>
      </c>
      <c r="J77" s="3" t="s">
        <v>25</v>
      </c>
      <c r="K77" t="s">
        <v>39</v>
      </c>
    </row>
    <row r="78" spans="1:11" x14ac:dyDescent="0.2">
      <c r="A78" s="3"/>
      <c r="B78" s="3"/>
      <c r="C78" s="3"/>
      <c r="D78" s="3" t="s">
        <v>24</v>
      </c>
      <c r="E78" s="3" t="s">
        <v>25</v>
      </c>
      <c r="F78" s="3"/>
      <c r="G78" s="3">
        <v>1</v>
      </c>
      <c r="H78" s="3" t="s">
        <v>64</v>
      </c>
      <c r="I78" s="3" t="s">
        <v>23</v>
      </c>
      <c r="J78" s="3" t="s">
        <v>25</v>
      </c>
      <c r="K78" t="s">
        <v>39</v>
      </c>
    </row>
    <row r="79" spans="1:11" x14ac:dyDescent="0.2">
      <c r="A79" s="3"/>
      <c r="B79" s="3"/>
      <c r="C79" s="3"/>
      <c r="D79" s="3" t="s">
        <v>24</v>
      </c>
      <c r="E79" s="3"/>
      <c r="F79" s="3" t="s">
        <v>33</v>
      </c>
      <c r="G79" s="3">
        <v>2.333333333333333</v>
      </c>
      <c r="H79" s="3" t="s">
        <v>64</v>
      </c>
      <c r="I79" s="3" t="s">
        <v>23</v>
      </c>
      <c r="J79" s="3" t="s">
        <v>25</v>
      </c>
      <c r="K79" t="s">
        <v>39</v>
      </c>
    </row>
    <row r="80" spans="1:11" x14ac:dyDescent="0.2">
      <c r="A80" s="3"/>
      <c r="B80" s="3"/>
      <c r="C80" s="3"/>
      <c r="D80" s="3" t="s">
        <v>24</v>
      </c>
      <c r="E80" s="3"/>
      <c r="F80" s="3" t="s">
        <v>70</v>
      </c>
      <c r="G80" s="3">
        <v>0</v>
      </c>
      <c r="H80" s="3" t="s">
        <v>64</v>
      </c>
      <c r="I80" s="3" t="s">
        <v>23</v>
      </c>
      <c r="J80" s="3" t="s">
        <v>25</v>
      </c>
      <c r="K80" t="s">
        <v>39</v>
      </c>
    </row>
    <row r="81" spans="1:11" x14ac:dyDescent="0.2">
      <c r="A81" s="3"/>
      <c r="B81" s="3"/>
      <c r="C81" s="3" t="s">
        <v>23</v>
      </c>
      <c r="D81" s="3" t="s">
        <v>76</v>
      </c>
      <c r="E81" s="3"/>
      <c r="F81" s="3"/>
      <c r="G81" s="3">
        <v>13.333333333333332</v>
      </c>
      <c r="H81" s="3" t="s">
        <v>64</v>
      </c>
      <c r="I81" s="3" t="s">
        <v>23</v>
      </c>
      <c r="J81" s="3" t="s">
        <v>25</v>
      </c>
      <c r="K81" t="s">
        <v>39</v>
      </c>
    </row>
    <row r="82" spans="1:11" x14ac:dyDescent="0.2">
      <c r="A82" s="3"/>
      <c r="B82" s="3"/>
      <c r="C82" s="3" t="s">
        <v>23</v>
      </c>
      <c r="D82" s="3"/>
      <c r="E82" s="3"/>
      <c r="F82" s="3" t="s">
        <v>33</v>
      </c>
      <c r="G82" s="3">
        <v>0.70175438596491091</v>
      </c>
      <c r="H82" s="3" t="s">
        <v>64</v>
      </c>
      <c r="I82" s="3" t="s">
        <v>23</v>
      </c>
      <c r="J82" s="3" t="s">
        <v>25</v>
      </c>
      <c r="K82" t="s">
        <v>39</v>
      </c>
    </row>
    <row r="83" spans="1:11" x14ac:dyDescent="0.2">
      <c r="A83" s="3"/>
      <c r="B83" s="3"/>
      <c r="C83" s="3"/>
      <c r="D83" s="3" t="s">
        <v>76</v>
      </c>
      <c r="E83" s="3" t="s">
        <v>25</v>
      </c>
      <c r="F83" s="3"/>
      <c r="G83" s="3">
        <v>4</v>
      </c>
      <c r="H83" s="3" t="s">
        <v>64</v>
      </c>
      <c r="I83" s="3" t="s">
        <v>23</v>
      </c>
      <c r="J83" s="3" t="s">
        <v>25</v>
      </c>
      <c r="K83" t="s">
        <v>39</v>
      </c>
    </row>
    <row r="84" spans="1:11" x14ac:dyDescent="0.2">
      <c r="A84" s="3"/>
      <c r="B84" s="3"/>
      <c r="C84" s="3"/>
      <c r="D84" s="3" t="s">
        <v>76</v>
      </c>
      <c r="E84" s="3"/>
      <c r="F84" s="3" t="s">
        <v>33</v>
      </c>
      <c r="G84" s="3">
        <v>9.3333333333333321</v>
      </c>
      <c r="H84" s="3" t="s">
        <v>64</v>
      </c>
      <c r="I84" s="3" t="s">
        <v>23</v>
      </c>
      <c r="J84" s="3" t="s">
        <v>25</v>
      </c>
      <c r="K84" t="s">
        <v>39</v>
      </c>
    </row>
    <row r="85" spans="1:11" x14ac:dyDescent="0.2">
      <c r="A85" s="3"/>
      <c r="B85" s="3"/>
      <c r="C85" s="3"/>
      <c r="D85" s="3" t="s">
        <v>76</v>
      </c>
      <c r="E85" s="3"/>
      <c r="F85" s="3" t="s">
        <v>70</v>
      </c>
      <c r="G85" s="3">
        <v>0</v>
      </c>
      <c r="H85" s="3" t="s">
        <v>64</v>
      </c>
      <c r="I85" s="3" t="s">
        <v>23</v>
      </c>
      <c r="J85" s="3" t="s">
        <v>25</v>
      </c>
      <c r="K85" t="s">
        <v>39</v>
      </c>
    </row>
    <row r="86" spans="1:11" x14ac:dyDescent="0.2">
      <c r="A86" s="3"/>
      <c r="B86" s="3"/>
      <c r="C86" s="3"/>
      <c r="D86" s="3"/>
      <c r="E86" s="3" t="s">
        <v>25</v>
      </c>
      <c r="F86" s="3" t="s">
        <v>33</v>
      </c>
      <c r="G86" s="3">
        <v>4</v>
      </c>
      <c r="H86" s="3" t="s">
        <v>64</v>
      </c>
      <c r="I86" s="3" t="s">
        <v>23</v>
      </c>
      <c r="J86" s="3" t="s">
        <v>25</v>
      </c>
      <c r="K86" t="s">
        <v>39</v>
      </c>
    </row>
    <row r="87" spans="1:11" x14ac:dyDescent="0.2">
      <c r="A87" s="3"/>
      <c r="B87" s="3"/>
      <c r="C87" s="3"/>
      <c r="D87" s="3"/>
      <c r="E87" s="3" t="s">
        <v>25</v>
      </c>
      <c r="F87" s="3" t="s">
        <v>70</v>
      </c>
      <c r="G87" s="3">
        <v>0</v>
      </c>
      <c r="H87" s="3" t="s">
        <v>64</v>
      </c>
      <c r="I87" s="3" t="s">
        <v>23</v>
      </c>
      <c r="J87" s="3" t="s">
        <v>25</v>
      </c>
      <c r="K87" t="s">
        <v>39</v>
      </c>
    </row>
    <row r="88" spans="1:11" x14ac:dyDescent="0.2">
      <c r="A88" s="3"/>
      <c r="B88" s="3"/>
      <c r="C88" s="3"/>
      <c r="D88" s="3"/>
      <c r="E88" s="3" t="s">
        <v>25</v>
      </c>
      <c r="F88" s="3" t="s">
        <v>33</v>
      </c>
      <c r="G88" s="3">
        <v>0.5</v>
      </c>
      <c r="H88" s="3" t="s">
        <v>64</v>
      </c>
      <c r="I88" s="3" t="s">
        <v>23</v>
      </c>
      <c r="J88" s="3" t="s">
        <v>25</v>
      </c>
      <c r="K88" t="s">
        <v>39</v>
      </c>
    </row>
    <row r="89" spans="1:11" x14ac:dyDescent="0.2">
      <c r="A89" s="3"/>
      <c r="B89" s="3"/>
      <c r="C89" s="3"/>
      <c r="D89" s="3"/>
      <c r="E89" s="3" t="s">
        <v>25</v>
      </c>
      <c r="F89" s="3" t="s">
        <v>70</v>
      </c>
      <c r="G89" s="3">
        <v>0.5</v>
      </c>
      <c r="H89" s="3" t="s">
        <v>64</v>
      </c>
      <c r="I89" s="3" t="s">
        <v>23</v>
      </c>
      <c r="J89" s="3" t="s">
        <v>25</v>
      </c>
      <c r="K89" t="s">
        <v>39</v>
      </c>
    </row>
    <row r="90" spans="1:11" x14ac:dyDescent="0.2">
      <c r="A90" s="2" t="s">
        <v>104</v>
      </c>
      <c r="B90" s="2" t="s">
        <v>3</v>
      </c>
      <c r="C90" s="2"/>
      <c r="D90" s="2"/>
      <c r="E90" s="2"/>
      <c r="F90" s="2"/>
      <c r="G90" s="2">
        <v>4.6783625730994158</v>
      </c>
      <c r="H90" s="2" t="s">
        <v>68</v>
      </c>
      <c r="I90" s="2" t="s">
        <v>23</v>
      </c>
      <c r="J90" s="2" t="s">
        <v>7</v>
      </c>
      <c r="K90" t="s">
        <v>32</v>
      </c>
    </row>
    <row r="91" spans="1:11" x14ac:dyDescent="0.2">
      <c r="A91" s="2" t="s">
        <v>104</v>
      </c>
      <c r="B91" s="2"/>
      <c r="C91" s="2"/>
      <c r="D91" s="2"/>
      <c r="E91" s="2"/>
      <c r="F91" s="2" t="s">
        <v>33</v>
      </c>
      <c r="G91" s="2">
        <v>1.9016129164918869</v>
      </c>
      <c r="H91" s="2" t="s">
        <v>68</v>
      </c>
      <c r="I91" s="2" t="s">
        <v>23</v>
      </c>
      <c r="J91" s="2" t="s">
        <v>7</v>
      </c>
      <c r="K91" t="s">
        <v>32</v>
      </c>
    </row>
    <row r="92" spans="1:11" x14ac:dyDescent="0.2">
      <c r="A92" s="2"/>
      <c r="B92" s="2" t="s">
        <v>3</v>
      </c>
      <c r="C92" s="2" t="s">
        <v>23</v>
      </c>
      <c r="D92" s="2"/>
      <c r="E92" s="2"/>
      <c r="F92" s="2"/>
      <c r="G92" s="2">
        <v>4.6783625730994158</v>
      </c>
      <c r="H92" s="2" t="s">
        <v>68</v>
      </c>
      <c r="I92" s="2" t="s">
        <v>23</v>
      </c>
      <c r="J92" s="2" t="s">
        <v>7</v>
      </c>
      <c r="K92" t="s">
        <v>32</v>
      </c>
    </row>
    <row r="93" spans="1:11" x14ac:dyDescent="0.2">
      <c r="A93" s="2"/>
      <c r="B93" s="2" t="s">
        <v>3</v>
      </c>
      <c r="C93" s="2"/>
      <c r="D93" s="2"/>
      <c r="E93" s="2"/>
      <c r="F93" s="2" t="s">
        <v>33</v>
      </c>
      <c r="G93" s="2">
        <v>0</v>
      </c>
      <c r="H93" s="2" t="s">
        <v>68</v>
      </c>
      <c r="I93" s="2" t="s">
        <v>23</v>
      </c>
      <c r="J93" s="2" t="s">
        <v>7</v>
      </c>
      <c r="K93" t="s">
        <v>32</v>
      </c>
    </row>
    <row r="94" spans="1:11" x14ac:dyDescent="0.2">
      <c r="A94" s="2" t="s">
        <v>105</v>
      </c>
      <c r="B94" s="2" t="s">
        <v>34</v>
      </c>
      <c r="C94" s="2"/>
      <c r="D94" s="2"/>
      <c r="E94" s="2"/>
      <c r="F94" s="2"/>
      <c r="G94" s="2">
        <v>5.8479532163742694E-2</v>
      </c>
      <c r="H94" s="2" t="s">
        <v>68</v>
      </c>
      <c r="I94" s="2" t="s">
        <v>23</v>
      </c>
      <c r="J94" s="2" t="s">
        <v>7</v>
      </c>
      <c r="K94" t="s">
        <v>37</v>
      </c>
    </row>
    <row r="95" spans="1:11" x14ac:dyDescent="0.2">
      <c r="A95" s="2" t="s">
        <v>105</v>
      </c>
      <c r="B95" s="2"/>
      <c r="C95" s="2"/>
      <c r="D95" s="2"/>
      <c r="E95" s="2"/>
      <c r="F95" s="2" t="s">
        <v>33</v>
      </c>
      <c r="G95" s="2">
        <v>1.766569200779727E-2</v>
      </c>
      <c r="H95" s="2" t="s">
        <v>68</v>
      </c>
      <c r="I95" s="2" t="s">
        <v>23</v>
      </c>
      <c r="J95" s="2" t="s">
        <v>7</v>
      </c>
      <c r="K95" t="s">
        <v>37</v>
      </c>
    </row>
    <row r="96" spans="1:11" x14ac:dyDescent="0.2">
      <c r="A96" s="2"/>
      <c r="B96" s="2" t="s">
        <v>34</v>
      </c>
      <c r="C96" s="2" t="s">
        <v>23</v>
      </c>
      <c r="D96" s="2"/>
      <c r="E96" s="2"/>
      <c r="F96" s="2"/>
      <c r="G96" s="2">
        <v>5.8479532163742694E-2</v>
      </c>
      <c r="H96" s="2" t="s">
        <v>68</v>
      </c>
      <c r="I96" s="2" t="s">
        <v>23</v>
      </c>
      <c r="J96" s="2" t="s">
        <v>7</v>
      </c>
      <c r="K96" t="s">
        <v>37</v>
      </c>
    </row>
    <row r="97" spans="1:11" x14ac:dyDescent="0.2">
      <c r="A97" s="2"/>
      <c r="B97" s="2" t="s">
        <v>34</v>
      </c>
      <c r="C97" s="2"/>
      <c r="D97" s="2"/>
      <c r="E97" s="2"/>
      <c r="F97" s="2" t="s">
        <v>33</v>
      </c>
      <c r="G97" s="2">
        <v>0</v>
      </c>
      <c r="H97" s="2" t="s">
        <v>68</v>
      </c>
      <c r="I97" s="2" t="s">
        <v>23</v>
      </c>
      <c r="J97" s="2" t="s">
        <v>7</v>
      </c>
      <c r="K97" t="s">
        <v>37</v>
      </c>
    </row>
    <row r="98" spans="1:11" x14ac:dyDescent="0.2">
      <c r="A98" s="2" t="s">
        <v>106</v>
      </c>
      <c r="B98" s="2" t="s">
        <v>35</v>
      </c>
      <c r="C98" s="2"/>
      <c r="D98" s="2"/>
      <c r="E98" s="2"/>
      <c r="F98" s="2"/>
      <c r="G98" s="2">
        <v>1.1111111111111112</v>
      </c>
      <c r="H98" s="2" t="s">
        <v>68</v>
      </c>
      <c r="I98" s="2" t="s">
        <v>23</v>
      </c>
      <c r="J98" s="2" t="s">
        <v>7</v>
      </c>
      <c r="K98" t="s">
        <v>38</v>
      </c>
    </row>
    <row r="99" spans="1:11" x14ac:dyDescent="0.2">
      <c r="A99" s="2" t="s">
        <v>106</v>
      </c>
      <c r="B99" s="2"/>
      <c r="C99" s="2"/>
      <c r="D99" s="2"/>
      <c r="E99" s="2"/>
      <c r="F99" s="2" t="s">
        <v>33</v>
      </c>
      <c r="G99" s="2">
        <v>0.75944631500187076</v>
      </c>
      <c r="H99" s="2" t="s">
        <v>68</v>
      </c>
      <c r="I99" s="2" t="s">
        <v>23</v>
      </c>
      <c r="J99" s="2" t="s">
        <v>7</v>
      </c>
      <c r="K99" t="s">
        <v>38</v>
      </c>
    </row>
    <row r="100" spans="1:11" x14ac:dyDescent="0.2">
      <c r="A100" s="2"/>
      <c r="B100" s="2" t="s">
        <v>35</v>
      </c>
      <c r="C100" s="2" t="s">
        <v>23</v>
      </c>
      <c r="D100" s="2"/>
      <c r="E100" s="2"/>
      <c r="F100" s="2"/>
      <c r="G100" s="2">
        <v>1.1111111111111112</v>
      </c>
      <c r="H100" s="2" t="s">
        <v>68</v>
      </c>
      <c r="I100" s="2" t="s">
        <v>23</v>
      </c>
      <c r="J100" s="2" t="s">
        <v>7</v>
      </c>
      <c r="K100" t="s">
        <v>38</v>
      </c>
    </row>
    <row r="101" spans="1:11" x14ac:dyDescent="0.2">
      <c r="A101" s="2"/>
      <c r="B101" s="2" t="s">
        <v>35</v>
      </c>
      <c r="C101" s="2"/>
      <c r="D101" s="2"/>
      <c r="E101" s="2"/>
      <c r="F101" s="2" t="s">
        <v>33</v>
      </c>
      <c r="G101" s="2">
        <v>0</v>
      </c>
      <c r="H101" s="2" t="s">
        <v>68</v>
      </c>
      <c r="I101" s="2" t="s">
        <v>23</v>
      </c>
      <c r="J101" s="2" t="s">
        <v>7</v>
      </c>
      <c r="K101" t="s">
        <v>38</v>
      </c>
    </row>
    <row r="102" spans="1:11" x14ac:dyDescent="0.2">
      <c r="A102" s="2"/>
      <c r="B102" s="2"/>
      <c r="C102" s="2" t="s">
        <v>23</v>
      </c>
      <c r="D102" s="2" t="s">
        <v>24</v>
      </c>
      <c r="E102" s="2"/>
      <c r="F102" s="2"/>
      <c r="G102" s="2">
        <v>5.5555555555555554</v>
      </c>
      <c r="H102" s="2" t="s">
        <v>68</v>
      </c>
      <c r="I102" s="2" t="s">
        <v>23</v>
      </c>
      <c r="J102" s="2" t="s">
        <v>7</v>
      </c>
      <c r="K102" t="s">
        <v>39</v>
      </c>
    </row>
    <row r="103" spans="1:11" x14ac:dyDescent="0.2">
      <c r="A103" s="2"/>
      <c r="B103" s="2"/>
      <c r="C103" s="2" t="s">
        <v>23</v>
      </c>
      <c r="D103" s="2"/>
      <c r="E103" s="2"/>
      <c r="F103" s="2" t="s">
        <v>33</v>
      </c>
      <c r="G103" s="2">
        <v>0.29239766081871466</v>
      </c>
      <c r="H103" s="2" t="s">
        <v>68</v>
      </c>
      <c r="I103" s="2" t="s">
        <v>23</v>
      </c>
      <c r="J103" s="2" t="s">
        <v>7</v>
      </c>
      <c r="K103" t="s">
        <v>39</v>
      </c>
    </row>
    <row r="104" spans="1:11" x14ac:dyDescent="0.2">
      <c r="A104" s="2"/>
      <c r="B104" s="2"/>
      <c r="C104" s="2"/>
      <c r="D104" s="2" t="s">
        <v>24</v>
      </c>
      <c r="E104" s="2" t="s">
        <v>7</v>
      </c>
      <c r="F104" s="2"/>
      <c r="G104" s="2">
        <v>1</v>
      </c>
      <c r="H104" s="2" t="s">
        <v>68</v>
      </c>
      <c r="I104" s="2" t="s">
        <v>23</v>
      </c>
      <c r="J104" s="2" t="s">
        <v>7</v>
      </c>
      <c r="K104" t="s">
        <v>39</v>
      </c>
    </row>
    <row r="105" spans="1:11" x14ac:dyDescent="0.2">
      <c r="A105" s="2"/>
      <c r="B105" s="2"/>
      <c r="C105" s="2"/>
      <c r="D105" s="2" t="s">
        <v>24</v>
      </c>
      <c r="E105" s="2"/>
      <c r="F105" s="2" t="s">
        <v>33</v>
      </c>
      <c r="G105" s="2">
        <v>4.5555555555555554</v>
      </c>
      <c r="H105" s="2" t="s">
        <v>68</v>
      </c>
      <c r="I105" s="2" t="s">
        <v>23</v>
      </c>
      <c r="J105" s="2" t="s">
        <v>7</v>
      </c>
      <c r="K105" t="s">
        <v>39</v>
      </c>
    </row>
    <row r="106" spans="1:11" x14ac:dyDescent="0.2">
      <c r="A106" s="2"/>
      <c r="B106" s="2"/>
      <c r="C106" s="2"/>
      <c r="D106" s="2" t="s">
        <v>24</v>
      </c>
      <c r="E106" s="2"/>
      <c r="F106" s="2" t="s">
        <v>70</v>
      </c>
      <c r="G106" s="2">
        <v>0</v>
      </c>
      <c r="H106" s="2" t="s">
        <v>68</v>
      </c>
      <c r="I106" s="2" t="s">
        <v>23</v>
      </c>
      <c r="J106" s="2" t="s">
        <v>7</v>
      </c>
      <c r="K106" t="s">
        <v>39</v>
      </c>
    </row>
    <row r="107" spans="1:11" x14ac:dyDescent="0.2">
      <c r="A107" s="2"/>
      <c r="B107" s="2"/>
      <c r="C107" s="2" t="s">
        <v>23</v>
      </c>
      <c r="D107" s="2" t="s">
        <v>76</v>
      </c>
      <c r="E107" s="2"/>
      <c r="F107" s="2"/>
      <c r="G107" s="2">
        <v>0</v>
      </c>
      <c r="H107" s="2" t="s">
        <v>68</v>
      </c>
      <c r="I107" s="2" t="s">
        <v>23</v>
      </c>
      <c r="J107" s="2" t="s">
        <v>7</v>
      </c>
      <c r="K107" t="s">
        <v>39</v>
      </c>
    </row>
    <row r="108" spans="1:11" x14ac:dyDescent="0.2">
      <c r="A108" s="2"/>
      <c r="B108" s="2"/>
      <c r="C108" s="2" t="s">
        <v>23</v>
      </c>
      <c r="D108" s="2"/>
      <c r="E108" s="2"/>
      <c r="F108" s="2" t="s">
        <v>33</v>
      </c>
      <c r="G108" s="2">
        <v>0</v>
      </c>
      <c r="H108" s="2" t="s">
        <v>68</v>
      </c>
      <c r="I108" s="2" t="s">
        <v>23</v>
      </c>
      <c r="J108" s="2" t="s">
        <v>7</v>
      </c>
      <c r="K108" t="s">
        <v>39</v>
      </c>
    </row>
    <row r="109" spans="1:11" x14ac:dyDescent="0.2">
      <c r="A109" s="2"/>
      <c r="B109" s="2"/>
      <c r="C109" s="2"/>
      <c r="D109" s="2" t="s">
        <v>76</v>
      </c>
      <c r="E109" s="2" t="s">
        <v>7</v>
      </c>
      <c r="F109" s="2"/>
      <c r="G109" s="2">
        <v>0</v>
      </c>
      <c r="H109" s="2" t="s">
        <v>68</v>
      </c>
      <c r="I109" s="2" t="s">
        <v>23</v>
      </c>
      <c r="J109" s="2" t="s">
        <v>7</v>
      </c>
      <c r="K109" t="s">
        <v>39</v>
      </c>
    </row>
    <row r="110" spans="1:11" x14ac:dyDescent="0.2">
      <c r="A110" s="2"/>
      <c r="B110" s="2"/>
      <c r="C110" s="2"/>
      <c r="D110" s="2" t="s">
        <v>76</v>
      </c>
      <c r="E110" s="2"/>
      <c r="F110" s="2" t="s">
        <v>33</v>
      </c>
      <c r="G110" s="2">
        <v>0</v>
      </c>
      <c r="H110" s="2" t="s">
        <v>68</v>
      </c>
      <c r="I110" s="2" t="s">
        <v>23</v>
      </c>
      <c r="J110" s="2" t="s">
        <v>7</v>
      </c>
      <c r="K110" t="s">
        <v>39</v>
      </c>
    </row>
    <row r="111" spans="1:11" x14ac:dyDescent="0.2">
      <c r="A111" s="2"/>
      <c r="B111" s="2"/>
      <c r="C111" s="2"/>
      <c r="D111" s="2" t="s">
        <v>76</v>
      </c>
      <c r="E111" s="2"/>
      <c r="F111" s="2" t="s">
        <v>70</v>
      </c>
      <c r="G111" s="2">
        <v>0</v>
      </c>
      <c r="H111" s="2" t="s">
        <v>68</v>
      </c>
      <c r="I111" s="2" t="s">
        <v>23</v>
      </c>
      <c r="J111" s="2" t="s">
        <v>7</v>
      </c>
      <c r="K111" t="s">
        <v>39</v>
      </c>
    </row>
    <row r="112" spans="1:11" x14ac:dyDescent="0.2">
      <c r="A112" s="2"/>
      <c r="B112" s="2"/>
      <c r="C112" s="2"/>
      <c r="D112" s="2"/>
      <c r="E112" s="2" t="s">
        <v>7</v>
      </c>
      <c r="F112" s="2" t="s">
        <v>33</v>
      </c>
      <c r="G112" s="2">
        <v>0</v>
      </c>
      <c r="H112" s="2" t="s">
        <v>68</v>
      </c>
      <c r="I112" s="2" t="s">
        <v>23</v>
      </c>
      <c r="J112" s="2" t="s">
        <v>7</v>
      </c>
      <c r="K112" t="s">
        <v>39</v>
      </c>
    </row>
    <row r="113" spans="1:11" x14ac:dyDescent="0.2">
      <c r="A113" s="2"/>
      <c r="B113" s="2"/>
      <c r="C113" s="2"/>
      <c r="D113" s="2"/>
      <c r="E113" s="2" t="s">
        <v>7</v>
      </c>
      <c r="F113" s="2" t="s">
        <v>70</v>
      </c>
      <c r="G113" s="2">
        <v>0</v>
      </c>
      <c r="H113" s="2" t="s">
        <v>68</v>
      </c>
      <c r="I113" s="2" t="s">
        <v>23</v>
      </c>
      <c r="J113" s="2" t="s">
        <v>7</v>
      </c>
      <c r="K113" t="s">
        <v>39</v>
      </c>
    </row>
    <row r="114" spans="1:11" x14ac:dyDescent="0.2">
      <c r="A114" s="2"/>
      <c r="B114" s="2"/>
      <c r="C114" s="2"/>
      <c r="D114" s="2"/>
      <c r="E114" s="2" t="s">
        <v>7</v>
      </c>
      <c r="F114" s="2" t="s">
        <v>33</v>
      </c>
      <c r="G114" s="2">
        <v>0.5</v>
      </c>
      <c r="H114" s="2" t="s">
        <v>68</v>
      </c>
      <c r="I114" s="2" t="s">
        <v>23</v>
      </c>
      <c r="J114" s="2" t="s">
        <v>7</v>
      </c>
      <c r="K114" t="s">
        <v>39</v>
      </c>
    </row>
    <row r="115" spans="1:11" x14ac:dyDescent="0.2">
      <c r="A115" s="2"/>
      <c r="B115" s="2"/>
      <c r="C115" s="2"/>
      <c r="D115" s="2"/>
      <c r="E115" s="2" t="s">
        <v>7</v>
      </c>
      <c r="F115" s="2" t="s">
        <v>70</v>
      </c>
      <c r="G115" s="2">
        <v>0.5</v>
      </c>
      <c r="H115" s="2" t="s">
        <v>68</v>
      </c>
      <c r="I115" s="2" t="s">
        <v>23</v>
      </c>
      <c r="J115" s="2" t="s">
        <v>7</v>
      </c>
      <c r="K115" t="s">
        <v>39</v>
      </c>
    </row>
    <row r="116" spans="1:11" x14ac:dyDescent="0.2">
      <c r="A116" s="3" t="s">
        <v>107</v>
      </c>
      <c r="B116" s="3" t="s">
        <v>10</v>
      </c>
      <c r="C116" s="3"/>
      <c r="D116" s="3"/>
      <c r="E116" s="3"/>
      <c r="F116" s="3"/>
      <c r="G116" s="3">
        <v>7.1929824561403493</v>
      </c>
      <c r="H116" s="3" t="s">
        <v>62</v>
      </c>
      <c r="I116" s="3" t="s">
        <v>12</v>
      </c>
      <c r="J116" s="3" t="s">
        <v>6</v>
      </c>
      <c r="K116" t="s">
        <v>40</v>
      </c>
    </row>
    <row r="117" spans="1:11" x14ac:dyDescent="0.2">
      <c r="A117" s="3" t="s">
        <v>107</v>
      </c>
      <c r="B117" s="3"/>
      <c r="C117" s="3"/>
      <c r="D117" s="3"/>
      <c r="E117" s="3"/>
      <c r="F117" s="3" t="s">
        <v>33</v>
      </c>
      <c r="G117" s="3">
        <v>3.7552404603594214</v>
      </c>
      <c r="H117" s="3" t="s">
        <v>62</v>
      </c>
      <c r="I117" s="3" t="s">
        <v>12</v>
      </c>
      <c r="J117" s="3" t="s">
        <v>6</v>
      </c>
      <c r="K117" t="s">
        <v>40</v>
      </c>
    </row>
    <row r="118" spans="1:11" x14ac:dyDescent="0.2">
      <c r="A118" s="3"/>
      <c r="B118" s="3" t="s">
        <v>10</v>
      </c>
      <c r="C118" s="3" t="s">
        <v>12</v>
      </c>
      <c r="D118" s="3"/>
      <c r="E118" s="3"/>
      <c r="F118" s="3"/>
      <c r="G118" s="3">
        <v>7.1929824561403493</v>
      </c>
      <c r="H118" s="3" t="s">
        <v>62</v>
      </c>
      <c r="I118" s="3" t="s">
        <v>12</v>
      </c>
      <c r="J118" s="3" t="s">
        <v>6</v>
      </c>
      <c r="K118" t="s">
        <v>40</v>
      </c>
    </row>
    <row r="119" spans="1:11" x14ac:dyDescent="0.2">
      <c r="A119" s="3"/>
      <c r="B119" s="3" t="s">
        <v>10</v>
      </c>
      <c r="C119" s="3"/>
      <c r="D119" s="3"/>
      <c r="E119" s="3"/>
      <c r="F119" s="3" t="s">
        <v>33</v>
      </c>
      <c r="G119" s="3">
        <v>0</v>
      </c>
      <c r="H119" s="3" t="s">
        <v>62</v>
      </c>
      <c r="I119" s="3" t="s">
        <v>12</v>
      </c>
      <c r="J119" s="3" t="s">
        <v>6</v>
      </c>
      <c r="K119" t="s">
        <v>40</v>
      </c>
    </row>
    <row r="120" spans="1:11" x14ac:dyDescent="0.2">
      <c r="A120" s="3" t="s">
        <v>108</v>
      </c>
      <c r="B120" s="3" t="s">
        <v>36</v>
      </c>
      <c r="C120" s="3"/>
      <c r="D120" s="3"/>
      <c r="E120" s="3"/>
      <c r="F120" s="3"/>
      <c r="G120" s="3">
        <v>0.8771929824561403</v>
      </c>
      <c r="H120" s="3" t="s">
        <v>62</v>
      </c>
      <c r="I120" s="3" t="s">
        <v>12</v>
      </c>
      <c r="J120" s="3" t="s">
        <v>6</v>
      </c>
      <c r="K120" t="s">
        <v>41</v>
      </c>
    </row>
    <row r="121" spans="1:11" x14ac:dyDescent="0.2">
      <c r="A121" s="3" t="s">
        <v>108</v>
      </c>
      <c r="B121" s="3"/>
      <c r="C121" s="3"/>
      <c r="D121" s="3"/>
      <c r="E121" s="3"/>
      <c r="F121" s="3" t="s">
        <v>33</v>
      </c>
      <c r="G121" s="3">
        <v>0.89491405280878966</v>
      </c>
      <c r="H121" s="3" t="s">
        <v>62</v>
      </c>
      <c r="I121" s="3" t="s">
        <v>12</v>
      </c>
      <c r="J121" s="3" t="s">
        <v>6</v>
      </c>
      <c r="K121" t="s">
        <v>41</v>
      </c>
    </row>
    <row r="122" spans="1:11" x14ac:dyDescent="0.2">
      <c r="A122" s="3"/>
      <c r="B122" s="3" t="s">
        <v>36</v>
      </c>
      <c r="C122" s="3" t="s">
        <v>12</v>
      </c>
      <c r="D122" s="3"/>
      <c r="E122" s="3"/>
      <c r="F122" s="3"/>
      <c r="G122" s="3">
        <v>0.8771929824561403</v>
      </c>
      <c r="H122" s="3" t="s">
        <v>62</v>
      </c>
      <c r="I122" s="3" t="s">
        <v>12</v>
      </c>
      <c r="J122" s="3" t="s">
        <v>6</v>
      </c>
      <c r="K122" t="s">
        <v>41</v>
      </c>
    </row>
    <row r="123" spans="1:11" x14ac:dyDescent="0.2">
      <c r="A123" s="3"/>
      <c r="B123" s="3" t="s">
        <v>36</v>
      </c>
      <c r="C123" s="3"/>
      <c r="D123" s="3"/>
      <c r="E123" s="3"/>
      <c r="F123" s="3" t="s">
        <v>33</v>
      </c>
      <c r="G123" s="3">
        <v>0</v>
      </c>
      <c r="H123" s="3" t="s">
        <v>62</v>
      </c>
      <c r="I123" s="3" t="s">
        <v>12</v>
      </c>
      <c r="J123" s="3" t="s">
        <v>6</v>
      </c>
      <c r="K123" t="s">
        <v>41</v>
      </c>
    </row>
    <row r="124" spans="1:11" x14ac:dyDescent="0.2">
      <c r="A124" s="3" t="s">
        <v>106</v>
      </c>
      <c r="B124" s="3" t="s">
        <v>35</v>
      </c>
      <c r="C124" s="3"/>
      <c r="D124" s="3"/>
      <c r="E124" s="3"/>
      <c r="F124" s="3"/>
      <c r="G124" s="3">
        <v>0.35087719298245612</v>
      </c>
      <c r="H124" s="3" t="s">
        <v>62</v>
      </c>
      <c r="I124" s="3" t="s">
        <v>12</v>
      </c>
      <c r="J124" s="3" t="s">
        <v>6</v>
      </c>
      <c r="K124" t="s">
        <v>38</v>
      </c>
    </row>
    <row r="125" spans="1:11" x14ac:dyDescent="0.2">
      <c r="A125" s="3" t="s">
        <v>106</v>
      </c>
      <c r="B125" s="3"/>
      <c r="C125" s="3"/>
      <c r="D125" s="3"/>
      <c r="E125" s="3"/>
      <c r="F125" s="3" t="s">
        <v>33</v>
      </c>
      <c r="G125" s="3">
        <v>0.23982515210585387</v>
      </c>
      <c r="H125" s="3" t="s">
        <v>62</v>
      </c>
      <c r="I125" s="3" t="s">
        <v>12</v>
      </c>
      <c r="J125" s="3" t="s">
        <v>6</v>
      </c>
      <c r="K125" t="s">
        <v>38</v>
      </c>
    </row>
    <row r="126" spans="1:11" x14ac:dyDescent="0.2">
      <c r="A126" s="3"/>
      <c r="B126" s="3" t="s">
        <v>35</v>
      </c>
      <c r="C126" s="3" t="s">
        <v>12</v>
      </c>
      <c r="D126" s="3"/>
      <c r="E126" s="3"/>
      <c r="F126" s="3"/>
      <c r="G126" s="3">
        <v>0.35087719298245612</v>
      </c>
      <c r="H126" s="3" t="s">
        <v>62</v>
      </c>
      <c r="I126" s="3" t="s">
        <v>12</v>
      </c>
      <c r="J126" s="3" t="s">
        <v>6</v>
      </c>
      <c r="K126" t="s">
        <v>38</v>
      </c>
    </row>
    <row r="127" spans="1:11" x14ac:dyDescent="0.2">
      <c r="A127" s="3"/>
      <c r="B127" s="3" t="s">
        <v>35</v>
      </c>
      <c r="C127" s="3"/>
      <c r="D127" s="3"/>
      <c r="E127" s="3"/>
      <c r="F127" s="3" t="s">
        <v>33</v>
      </c>
      <c r="G127" s="3">
        <v>0</v>
      </c>
      <c r="H127" s="3" t="s">
        <v>62</v>
      </c>
      <c r="I127" s="3" t="s">
        <v>12</v>
      </c>
      <c r="J127" s="3" t="s">
        <v>6</v>
      </c>
      <c r="K127" t="s">
        <v>38</v>
      </c>
    </row>
    <row r="128" spans="1:11" x14ac:dyDescent="0.2">
      <c r="A128" s="3"/>
      <c r="B128" s="3"/>
      <c r="C128" s="3" t="s">
        <v>12</v>
      </c>
      <c r="D128" s="3" t="s">
        <v>24</v>
      </c>
      <c r="E128" s="3"/>
      <c r="F128" s="3"/>
      <c r="G128" s="3">
        <v>4.1666666666666661</v>
      </c>
      <c r="H128" s="3" t="s">
        <v>62</v>
      </c>
      <c r="I128" s="3" t="s">
        <v>12</v>
      </c>
      <c r="J128" s="3" t="s">
        <v>6</v>
      </c>
      <c r="K128" t="s">
        <v>42</v>
      </c>
    </row>
    <row r="129" spans="1:11" x14ac:dyDescent="0.2">
      <c r="A129" s="3"/>
      <c r="B129" s="3"/>
      <c r="C129" s="3" t="s">
        <v>12</v>
      </c>
      <c r="D129" s="3"/>
      <c r="E129" s="3"/>
      <c r="F129" s="3" t="s">
        <v>33</v>
      </c>
      <c r="G129" s="3">
        <v>0.21929824561403422</v>
      </c>
      <c r="H129" s="3" t="s">
        <v>62</v>
      </c>
      <c r="I129" s="3" t="s">
        <v>12</v>
      </c>
      <c r="J129" s="3" t="s">
        <v>6</v>
      </c>
      <c r="K129" t="s">
        <v>42</v>
      </c>
    </row>
    <row r="130" spans="1:11" x14ac:dyDescent="0.2">
      <c r="A130" s="3"/>
      <c r="B130" s="3"/>
      <c r="C130" s="3"/>
      <c r="D130" s="3" t="s">
        <v>24</v>
      </c>
      <c r="E130" s="3" t="s">
        <v>6</v>
      </c>
      <c r="F130" s="3"/>
      <c r="G130" s="3">
        <v>1</v>
      </c>
      <c r="H130" s="3" t="s">
        <v>62</v>
      </c>
      <c r="I130" s="3" t="s">
        <v>12</v>
      </c>
      <c r="J130" s="3" t="s">
        <v>6</v>
      </c>
      <c r="K130" t="s">
        <v>42</v>
      </c>
    </row>
    <row r="131" spans="1:11" x14ac:dyDescent="0.2">
      <c r="A131" s="3"/>
      <c r="B131" s="3"/>
      <c r="C131" s="3"/>
      <c r="D131" s="3" t="s">
        <v>24</v>
      </c>
      <c r="E131" s="3"/>
      <c r="F131" s="3" t="s">
        <v>33</v>
      </c>
      <c r="G131" s="3">
        <v>3.1666666666666661</v>
      </c>
      <c r="H131" s="3" t="s">
        <v>62</v>
      </c>
      <c r="I131" s="3" t="s">
        <v>12</v>
      </c>
      <c r="J131" s="3" t="s">
        <v>6</v>
      </c>
      <c r="K131" t="s">
        <v>42</v>
      </c>
    </row>
    <row r="132" spans="1:11" x14ac:dyDescent="0.2">
      <c r="A132" s="3"/>
      <c r="B132" s="3"/>
      <c r="C132" s="3"/>
      <c r="D132" s="3" t="s">
        <v>24</v>
      </c>
      <c r="E132" s="3"/>
      <c r="F132" s="3" t="s">
        <v>70</v>
      </c>
      <c r="G132" s="3">
        <v>0</v>
      </c>
      <c r="H132" s="3" t="s">
        <v>62</v>
      </c>
      <c r="I132" s="3" t="s">
        <v>12</v>
      </c>
      <c r="J132" s="3" t="s">
        <v>6</v>
      </c>
      <c r="K132" t="s">
        <v>42</v>
      </c>
    </row>
    <row r="133" spans="1:11" x14ac:dyDescent="0.2">
      <c r="A133" s="3"/>
      <c r="B133" s="3"/>
      <c r="C133" s="3" t="s">
        <v>12</v>
      </c>
      <c r="D133" s="3" t="s">
        <v>76</v>
      </c>
      <c r="E133" s="3"/>
      <c r="F133" s="3"/>
      <c r="G133" s="3">
        <v>4.1666666666666661</v>
      </c>
      <c r="H133" s="3" t="s">
        <v>62</v>
      </c>
      <c r="I133" s="3" t="s">
        <v>12</v>
      </c>
      <c r="J133" s="3" t="s">
        <v>6</v>
      </c>
      <c r="K133" t="s">
        <v>42</v>
      </c>
    </row>
    <row r="134" spans="1:11" x14ac:dyDescent="0.2">
      <c r="A134" s="3"/>
      <c r="B134" s="3"/>
      <c r="C134" s="3" t="s">
        <v>12</v>
      </c>
      <c r="D134" s="3"/>
      <c r="E134" s="3"/>
      <c r="F134" s="3" t="s">
        <v>33</v>
      </c>
      <c r="G134" s="3">
        <v>0.21929824561403422</v>
      </c>
      <c r="H134" s="3" t="s">
        <v>62</v>
      </c>
      <c r="I134" s="3" t="s">
        <v>12</v>
      </c>
      <c r="J134" s="3" t="s">
        <v>6</v>
      </c>
      <c r="K134" t="s">
        <v>42</v>
      </c>
    </row>
    <row r="135" spans="1:11" x14ac:dyDescent="0.2">
      <c r="A135" s="3"/>
      <c r="B135" s="3"/>
      <c r="C135" s="3"/>
      <c r="D135" s="3" t="s">
        <v>76</v>
      </c>
      <c r="E135" s="3" t="s">
        <v>6</v>
      </c>
      <c r="F135" s="3"/>
      <c r="G135" s="3">
        <v>1</v>
      </c>
      <c r="H135" s="3" t="s">
        <v>62</v>
      </c>
      <c r="I135" s="3" t="s">
        <v>12</v>
      </c>
      <c r="J135" s="3" t="s">
        <v>6</v>
      </c>
      <c r="K135" t="s">
        <v>42</v>
      </c>
    </row>
    <row r="136" spans="1:11" x14ac:dyDescent="0.2">
      <c r="A136" s="3"/>
      <c r="B136" s="3"/>
      <c r="C136" s="3"/>
      <c r="D136" s="3" t="s">
        <v>76</v>
      </c>
      <c r="E136" s="3"/>
      <c r="F136" s="3" t="s">
        <v>33</v>
      </c>
      <c r="G136" s="3">
        <v>3.1666666666666661</v>
      </c>
      <c r="H136" s="3" t="s">
        <v>62</v>
      </c>
      <c r="I136" s="3" t="s">
        <v>12</v>
      </c>
      <c r="J136" s="3" t="s">
        <v>6</v>
      </c>
      <c r="K136" t="s">
        <v>42</v>
      </c>
    </row>
    <row r="137" spans="1:11" x14ac:dyDescent="0.2">
      <c r="A137" s="3"/>
      <c r="B137" s="3"/>
      <c r="C137" s="3"/>
      <c r="D137" s="3" t="s">
        <v>76</v>
      </c>
      <c r="E137" s="3"/>
      <c r="F137" s="3" t="s">
        <v>70</v>
      </c>
      <c r="G137" s="3">
        <v>0</v>
      </c>
      <c r="H137" s="3" t="s">
        <v>62</v>
      </c>
      <c r="I137" s="3" t="s">
        <v>12</v>
      </c>
      <c r="J137" s="3" t="s">
        <v>6</v>
      </c>
      <c r="K137" t="s">
        <v>42</v>
      </c>
    </row>
    <row r="138" spans="1:11" x14ac:dyDescent="0.2">
      <c r="A138" s="3"/>
      <c r="B138" s="3"/>
      <c r="C138" s="3"/>
      <c r="D138" s="3"/>
      <c r="E138" s="3" t="s">
        <v>6</v>
      </c>
      <c r="F138" s="3" t="s">
        <v>33</v>
      </c>
      <c r="G138" s="3">
        <v>1</v>
      </c>
      <c r="H138" s="3" t="s">
        <v>62</v>
      </c>
      <c r="I138" s="3" t="s">
        <v>12</v>
      </c>
      <c r="J138" s="3" t="s">
        <v>6</v>
      </c>
      <c r="K138" t="s">
        <v>42</v>
      </c>
    </row>
    <row r="139" spans="1:11" x14ac:dyDescent="0.2">
      <c r="A139" s="3"/>
      <c r="B139" s="3"/>
      <c r="C139" s="3"/>
      <c r="D139" s="3"/>
      <c r="E139" s="3" t="s">
        <v>6</v>
      </c>
      <c r="F139" s="3" t="s">
        <v>70</v>
      </c>
      <c r="G139" s="3">
        <v>0</v>
      </c>
      <c r="H139" s="3" t="s">
        <v>62</v>
      </c>
      <c r="I139" s="3" t="s">
        <v>12</v>
      </c>
      <c r="J139" s="3" t="s">
        <v>6</v>
      </c>
      <c r="K139" t="s">
        <v>42</v>
      </c>
    </row>
    <row r="140" spans="1:11" x14ac:dyDescent="0.2">
      <c r="A140" s="3"/>
      <c r="B140" s="3"/>
      <c r="C140" s="3"/>
      <c r="D140" s="3"/>
      <c r="E140" s="3" t="s">
        <v>6</v>
      </c>
      <c r="F140" s="3" t="s">
        <v>33</v>
      </c>
      <c r="G140" s="3">
        <v>0.5</v>
      </c>
      <c r="H140" s="3" t="s">
        <v>62</v>
      </c>
      <c r="I140" s="3" t="s">
        <v>12</v>
      </c>
      <c r="J140" s="3" t="s">
        <v>6</v>
      </c>
      <c r="K140" t="s">
        <v>42</v>
      </c>
    </row>
    <row r="141" spans="1:11" x14ac:dyDescent="0.2">
      <c r="A141" s="3"/>
      <c r="B141" s="3"/>
      <c r="C141" s="3"/>
      <c r="D141" s="3"/>
      <c r="E141" s="3" t="s">
        <v>6</v>
      </c>
      <c r="F141" s="3" t="s">
        <v>70</v>
      </c>
      <c r="G141" s="3">
        <v>0.5</v>
      </c>
      <c r="H141" s="3" t="s">
        <v>62</v>
      </c>
      <c r="I141" s="3" t="s">
        <v>12</v>
      </c>
      <c r="J141" s="3" t="s">
        <v>6</v>
      </c>
      <c r="K141" t="s">
        <v>42</v>
      </c>
    </row>
    <row r="142" spans="1:11" x14ac:dyDescent="0.2">
      <c r="A142" s="2" t="s">
        <v>107</v>
      </c>
      <c r="B142" s="2" t="s">
        <v>10</v>
      </c>
      <c r="C142" s="2"/>
      <c r="D142" s="2"/>
      <c r="E142" s="2"/>
      <c r="F142" s="2"/>
      <c r="G142" s="2">
        <v>17.982456140350873</v>
      </c>
      <c r="H142" s="2" t="s">
        <v>65</v>
      </c>
      <c r="I142" s="2" t="s">
        <v>12</v>
      </c>
      <c r="J142" s="2" t="s">
        <v>26</v>
      </c>
      <c r="K142" t="s">
        <v>40</v>
      </c>
    </row>
    <row r="143" spans="1:11" x14ac:dyDescent="0.2">
      <c r="A143" s="2" t="s">
        <v>107</v>
      </c>
      <c r="B143" s="2"/>
      <c r="C143" s="2"/>
      <c r="D143" s="2"/>
      <c r="E143" s="2"/>
      <c r="F143" s="2" t="s">
        <v>33</v>
      </c>
      <c r="G143" s="2">
        <v>9.388101150898553</v>
      </c>
      <c r="H143" s="2" t="s">
        <v>65</v>
      </c>
      <c r="I143" s="2" t="s">
        <v>12</v>
      </c>
      <c r="J143" s="2" t="s">
        <v>26</v>
      </c>
      <c r="K143" t="s">
        <v>40</v>
      </c>
    </row>
    <row r="144" spans="1:11" x14ac:dyDescent="0.2">
      <c r="A144" s="2"/>
      <c r="B144" s="2" t="s">
        <v>10</v>
      </c>
      <c r="C144" s="2" t="s">
        <v>12</v>
      </c>
      <c r="D144" s="2"/>
      <c r="E144" s="2"/>
      <c r="F144" s="2"/>
      <c r="G144" s="2">
        <v>17.982456140350873</v>
      </c>
      <c r="H144" s="2" t="s">
        <v>65</v>
      </c>
      <c r="I144" s="2" t="s">
        <v>12</v>
      </c>
      <c r="J144" s="2" t="s">
        <v>26</v>
      </c>
      <c r="K144" t="s">
        <v>40</v>
      </c>
    </row>
    <row r="145" spans="1:11" x14ac:dyDescent="0.2">
      <c r="A145" s="2"/>
      <c r="B145" s="2" t="s">
        <v>10</v>
      </c>
      <c r="C145" s="2"/>
      <c r="D145" s="2"/>
      <c r="E145" s="2"/>
      <c r="F145" s="2" t="s">
        <v>33</v>
      </c>
      <c r="G145" s="2">
        <v>0</v>
      </c>
      <c r="H145" s="2" t="s">
        <v>65</v>
      </c>
      <c r="I145" s="2" t="s">
        <v>12</v>
      </c>
      <c r="J145" s="2" t="s">
        <v>26</v>
      </c>
      <c r="K145" t="s">
        <v>40</v>
      </c>
    </row>
    <row r="146" spans="1:11" x14ac:dyDescent="0.2">
      <c r="A146" s="2" t="s">
        <v>108</v>
      </c>
      <c r="B146" s="2" t="s">
        <v>36</v>
      </c>
      <c r="C146" s="2"/>
      <c r="D146" s="2"/>
      <c r="E146" s="2"/>
      <c r="F146" s="2"/>
      <c r="G146" s="2">
        <v>2.1929824561403506</v>
      </c>
      <c r="H146" s="2" t="s">
        <v>65</v>
      </c>
      <c r="I146" s="2" t="s">
        <v>12</v>
      </c>
      <c r="J146" s="2" t="s">
        <v>26</v>
      </c>
      <c r="K146" t="s">
        <v>41</v>
      </c>
    </row>
    <row r="147" spans="1:11" x14ac:dyDescent="0.2">
      <c r="A147" s="2" t="s">
        <v>108</v>
      </c>
      <c r="B147" s="2"/>
      <c r="C147" s="2"/>
      <c r="D147" s="2"/>
      <c r="E147" s="2"/>
      <c r="F147" s="2" t="s">
        <v>33</v>
      </c>
      <c r="G147" s="2">
        <v>2.2372851320219742</v>
      </c>
      <c r="H147" s="2" t="s">
        <v>65</v>
      </c>
      <c r="I147" s="2" t="s">
        <v>12</v>
      </c>
      <c r="J147" s="2" t="s">
        <v>26</v>
      </c>
      <c r="K147" t="s">
        <v>41</v>
      </c>
    </row>
    <row r="148" spans="1:11" x14ac:dyDescent="0.2">
      <c r="A148" s="2"/>
      <c r="B148" s="2" t="s">
        <v>36</v>
      </c>
      <c r="C148" s="2" t="s">
        <v>12</v>
      </c>
      <c r="D148" s="2"/>
      <c r="E148" s="2"/>
      <c r="F148" s="2"/>
      <c r="G148" s="2">
        <v>2.1929824561403506</v>
      </c>
      <c r="H148" s="2" t="s">
        <v>65</v>
      </c>
      <c r="I148" s="2" t="s">
        <v>12</v>
      </c>
      <c r="J148" s="2" t="s">
        <v>26</v>
      </c>
      <c r="K148" t="s">
        <v>41</v>
      </c>
    </row>
    <row r="149" spans="1:11" x14ac:dyDescent="0.2">
      <c r="A149" s="2"/>
      <c r="B149" s="2" t="s">
        <v>36</v>
      </c>
      <c r="C149" s="2"/>
      <c r="D149" s="2"/>
      <c r="E149" s="2"/>
      <c r="F149" s="2" t="s">
        <v>33</v>
      </c>
      <c r="G149" s="2">
        <v>0</v>
      </c>
      <c r="H149" s="2" t="s">
        <v>65</v>
      </c>
      <c r="I149" s="2" t="s">
        <v>12</v>
      </c>
      <c r="J149" s="2" t="s">
        <v>26</v>
      </c>
      <c r="K149" t="s">
        <v>41</v>
      </c>
    </row>
    <row r="150" spans="1:11" x14ac:dyDescent="0.2">
      <c r="A150" s="2" t="s">
        <v>106</v>
      </c>
      <c r="B150" s="2" t="s">
        <v>35</v>
      </c>
      <c r="C150" s="2"/>
      <c r="D150" s="2"/>
      <c r="E150" s="2"/>
      <c r="F150" s="2"/>
      <c r="G150" s="2">
        <v>0.8771929824561403</v>
      </c>
      <c r="H150" s="2" t="s">
        <v>65</v>
      </c>
      <c r="I150" s="2" t="s">
        <v>12</v>
      </c>
      <c r="J150" s="2" t="s">
        <v>26</v>
      </c>
      <c r="K150" t="s">
        <v>38</v>
      </c>
    </row>
    <row r="151" spans="1:11" x14ac:dyDescent="0.2">
      <c r="A151" s="2" t="s">
        <v>106</v>
      </c>
      <c r="B151" s="2"/>
      <c r="C151" s="2"/>
      <c r="D151" s="2"/>
      <c r="E151" s="2"/>
      <c r="F151" s="2" t="s">
        <v>33</v>
      </c>
      <c r="G151" s="2">
        <v>0.59956288026463467</v>
      </c>
      <c r="H151" s="2" t="s">
        <v>65</v>
      </c>
      <c r="I151" s="2" t="s">
        <v>12</v>
      </c>
      <c r="J151" s="2" t="s">
        <v>26</v>
      </c>
      <c r="K151" t="s">
        <v>38</v>
      </c>
    </row>
    <row r="152" spans="1:11" x14ac:dyDescent="0.2">
      <c r="A152" s="2"/>
      <c r="B152" s="2" t="s">
        <v>35</v>
      </c>
      <c r="C152" s="2" t="s">
        <v>12</v>
      </c>
      <c r="D152" s="2"/>
      <c r="E152" s="2"/>
      <c r="F152" s="2"/>
      <c r="G152" s="2">
        <v>0.8771929824561403</v>
      </c>
      <c r="H152" s="2" t="s">
        <v>65</v>
      </c>
      <c r="I152" s="2" t="s">
        <v>12</v>
      </c>
      <c r="J152" s="2" t="s">
        <v>26</v>
      </c>
      <c r="K152" t="s">
        <v>38</v>
      </c>
    </row>
    <row r="153" spans="1:11" x14ac:dyDescent="0.2">
      <c r="A153" s="2"/>
      <c r="B153" s="2" t="s">
        <v>35</v>
      </c>
      <c r="C153" s="2"/>
      <c r="D153" s="2"/>
      <c r="E153" s="2"/>
      <c r="F153" s="2" t="s">
        <v>33</v>
      </c>
      <c r="G153" s="2">
        <v>0</v>
      </c>
      <c r="H153" s="2" t="s">
        <v>65</v>
      </c>
      <c r="I153" s="2" t="s">
        <v>12</v>
      </c>
      <c r="J153" s="2" t="s">
        <v>26</v>
      </c>
      <c r="K153" t="s">
        <v>38</v>
      </c>
    </row>
    <row r="154" spans="1:11" x14ac:dyDescent="0.2">
      <c r="A154" s="2"/>
      <c r="B154" s="2"/>
      <c r="C154" s="2" t="s">
        <v>12</v>
      </c>
      <c r="D154" s="2" t="s">
        <v>24</v>
      </c>
      <c r="E154" s="2"/>
      <c r="F154" s="2"/>
      <c r="G154" s="2">
        <v>4.1666666666666661</v>
      </c>
      <c r="H154" s="2" t="s">
        <v>65</v>
      </c>
      <c r="I154" s="2" t="s">
        <v>12</v>
      </c>
      <c r="J154" s="2" t="s">
        <v>26</v>
      </c>
      <c r="K154" t="s">
        <v>42</v>
      </c>
    </row>
    <row r="155" spans="1:11" x14ac:dyDescent="0.2">
      <c r="A155" s="2"/>
      <c r="B155" s="2"/>
      <c r="C155" s="2" t="s">
        <v>12</v>
      </c>
      <c r="D155" s="2"/>
      <c r="E155" s="2"/>
      <c r="F155" s="2" t="s">
        <v>33</v>
      </c>
      <c r="G155" s="2">
        <v>0.21929824561403422</v>
      </c>
      <c r="H155" s="2" t="s">
        <v>65</v>
      </c>
      <c r="I155" s="2" t="s">
        <v>12</v>
      </c>
      <c r="J155" s="2" t="s">
        <v>26</v>
      </c>
      <c r="K155" t="s">
        <v>42</v>
      </c>
    </row>
    <row r="156" spans="1:11" x14ac:dyDescent="0.2">
      <c r="A156" s="2"/>
      <c r="B156" s="2"/>
      <c r="C156" s="2"/>
      <c r="D156" s="2" t="s">
        <v>24</v>
      </c>
      <c r="E156" s="2" t="s">
        <v>26</v>
      </c>
      <c r="F156" s="2"/>
      <c r="G156" s="2">
        <v>1</v>
      </c>
      <c r="H156" s="2" t="s">
        <v>65</v>
      </c>
      <c r="I156" s="2" t="s">
        <v>12</v>
      </c>
      <c r="J156" s="2" t="s">
        <v>26</v>
      </c>
      <c r="K156" t="s">
        <v>42</v>
      </c>
    </row>
    <row r="157" spans="1:11" x14ac:dyDescent="0.2">
      <c r="A157" s="2"/>
      <c r="B157" s="2"/>
      <c r="C157" s="2"/>
      <c r="D157" s="2" t="s">
        <v>24</v>
      </c>
      <c r="E157" s="2"/>
      <c r="F157" s="2" t="s">
        <v>33</v>
      </c>
      <c r="G157" s="2">
        <v>3.1666666666666661</v>
      </c>
      <c r="H157" s="2" t="s">
        <v>65</v>
      </c>
      <c r="I157" s="2" t="s">
        <v>12</v>
      </c>
      <c r="J157" s="2" t="s">
        <v>26</v>
      </c>
      <c r="K157" t="s">
        <v>42</v>
      </c>
    </row>
    <row r="158" spans="1:11" x14ac:dyDescent="0.2">
      <c r="A158" s="2"/>
      <c r="B158" s="2"/>
      <c r="C158" s="2"/>
      <c r="D158" s="2" t="s">
        <v>24</v>
      </c>
      <c r="E158" s="2"/>
      <c r="F158" s="2" t="s">
        <v>70</v>
      </c>
      <c r="G158" s="2">
        <v>0</v>
      </c>
      <c r="H158" s="2" t="s">
        <v>65</v>
      </c>
      <c r="I158" s="2" t="s">
        <v>12</v>
      </c>
      <c r="J158" s="2" t="s">
        <v>26</v>
      </c>
      <c r="K158" t="s">
        <v>42</v>
      </c>
    </row>
    <row r="159" spans="1:11" x14ac:dyDescent="0.2">
      <c r="A159" s="2"/>
      <c r="B159" s="2"/>
      <c r="C159" s="2" t="s">
        <v>12</v>
      </c>
      <c r="D159" s="2" t="s">
        <v>76</v>
      </c>
      <c r="E159" s="2"/>
      <c r="F159" s="2"/>
      <c r="G159" s="2">
        <v>16.666666666666664</v>
      </c>
      <c r="H159" s="2" t="s">
        <v>65</v>
      </c>
      <c r="I159" s="2" t="s">
        <v>12</v>
      </c>
      <c r="J159" s="2" t="s">
        <v>26</v>
      </c>
      <c r="K159" t="s">
        <v>42</v>
      </c>
    </row>
    <row r="160" spans="1:11" x14ac:dyDescent="0.2">
      <c r="A160" s="2"/>
      <c r="B160" s="2"/>
      <c r="C160" s="2" t="s">
        <v>12</v>
      </c>
      <c r="D160" s="2"/>
      <c r="E160" s="2"/>
      <c r="F160" s="2" t="s">
        <v>33</v>
      </c>
      <c r="G160" s="2">
        <v>0.87719298245613686</v>
      </c>
      <c r="H160" s="2" t="s">
        <v>65</v>
      </c>
      <c r="I160" s="2" t="s">
        <v>12</v>
      </c>
      <c r="J160" s="2" t="s">
        <v>26</v>
      </c>
      <c r="K160" t="s">
        <v>42</v>
      </c>
    </row>
    <row r="161" spans="1:11" x14ac:dyDescent="0.2">
      <c r="A161" s="2"/>
      <c r="B161" s="2"/>
      <c r="C161" s="2"/>
      <c r="D161" s="2" t="s">
        <v>76</v>
      </c>
      <c r="E161" s="2" t="s">
        <v>26</v>
      </c>
      <c r="F161" s="2"/>
      <c r="G161" s="2">
        <v>4</v>
      </c>
      <c r="H161" s="2" t="s">
        <v>65</v>
      </c>
      <c r="I161" s="2" t="s">
        <v>12</v>
      </c>
      <c r="J161" s="2" t="s">
        <v>26</v>
      </c>
      <c r="K161" t="s">
        <v>42</v>
      </c>
    </row>
    <row r="162" spans="1:11" x14ac:dyDescent="0.2">
      <c r="A162" s="2"/>
      <c r="B162" s="2"/>
      <c r="C162" s="2"/>
      <c r="D162" s="2" t="s">
        <v>76</v>
      </c>
      <c r="E162" s="2"/>
      <c r="F162" s="2" t="s">
        <v>33</v>
      </c>
      <c r="G162" s="2">
        <v>12.666666666666664</v>
      </c>
      <c r="H162" s="2" t="s">
        <v>65</v>
      </c>
      <c r="I162" s="2" t="s">
        <v>12</v>
      </c>
      <c r="J162" s="2" t="s">
        <v>26</v>
      </c>
      <c r="K162" t="s">
        <v>42</v>
      </c>
    </row>
    <row r="163" spans="1:11" x14ac:dyDescent="0.2">
      <c r="A163" s="2"/>
      <c r="B163" s="2"/>
      <c r="C163" s="2"/>
      <c r="D163" s="2" t="s">
        <v>76</v>
      </c>
      <c r="E163" s="2"/>
      <c r="F163" s="2" t="s">
        <v>70</v>
      </c>
      <c r="G163" s="2">
        <v>0</v>
      </c>
      <c r="H163" s="2" t="s">
        <v>65</v>
      </c>
      <c r="I163" s="2" t="s">
        <v>12</v>
      </c>
      <c r="J163" s="2" t="s">
        <v>26</v>
      </c>
      <c r="K163" t="s">
        <v>42</v>
      </c>
    </row>
    <row r="164" spans="1:11" x14ac:dyDescent="0.2">
      <c r="A164" s="2"/>
      <c r="B164" s="2"/>
      <c r="C164" s="2"/>
      <c r="D164" s="2"/>
      <c r="E164" s="2" t="s">
        <v>26</v>
      </c>
      <c r="F164" s="2" t="s">
        <v>33</v>
      </c>
      <c r="G164" s="2">
        <v>3</v>
      </c>
      <c r="H164" s="2" t="s">
        <v>65</v>
      </c>
      <c r="I164" s="2" t="s">
        <v>12</v>
      </c>
      <c r="J164" s="2" t="s">
        <v>26</v>
      </c>
      <c r="K164" t="s">
        <v>42</v>
      </c>
    </row>
    <row r="165" spans="1:11" x14ac:dyDescent="0.2">
      <c r="A165" s="2"/>
      <c r="B165" s="2"/>
      <c r="C165" s="2"/>
      <c r="D165" s="2"/>
      <c r="E165" s="2" t="s">
        <v>26</v>
      </c>
      <c r="F165" s="2" t="s">
        <v>70</v>
      </c>
      <c r="G165" s="2">
        <v>0</v>
      </c>
      <c r="H165" s="2" t="s">
        <v>65</v>
      </c>
      <c r="I165" s="2" t="s">
        <v>12</v>
      </c>
      <c r="J165" s="2" t="s">
        <v>26</v>
      </c>
      <c r="K165" t="s">
        <v>42</v>
      </c>
    </row>
    <row r="166" spans="1:11" x14ac:dyDescent="0.2">
      <c r="A166" s="2"/>
      <c r="B166" s="2"/>
      <c r="C166" s="2"/>
      <c r="D166" s="2"/>
      <c r="E166" s="2" t="s">
        <v>26</v>
      </c>
      <c r="F166" s="2" t="s">
        <v>33</v>
      </c>
      <c r="G166" s="2">
        <v>2</v>
      </c>
      <c r="H166" s="2" t="s">
        <v>65</v>
      </c>
      <c r="I166" s="2" t="s">
        <v>12</v>
      </c>
      <c r="J166" s="2" t="s">
        <v>26</v>
      </c>
      <c r="K166" t="s">
        <v>42</v>
      </c>
    </row>
    <row r="167" spans="1:11" x14ac:dyDescent="0.2">
      <c r="A167" s="2"/>
      <c r="B167" s="2"/>
      <c r="C167" s="2"/>
      <c r="D167" s="2"/>
      <c r="E167" s="2" t="s">
        <v>26</v>
      </c>
      <c r="F167" s="2" t="s">
        <v>70</v>
      </c>
      <c r="G167" s="2">
        <v>0</v>
      </c>
      <c r="H167" s="2" t="s">
        <v>65</v>
      </c>
      <c r="I167" s="2" t="s">
        <v>12</v>
      </c>
      <c r="J167" s="2" t="s">
        <v>26</v>
      </c>
      <c r="K167" t="s">
        <v>42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FB7F8-F3DA-F941-A82D-E03F1F470D38}">
  <sheetPr>
    <tabColor theme="8"/>
  </sheetPr>
  <dimension ref="A1:L167"/>
  <sheetViews>
    <sheetView zoomScale="130" zoomScaleNormal="130" workbookViewId="0">
      <selection activeCell="L1" sqref="L1:L1048576"/>
    </sheetView>
  </sheetViews>
  <sheetFormatPr baseColWidth="10" defaultRowHeight="16" x14ac:dyDescent="0.2"/>
  <cols>
    <col min="1" max="1" width="4.83203125" bestFit="1" customWidth="1"/>
    <col min="2" max="2" width="8.1640625" bestFit="1" customWidth="1"/>
    <col min="3" max="3" width="7.6640625" bestFit="1" customWidth="1"/>
    <col min="4" max="4" width="7.33203125" bestFit="1" customWidth="1"/>
    <col min="5" max="5" width="17" bestFit="1" customWidth="1"/>
    <col min="6" max="6" width="15.33203125" bestFit="1" customWidth="1"/>
    <col min="7" max="7" width="7.6640625" bestFit="1" customWidth="1"/>
    <col min="11" max="11" width="19.83203125" bestFit="1" customWidth="1"/>
    <col min="12" max="12" width="17.83203125" customWidth="1"/>
  </cols>
  <sheetData>
    <row r="1" spans="1:12" x14ac:dyDescent="0.2">
      <c r="A1" s="1" t="s">
        <v>9</v>
      </c>
      <c r="B1" s="1" t="s">
        <v>0</v>
      </c>
      <c r="C1" s="1" t="s">
        <v>11</v>
      </c>
      <c r="D1" s="1" t="s">
        <v>13</v>
      </c>
      <c r="E1" s="1" t="s">
        <v>14</v>
      </c>
      <c r="F1" s="1" t="s">
        <v>15</v>
      </c>
      <c r="G1" s="1" t="s">
        <v>1</v>
      </c>
      <c r="H1" s="1" t="s">
        <v>61</v>
      </c>
      <c r="I1" s="1" t="s">
        <v>79</v>
      </c>
      <c r="J1" s="1" t="s">
        <v>80</v>
      </c>
      <c r="K1" s="1" t="s">
        <v>17</v>
      </c>
      <c r="L1" s="4"/>
    </row>
    <row r="2" spans="1:12" x14ac:dyDescent="0.2">
      <c r="A2" s="2" t="s">
        <v>101</v>
      </c>
      <c r="B2" s="2" t="s">
        <v>2</v>
      </c>
      <c r="C2" s="2"/>
      <c r="D2" s="2"/>
      <c r="E2" s="2"/>
      <c r="F2" s="2"/>
      <c r="G2" s="2">
        <v>2.6702982723170181</v>
      </c>
      <c r="H2" s="2" t="s">
        <v>68</v>
      </c>
      <c r="I2" s="2" t="s">
        <v>18</v>
      </c>
      <c r="J2" s="2" t="s">
        <v>8</v>
      </c>
      <c r="K2" t="s">
        <v>27</v>
      </c>
    </row>
    <row r="3" spans="1:12" x14ac:dyDescent="0.2">
      <c r="A3" s="2" t="s">
        <v>101</v>
      </c>
      <c r="B3" s="2"/>
      <c r="C3" s="2"/>
      <c r="D3" s="2"/>
      <c r="E3" s="2"/>
      <c r="F3" s="2" t="s">
        <v>33</v>
      </c>
      <c r="G3" s="2">
        <v>1.8633150932466802</v>
      </c>
      <c r="H3" s="2" t="s">
        <v>68</v>
      </c>
      <c r="I3" s="2" t="s">
        <v>18</v>
      </c>
      <c r="J3" s="2" t="s">
        <v>8</v>
      </c>
      <c r="K3" t="s">
        <v>27</v>
      </c>
    </row>
    <row r="4" spans="1:12" x14ac:dyDescent="0.2">
      <c r="A4" s="2"/>
      <c r="B4" s="2" t="s">
        <v>2</v>
      </c>
      <c r="C4" s="2" t="s">
        <v>18</v>
      </c>
      <c r="D4" s="2"/>
      <c r="E4" s="2"/>
      <c r="F4" s="2"/>
      <c r="G4" s="2">
        <v>2.6702982723170181</v>
      </c>
      <c r="H4" s="2" t="s">
        <v>68</v>
      </c>
      <c r="I4" s="2" t="s">
        <v>18</v>
      </c>
      <c r="J4" s="2" t="s">
        <v>8</v>
      </c>
      <c r="K4" t="s">
        <v>27</v>
      </c>
    </row>
    <row r="5" spans="1:12" x14ac:dyDescent="0.2">
      <c r="A5" s="2"/>
      <c r="B5" s="2" t="s">
        <v>2</v>
      </c>
      <c r="C5" s="2"/>
      <c r="D5" s="2"/>
      <c r="E5" s="2"/>
      <c r="F5" s="2" t="s">
        <v>33</v>
      </c>
      <c r="G5" s="2">
        <v>0</v>
      </c>
      <c r="H5" s="2" t="s">
        <v>68</v>
      </c>
      <c r="I5" s="2" t="s">
        <v>18</v>
      </c>
      <c r="J5" s="2" t="s">
        <v>8</v>
      </c>
      <c r="K5" t="s">
        <v>27</v>
      </c>
    </row>
    <row r="6" spans="1:12" x14ac:dyDescent="0.2">
      <c r="A6" s="2"/>
      <c r="B6" s="2"/>
      <c r="C6" s="2" t="s">
        <v>18</v>
      </c>
      <c r="D6" s="2" t="s">
        <v>16</v>
      </c>
      <c r="E6" s="2"/>
      <c r="F6" s="2"/>
      <c r="G6" s="2">
        <v>2.5367833587011668</v>
      </c>
      <c r="H6" s="2" t="s">
        <v>68</v>
      </c>
      <c r="I6" s="2" t="s">
        <v>18</v>
      </c>
      <c r="J6" s="2" t="s">
        <v>8</v>
      </c>
      <c r="K6" t="s">
        <v>28</v>
      </c>
    </row>
    <row r="7" spans="1:12" x14ac:dyDescent="0.2">
      <c r="A7" s="2"/>
      <c r="B7" s="2"/>
      <c r="C7" s="2" t="s">
        <v>18</v>
      </c>
      <c r="D7" s="2"/>
      <c r="E7" s="2"/>
      <c r="F7" s="2" t="s">
        <v>33</v>
      </c>
      <c r="G7" s="2">
        <v>0.13351491361585133</v>
      </c>
      <c r="H7" s="2" t="s">
        <v>68</v>
      </c>
      <c r="I7" s="2" t="s">
        <v>18</v>
      </c>
      <c r="J7" s="2" t="s">
        <v>8</v>
      </c>
      <c r="K7" t="s">
        <v>28</v>
      </c>
    </row>
    <row r="8" spans="1:12" x14ac:dyDescent="0.2">
      <c r="A8" s="2"/>
      <c r="B8" s="2"/>
      <c r="C8" s="2"/>
      <c r="D8" s="2" t="s">
        <v>16</v>
      </c>
      <c r="E8" s="2" t="s">
        <v>8</v>
      </c>
      <c r="F8" s="2"/>
      <c r="G8" s="2">
        <v>1</v>
      </c>
      <c r="H8" s="2" t="s">
        <v>68</v>
      </c>
      <c r="I8" s="2" t="s">
        <v>18</v>
      </c>
      <c r="J8" s="2" t="s">
        <v>8</v>
      </c>
      <c r="K8" t="s">
        <v>28</v>
      </c>
    </row>
    <row r="9" spans="1:12" x14ac:dyDescent="0.2">
      <c r="A9" s="2"/>
      <c r="B9" s="2"/>
      <c r="C9" s="2"/>
      <c r="D9" s="2" t="s">
        <v>16</v>
      </c>
      <c r="E9" s="2"/>
      <c r="F9" s="2" t="s">
        <v>33</v>
      </c>
      <c r="G9" s="2">
        <v>0.15367833587011664</v>
      </c>
      <c r="H9" s="2" t="s">
        <v>68</v>
      </c>
      <c r="I9" s="2" t="s">
        <v>18</v>
      </c>
      <c r="J9" s="2" t="s">
        <v>8</v>
      </c>
      <c r="K9" t="s">
        <v>28</v>
      </c>
    </row>
    <row r="10" spans="1:12" x14ac:dyDescent="0.2">
      <c r="A10" s="2"/>
      <c r="B10" s="2"/>
      <c r="C10" s="2"/>
      <c r="D10" s="2" t="s">
        <v>16</v>
      </c>
      <c r="E10" s="2"/>
      <c r="F10" s="2" t="s">
        <v>70</v>
      </c>
      <c r="G10" s="2">
        <v>1.3831050228310502</v>
      </c>
      <c r="H10" s="2" t="s">
        <v>68</v>
      </c>
      <c r="I10" s="2" t="s">
        <v>18</v>
      </c>
      <c r="J10" s="2" t="s">
        <v>8</v>
      </c>
      <c r="K10" t="s">
        <v>28</v>
      </c>
    </row>
    <row r="11" spans="1:12" x14ac:dyDescent="0.2">
      <c r="A11" s="2"/>
      <c r="B11" s="2"/>
      <c r="C11" s="2" t="s">
        <v>18</v>
      </c>
      <c r="D11" s="2" t="s">
        <v>78</v>
      </c>
      <c r="E11" s="2"/>
      <c r="F11" s="2"/>
      <c r="G11" s="2">
        <v>0</v>
      </c>
      <c r="H11" s="2" t="s">
        <v>68</v>
      </c>
      <c r="I11" s="2" t="s">
        <v>18</v>
      </c>
      <c r="J11" s="2" t="s">
        <v>8</v>
      </c>
      <c r="K11" t="s">
        <v>28</v>
      </c>
    </row>
    <row r="12" spans="1:12" x14ac:dyDescent="0.2">
      <c r="A12" s="2"/>
      <c r="B12" s="2"/>
      <c r="C12" s="2" t="s">
        <v>18</v>
      </c>
      <c r="D12" s="2"/>
      <c r="E12" s="2"/>
      <c r="F12" s="2" t="s">
        <v>33</v>
      </c>
      <c r="G12" s="2">
        <v>0</v>
      </c>
      <c r="H12" s="2" t="s">
        <v>68</v>
      </c>
      <c r="I12" s="2" t="s">
        <v>18</v>
      </c>
      <c r="J12" s="2" t="s">
        <v>8</v>
      </c>
      <c r="K12" t="s">
        <v>28</v>
      </c>
    </row>
    <row r="13" spans="1:12" x14ac:dyDescent="0.2">
      <c r="A13" s="2"/>
      <c r="B13" s="2"/>
      <c r="C13" s="2"/>
      <c r="D13" s="2" t="s">
        <v>78</v>
      </c>
      <c r="E13" s="2" t="s">
        <v>8</v>
      </c>
      <c r="F13" s="2"/>
      <c r="G13" s="2">
        <v>0</v>
      </c>
      <c r="H13" s="2" t="s">
        <v>68</v>
      </c>
      <c r="I13" s="2" t="s">
        <v>18</v>
      </c>
      <c r="J13" s="2" t="s">
        <v>8</v>
      </c>
      <c r="K13" t="s">
        <v>28</v>
      </c>
    </row>
    <row r="14" spans="1:12" x14ac:dyDescent="0.2">
      <c r="A14" s="2"/>
      <c r="B14" s="2"/>
      <c r="C14" s="2"/>
      <c r="D14" s="2" t="s">
        <v>78</v>
      </c>
      <c r="E14" s="2"/>
      <c r="F14" s="2" t="s">
        <v>33</v>
      </c>
      <c r="G14" s="2">
        <v>0</v>
      </c>
      <c r="H14" s="2" t="s">
        <v>68</v>
      </c>
      <c r="I14" s="2" t="s">
        <v>18</v>
      </c>
      <c r="J14" s="2" t="s">
        <v>8</v>
      </c>
      <c r="K14" t="s">
        <v>28</v>
      </c>
    </row>
    <row r="15" spans="1:12" x14ac:dyDescent="0.2">
      <c r="A15" s="2"/>
      <c r="B15" s="2"/>
      <c r="C15" s="2"/>
      <c r="D15" s="2" t="s">
        <v>78</v>
      </c>
      <c r="E15" s="2"/>
      <c r="F15" s="2" t="s">
        <v>70</v>
      </c>
      <c r="G15" s="6">
        <v>0</v>
      </c>
      <c r="H15" s="2" t="s">
        <v>68</v>
      </c>
      <c r="I15" s="2" t="s">
        <v>18</v>
      </c>
      <c r="J15" s="2" t="s">
        <v>8</v>
      </c>
      <c r="K15" t="s">
        <v>28</v>
      </c>
    </row>
    <row r="16" spans="1:12" x14ac:dyDescent="0.2">
      <c r="A16" s="2"/>
      <c r="B16" s="2"/>
      <c r="C16" s="2"/>
      <c r="D16" s="2"/>
      <c r="E16" s="2" t="s">
        <v>8</v>
      </c>
      <c r="F16" s="2" t="s">
        <v>33</v>
      </c>
      <c r="G16" s="2">
        <v>0</v>
      </c>
      <c r="H16" s="2" t="s">
        <v>68</v>
      </c>
      <c r="I16" s="2" t="s">
        <v>18</v>
      </c>
      <c r="J16" s="2" t="s">
        <v>8</v>
      </c>
      <c r="K16" t="s">
        <v>28</v>
      </c>
    </row>
    <row r="17" spans="1:11" x14ac:dyDescent="0.2">
      <c r="A17" s="2"/>
      <c r="B17" s="2"/>
      <c r="C17" s="2"/>
      <c r="D17" s="2"/>
      <c r="E17" s="2" t="s">
        <v>8</v>
      </c>
      <c r="F17" s="2" t="s">
        <v>70</v>
      </c>
      <c r="G17" s="2">
        <v>0</v>
      </c>
      <c r="H17" s="2" t="s">
        <v>68</v>
      </c>
      <c r="I17" s="2" t="s">
        <v>18</v>
      </c>
      <c r="J17" s="2" t="s">
        <v>8</v>
      </c>
      <c r="K17" t="s">
        <v>28</v>
      </c>
    </row>
    <row r="18" spans="1:11" x14ac:dyDescent="0.2">
      <c r="A18" s="2"/>
      <c r="B18" s="2"/>
      <c r="C18" s="2"/>
      <c r="D18" s="2"/>
      <c r="E18" s="2" t="s">
        <v>8</v>
      </c>
      <c r="F18" s="2" t="s">
        <v>33</v>
      </c>
      <c r="G18" s="2">
        <v>0.5</v>
      </c>
      <c r="H18" s="2" t="s">
        <v>68</v>
      </c>
      <c r="I18" s="2" t="s">
        <v>18</v>
      </c>
      <c r="J18" s="2" t="s">
        <v>8</v>
      </c>
      <c r="K18" t="s">
        <v>28</v>
      </c>
    </row>
    <row r="19" spans="1:11" x14ac:dyDescent="0.2">
      <c r="A19" s="2"/>
      <c r="B19" s="2"/>
      <c r="C19" s="2"/>
      <c r="D19" s="2"/>
      <c r="E19" s="2" t="s">
        <v>8</v>
      </c>
      <c r="F19" s="2" t="s">
        <v>70</v>
      </c>
      <c r="G19" s="2">
        <v>0.5</v>
      </c>
      <c r="H19" s="2" t="s">
        <v>68</v>
      </c>
      <c r="I19" s="2" t="s">
        <v>18</v>
      </c>
      <c r="J19" s="2" t="s">
        <v>8</v>
      </c>
      <c r="K19" t="s">
        <v>28</v>
      </c>
    </row>
    <row r="20" spans="1:11" x14ac:dyDescent="0.2">
      <c r="A20" s="3" t="s">
        <v>102</v>
      </c>
      <c r="B20" s="3" t="s">
        <v>19</v>
      </c>
      <c r="C20" s="3"/>
      <c r="D20" s="3"/>
      <c r="E20" s="3"/>
      <c r="F20" s="3"/>
      <c r="G20" s="3">
        <v>1.2323273061325088</v>
      </c>
      <c r="H20" s="3" t="s">
        <v>62</v>
      </c>
      <c r="I20" s="3" t="s">
        <v>4</v>
      </c>
      <c r="J20" s="3" t="s">
        <v>20</v>
      </c>
      <c r="K20" t="s">
        <v>29</v>
      </c>
    </row>
    <row r="21" spans="1:11" x14ac:dyDescent="0.2">
      <c r="A21" s="3" t="s">
        <v>102</v>
      </c>
      <c r="B21" s="3"/>
      <c r="C21" s="3"/>
      <c r="D21" s="3"/>
      <c r="E21" s="3"/>
      <c r="F21" s="3" t="s">
        <v>33</v>
      </c>
      <c r="G21" s="3">
        <v>0.13692525623694538</v>
      </c>
      <c r="H21" s="3" t="s">
        <v>62</v>
      </c>
      <c r="I21" s="3" t="s">
        <v>4</v>
      </c>
      <c r="J21" s="3" t="s">
        <v>20</v>
      </c>
      <c r="K21" t="s">
        <v>29</v>
      </c>
    </row>
    <row r="22" spans="1:11" x14ac:dyDescent="0.2">
      <c r="A22" s="3"/>
      <c r="B22" s="3" t="s">
        <v>19</v>
      </c>
      <c r="C22" s="3" t="s">
        <v>4</v>
      </c>
      <c r="D22" s="3"/>
      <c r="E22" s="3"/>
      <c r="F22" s="3"/>
      <c r="G22" s="3">
        <v>1.5684165714413751</v>
      </c>
      <c r="H22" s="3" t="s">
        <v>62</v>
      </c>
      <c r="I22" s="3" t="s">
        <v>4</v>
      </c>
      <c r="J22" s="3" t="s">
        <v>20</v>
      </c>
      <c r="K22" t="s">
        <v>29</v>
      </c>
    </row>
    <row r="23" spans="1:11" x14ac:dyDescent="0.2">
      <c r="A23" s="3"/>
      <c r="B23" s="3" t="s">
        <v>19</v>
      </c>
      <c r="C23" s="3"/>
      <c r="D23" s="3"/>
      <c r="E23" s="3"/>
      <c r="F23" s="3" t="s">
        <v>33</v>
      </c>
      <c r="G23" s="3">
        <v>0</v>
      </c>
      <c r="H23" s="3" t="s">
        <v>62</v>
      </c>
      <c r="I23" s="3" t="s">
        <v>4</v>
      </c>
      <c r="J23" s="3" t="s">
        <v>20</v>
      </c>
      <c r="K23" t="s">
        <v>29</v>
      </c>
    </row>
    <row r="24" spans="1:11" x14ac:dyDescent="0.2">
      <c r="A24" s="3" t="s">
        <v>103</v>
      </c>
      <c r="B24" s="3" t="s">
        <v>21</v>
      </c>
      <c r="C24" s="3"/>
      <c r="D24" s="3"/>
      <c r="E24" s="3"/>
      <c r="F24" s="3"/>
      <c r="G24" s="3">
        <v>7.1699043265891422</v>
      </c>
      <c r="H24" s="3" t="s">
        <v>62</v>
      </c>
      <c r="I24" s="3" t="s">
        <v>4</v>
      </c>
      <c r="J24" s="3" t="s">
        <v>20</v>
      </c>
      <c r="K24" t="s">
        <v>30</v>
      </c>
    </row>
    <row r="25" spans="1:11" x14ac:dyDescent="0.2">
      <c r="A25" s="3" t="s">
        <v>103</v>
      </c>
      <c r="B25" s="3"/>
      <c r="C25" s="3"/>
      <c r="D25" s="3"/>
      <c r="E25" s="3"/>
      <c r="F25" s="3" t="s">
        <v>33</v>
      </c>
      <c r="G25" s="3">
        <v>2.5454131891143028</v>
      </c>
      <c r="H25" s="3" t="s">
        <v>62</v>
      </c>
      <c r="I25" s="3" t="s">
        <v>4</v>
      </c>
      <c r="J25" s="3" t="s">
        <v>20</v>
      </c>
      <c r="K25" t="s">
        <v>30</v>
      </c>
    </row>
    <row r="26" spans="1:11" x14ac:dyDescent="0.2">
      <c r="A26" s="3"/>
      <c r="B26" s="3" t="s">
        <v>21</v>
      </c>
      <c r="C26" s="3" t="s">
        <v>4</v>
      </c>
      <c r="D26" s="3"/>
      <c r="E26" s="3"/>
      <c r="F26" s="3"/>
      <c r="G26" s="3">
        <v>9.634558938854159</v>
      </c>
      <c r="H26" s="3" t="s">
        <v>62</v>
      </c>
      <c r="I26" s="3" t="s">
        <v>4</v>
      </c>
      <c r="J26" s="3" t="s">
        <v>20</v>
      </c>
      <c r="K26" t="s">
        <v>30</v>
      </c>
    </row>
    <row r="27" spans="1:11" x14ac:dyDescent="0.2">
      <c r="A27" s="3"/>
      <c r="B27" s="3" t="s">
        <v>21</v>
      </c>
      <c r="C27" s="3"/>
      <c r="D27" s="3"/>
      <c r="E27" s="3"/>
      <c r="F27" s="3" t="s">
        <v>33</v>
      </c>
      <c r="G27" s="3">
        <v>0</v>
      </c>
      <c r="H27" s="3" t="s">
        <v>62</v>
      </c>
      <c r="I27" s="3" t="s">
        <v>4</v>
      </c>
      <c r="J27" s="3" t="s">
        <v>20</v>
      </c>
      <c r="K27" t="s">
        <v>30</v>
      </c>
    </row>
    <row r="28" spans="1:11" x14ac:dyDescent="0.2">
      <c r="A28" s="3"/>
      <c r="B28" s="3"/>
      <c r="C28" s="3" t="s">
        <v>4</v>
      </c>
      <c r="D28" s="3" t="s">
        <v>5</v>
      </c>
      <c r="E28" s="3"/>
      <c r="F28" s="3"/>
      <c r="G28" s="3">
        <v>2.1285653469561514</v>
      </c>
      <c r="H28" s="3" t="s">
        <v>62</v>
      </c>
      <c r="I28" s="3" t="s">
        <v>4</v>
      </c>
      <c r="J28" s="3" t="s">
        <v>20</v>
      </c>
      <c r="K28" t="s">
        <v>31</v>
      </c>
    </row>
    <row r="29" spans="1:11" x14ac:dyDescent="0.2">
      <c r="A29" s="3"/>
      <c r="B29" s="3"/>
      <c r="C29" s="3" t="s">
        <v>4</v>
      </c>
      <c r="D29" s="3"/>
      <c r="E29" s="3"/>
      <c r="F29" s="3" t="s">
        <v>33</v>
      </c>
      <c r="G29" s="3">
        <v>0.11202975510295543</v>
      </c>
      <c r="H29" s="3" t="s">
        <v>62</v>
      </c>
      <c r="I29" s="3" t="s">
        <v>4</v>
      </c>
      <c r="J29" s="3" t="s">
        <v>20</v>
      </c>
      <c r="K29" t="s">
        <v>31</v>
      </c>
    </row>
    <row r="30" spans="1:11" x14ac:dyDescent="0.2">
      <c r="A30" s="3"/>
      <c r="B30" s="3"/>
      <c r="C30" s="3"/>
      <c r="D30" s="3" t="s">
        <v>5</v>
      </c>
      <c r="E30" s="3" t="s">
        <v>20</v>
      </c>
      <c r="F30" s="3"/>
      <c r="G30" s="3">
        <v>1</v>
      </c>
      <c r="H30" s="3" t="s">
        <v>62</v>
      </c>
      <c r="I30" s="3" t="s">
        <v>4</v>
      </c>
      <c r="J30" s="3" t="s">
        <v>20</v>
      </c>
      <c r="K30" t="s">
        <v>31</v>
      </c>
    </row>
    <row r="31" spans="1:11" x14ac:dyDescent="0.2">
      <c r="A31" s="3"/>
      <c r="B31" s="3"/>
      <c r="C31" s="3"/>
      <c r="D31" s="3" t="s">
        <v>5</v>
      </c>
      <c r="E31" s="3"/>
      <c r="F31" s="3" t="s">
        <v>33</v>
      </c>
      <c r="G31" s="3">
        <v>0.11285653469561512</v>
      </c>
      <c r="H31" s="3" t="s">
        <v>62</v>
      </c>
      <c r="I31" s="3" t="s">
        <v>4</v>
      </c>
      <c r="J31" s="3" t="s">
        <v>20</v>
      </c>
      <c r="K31" t="s">
        <v>31</v>
      </c>
    </row>
    <row r="32" spans="1:11" x14ac:dyDescent="0.2">
      <c r="A32" s="3"/>
      <c r="B32" s="3"/>
      <c r="C32" s="3"/>
      <c r="D32" s="3" t="s">
        <v>5</v>
      </c>
      <c r="E32" s="3"/>
      <c r="F32" s="3" t="s">
        <v>70</v>
      </c>
      <c r="G32" s="3">
        <v>1.0157088122605362</v>
      </c>
      <c r="H32" s="3" t="s">
        <v>62</v>
      </c>
      <c r="I32" s="3" t="s">
        <v>4</v>
      </c>
      <c r="J32" s="3" t="s">
        <v>20</v>
      </c>
      <c r="K32" t="s">
        <v>31</v>
      </c>
    </row>
    <row r="33" spans="1:11" x14ac:dyDescent="0.2">
      <c r="A33" s="3"/>
      <c r="B33" s="3"/>
      <c r="C33" s="3" t="s">
        <v>4</v>
      </c>
      <c r="D33" s="3" t="s">
        <v>77</v>
      </c>
      <c r="E33" s="3"/>
      <c r="F33" s="3"/>
      <c r="G33" s="3">
        <v>8.5142613878246056</v>
      </c>
      <c r="H33" s="3" t="s">
        <v>62</v>
      </c>
      <c r="I33" s="3" t="s">
        <v>4</v>
      </c>
      <c r="J33" s="3" t="s">
        <v>20</v>
      </c>
      <c r="K33" t="s">
        <v>31</v>
      </c>
    </row>
    <row r="34" spans="1:11" x14ac:dyDescent="0.2">
      <c r="A34" s="3"/>
      <c r="B34" s="3"/>
      <c r="C34" s="3" t="s">
        <v>4</v>
      </c>
      <c r="D34" s="3"/>
      <c r="E34" s="3"/>
      <c r="F34" s="3" t="s">
        <v>33</v>
      </c>
      <c r="G34" s="3">
        <v>0.44811902041182172</v>
      </c>
      <c r="H34" s="3" t="s">
        <v>62</v>
      </c>
      <c r="I34" s="3" t="s">
        <v>4</v>
      </c>
      <c r="J34" s="3" t="s">
        <v>20</v>
      </c>
      <c r="K34" t="s">
        <v>31</v>
      </c>
    </row>
    <row r="35" spans="1:11" x14ac:dyDescent="0.2">
      <c r="A35" s="3"/>
      <c r="B35" s="3"/>
      <c r="C35" s="3"/>
      <c r="D35" s="3" t="s">
        <v>77</v>
      </c>
      <c r="E35" s="3" t="s">
        <v>20</v>
      </c>
      <c r="F35" s="3"/>
      <c r="G35" s="3">
        <v>4</v>
      </c>
      <c r="H35" s="3" t="s">
        <v>62</v>
      </c>
      <c r="I35" s="3" t="s">
        <v>4</v>
      </c>
      <c r="J35" s="3" t="s">
        <v>20</v>
      </c>
      <c r="K35" t="s">
        <v>31</v>
      </c>
    </row>
    <row r="36" spans="1:11" x14ac:dyDescent="0.2">
      <c r="A36" s="3"/>
      <c r="B36" s="3"/>
      <c r="C36" s="3"/>
      <c r="D36" s="3" t="s">
        <v>77</v>
      </c>
      <c r="E36" s="3"/>
      <c r="F36" s="3" t="s">
        <v>33</v>
      </c>
      <c r="G36" s="3">
        <v>0.45142613878246046</v>
      </c>
      <c r="H36" s="3" t="s">
        <v>62</v>
      </c>
      <c r="I36" s="3" t="s">
        <v>4</v>
      </c>
      <c r="J36" s="3" t="s">
        <v>20</v>
      </c>
      <c r="K36" t="s">
        <v>31</v>
      </c>
    </row>
    <row r="37" spans="1:11" x14ac:dyDescent="0.2">
      <c r="A37" s="3"/>
      <c r="B37" s="3"/>
      <c r="C37" s="3"/>
      <c r="D37" s="3" t="s">
        <v>77</v>
      </c>
      <c r="E37" s="3"/>
      <c r="F37" s="3" t="s">
        <v>70</v>
      </c>
      <c r="G37" s="3">
        <v>4.0628352490421449</v>
      </c>
      <c r="H37" s="3" t="s">
        <v>62</v>
      </c>
      <c r="I37" s="3" t="s">
        <v>4</v>
      </c>
      <c r="J37" s="3" t="s">
        <v>20</v>
      </c>
      <c r="K37" t="s">
        <v>31</v>
      </c>
    </row>
    <row r="38" spans="1:11" x14ac:dyDescent="0.2">
      <c r="A38" s="3"/>
      <c r="B38" s="3"/>
      <c r="C38" s="3"/>
      <c r="D38" s="3"/>
      <c r="E38" s="3" t="s">
        <v>20</v>
      </c>
      <c r="F38" s="3" t="s">
        <v>33</v>
      </c>
      <c r="G38" s="3">
        <v>0</v>
      </c>
      <c r="H38" s="3" t="s">
        <v>62</v>
      </c>
      <c r="I38" s="3" t="s">
        <v>4</v>
      </c>
      <c r="J38" s="3" t="s">
        <v>20</v>
      </c>
      <c r="K38" t="s">
        <v>31</v>
      </c>
    </row>
    <row r="39" spans="1:11" x14ac:dyDescent="0.2">
      <c r="A39" s="3"/>
      <c r="B39" s="3"/>
      <c r="C39" s="3"/>
      <c r="D39" s="3"/>
      <c r="E39" s="3" t="s">
        <v>20</v>
      </c>
      <c r="F39" s="3" t="s">
        <v>70</v>
      </c>
      <c r="G39" s="3">
        <v>0</v>
      </c>
      <c r="H39" s="3" t="s">
        <v>62</v>
      </c>
      <c r="I39" s="3" t="s">
        <v>4</v>
      </c>
      <c r="J39" s="3" t="s">
        <v>20</v>
      </c>
      <c r="K39" t="s">
        <v>31</v>
      </c>
    </row>
    <row r="40" spans="1:11" x14ac:dyDescent="0.2">
      <c r="A40" s="3"/>
      <c r="B40" s="3"/>
      <c r="C40" s="3"/>
      <c r="D40" s="3"/>
      <c r="E40" s="3" t="s">
        <v>20</v>
      </c>
      <c r="F40" s="3" t="s">
        <v>33</v>
      </c>
      <c r="G40" s="3">
        <v>2.5</v>
      </c>
      <c r="H40" s="3" t="s">
        <v>62</v>
      </c>
      <c r="I40" s="3" t="s">
        <v>4</v>
      </c>
      <c r="J40" s="3" t="s">
        <v>20</v>
      </c>
      <c r="K40" t="s">
        <v>31</v>
      </c>
    </row>
    <row r="41" spans="1:11" x14ac:dyDescent="0.2">
      <c r="A41" s="3"/>
      <c r="B41" s="3"/>
      <c r="C41" s="3"/>
      <c r="D41" s="3"/>
      <c r="E41" s="3" t="s">
        <v>20</v>
      </c>
      <c r="F41" s="3" t="s">
        <v>70</v>
      </c>
      <c r="G41" s="3">
        <v>2.5</v>
      </c>
      <c r="H41" s="3" t="s">
        <v>62</v>
      </c>
      <c r="I41" s="3" t="s">
        <v>4</v>
      </c>
      <c r="J41" s="3" t="s">
        <v>20</v>
      </c>
      <c r="K41" t="s">
        <v>31</v>
      </c>
    </row>
    <row r="42" spans="1:11" x14ac:dyDescent="0.2">
      <c r="A42" s="2" t="s">
        <v>102</v>
      </c>
      <c r="B42" s="2" t="s">
        <v>19</v>
      </c>
      <c r="C42" s="2"/>
      <c r="D42" s="2"/>
      <c r="E42" s="2"/>
      <c r="F42" s="2"/>
      <c r="G42" s="2">
        <v>2.1442495126705654</v>
      </c>
      <c r="H42" s="2" t="s">
        <v>63</v>
      </c>
      <c r="I42" s="2" t="s">
        <v>4</v>
      </c>
      <c r="J42" s="2" t="s">
        <v>22</v>
      </c>
      <c r="K42" t="s">
        <v>29</v>
      </c>
    </row>
    <row r="43" spans="1:11" x14ac:dyDescent="0.2">
      <c r="A43" s="2" t="s">
        <v>102</v>
      </c>
      <c r="B43" s="2"/>
      <c r="C43" s="2"/>
      <c r="D43" s="2"/>
      <c r="E43" s="2"/>
      <c r="F43" s="2" t="s">
        <v>33</v>
      </c>
      <c r="G43" s="2">
        <v>0.23824994585228498</v>
      </c>
      <c r="H43" s="2" t="s">
        <v>63</v>
      </c>
      <c r="I43" s="2" t="s">
        <v>4</v>
      </c>
      <c r="J43" s="2" t="s">
        <v>22</v>
      </c>
      <c r="K43" t="s">
        <v>29</v>
      </c>
    </row>
    <row r="44" spans="1:11" x14ac:dyDescent="0.2">
      <c r="A44" s="2"/>
      <c r="B44" s="2" t="s">
        <v>19</v>
      </c>
      <c r="C44" s="2" t="s">
        <v>4</v>
      </c>
      <c r="D44" s="2"/>
      <c r="E44" s="2"/>
      <c r="F44" s="2"/>
      <c r="G44" s="2">
        <v>2.7290448343079921</v>
      </c>
      <c r="H44" s="2" t="s">
        <v>63</v>
      </c>
      <c r="I44" s="2" t="s">
        <v>4</v>
      </c>
      <c r="J44" s="2" t="s">
        <v>22</v>
      </c>
      <c r="K44" t="s">
        <v>29</v>
      </c>
    </row>
    <row r="45" spans="1:11" x14ac:dyDescent="0.2">
      <c r="A45" s="2"/>
      <c r="B45" s="2" t="s">
        <v>19</v>
      </c>
      <c r="C45" s="2"/>
      <c r="D45" s="2"/>
      <c r="E45" s="2"/>
      <c r="F45" s="2" t="s">
        <v>33</v>
      </c>
      <c r="G45" s="2">
        <v>0</v>
      </c>
      <c r="H45" s="2" t="s">
        <v>63</v>
      </c>
      <c r="I45" s="2" t="s">
        <v>4</v>
      </c>
      <c r="J45" s="2" t="s">
        <v>22</v>
      </c>
      <c r="K45" t="s">
        <v>29</v>
      </c>
    </row>
    <row r="46" spans="1:11" x14ac:dyDescent="0.2">
      <c r="A46" s="2" t="s">
        <v>103</v>
      </c>
      <c r="B46" s="2" t="s">
        <v>21</v>
      </c>
      <c r="C46" s="2"/>
      <c r="D46" s="2"/>
      <c r="E46" s="2"/>
      <c r="F46" s="2"/>
      <c r="G46" s="2">
        <v>12.475633528265108</v>
      </c>
      <c r="H46" s="2" t="s">
        <v>63</v>
      </c>
      <c r="I46" s="2" t="s">
        <v>4</v>
      </c>
      <c r="J46" s="2" t="s">
        <v>22</v>
      </c>
      <c r="K46" t="s">
        <v>30</v>
      </c>
    </row>
    <row r="47" spans="1:11" x14ac:dyDescent="0.2">
      <c r="A47" s="2" t="s">
        <v>103</v>
      </c>
      <c r="B47" s="2"/>
      <c r="C47" s="2"/>
      <c r="D47" s="2"/>
      <c r="E47" s="2"/>
      <c r="F47" s="2" t="s">
        <v>33</v>
      </c>
      <c r="G47" s="2">
        <v>4.4290189490588876</v>
      </c>
      <c r="H47" s="2" t="s">
        <v>63</v>
      </c>
      <c r="I47" s="2" t="s">
        <v>4</v>
      </c>
      <c r="J47" s="2" t="s">
        <v>22</v>
      </c>
      <c r="K47" t="s">
        <v>30</v>
      </c>
    </row>
    <row r="48" spans="1:11" x14ac:dyDescent="0.2">
      <c r="A48" s="2"/>
      <c r="B48" s="2" t="s">
        <v>21</v>
      </c>
      <c r="C48" s="2" t="s">
        <v>4</v>
      </c>
      <c r="D48" s="2"/>
      <c r="E48" s="2"/>
      <c r="F48" s="2"/>
      <c r="G48" s="2">
        <v>16.764132553606238</v>
      </c>
      <c r="H48" s="2" t="s">
        <v>63</v>
      </c>
      <c r="I48" s="2" t="s">
        <v>4</v>
      </c>
      <c r="J48" s="2" t="s">
        <v>22</v>
      </c>
      <c r="K48" t="s">
        <v>30</v>
      </c>
    </row>
    <row r="49" spans="1:11" x14ac:dyDescent="0.2">
      <c r="A49" s="2"/>
      <c r="B49" s="2" t="s">
        <v>21</v>
      </c>
      <c r="C49" s="2"/>
      <c r="D49" s="2"/>
      <c r="E49" s="2"/>
      <c r="F49" s="2" t="s">
        <v>33</v>
      </c>
      <c r="G49" s="2">
        <v>0</v>
      </c>
      <c r="H49" s="2" t="s">
        <v>63</v>
      </c>
      <c r="I49" s="2" t="s">
        <v>4</v>
      </c>
      <c r="J49" s="2" t="s">
        <v>22</v>
      </c>
      <c r="K49" t="s">
        <v>30</v>
      </c>
    </row>
    <row r="50" spans="1:11" x14ac:dyDescent="0.2">
      <c r="A50" s="2"/>
      <c r="B50" s="2"/>
      <c r="C50" s="2" t="s">
        <v>4</v>
      </c>
      <c r="D50" s="2" t="s">
        <v>5</v>
      </c>
      <c r="E50" s="2"/>
      <c r="F50" s="2"/>
      <c r="G50" s="2">
        <v>1.8518518518518516</v>
      </c>
      <c r="H50" s="2" t="s">
        <v>63</v>
      </c>
      <c r="I50" s="2" t="s">
        <v>4</v>
      </c>
      <c r="J50" s="2" t="s">
        <v>22</v>
      </c>
      <c r="K50" t="s">
        <v>31</v>
      </c>
    </row>
    <row r="51" spans="1:11" x14ac:dyDescent="0.2">
      <c r="A51" s="2"/>
      <c r="B51" s="2"/>
      <c r="C51" s="2" t="s">
        <v>4</v>
      </c>
      <c r="D51" s="2"/>
      <c r="E51" s="2"/>
      <c r="F51" s="2" t="s">
        <v>33</v>
      </c>
      <c r="G51" s="2">
        <v>9.7465886939571256E-2</v>
      </c>
      <c r="H51" s="2" t="s">
        <v>63</v>
      </c>
      <c r="I51" s="2" t="s">
        <v>4</v>
      </c>
      <c r="J51" s="2" t="s">
        <v>22</v>
      </c>
      <c r="K51" t="s">
        <v>31</v>
      </c>
    </row>
    <row r="52" spans="1:11" x14ac:dyDescent="0.2">
      <c r="A52" s="2"/>
      <c r="B52" s="2"/>
      <c r="C52" s="2"/>
      <c r="D52" s="2" t="s">
        <v>5</v>
      </c>
      <c r="E52" s="2" t="s">
        <v>22</v>
      </c>
      <c r="F52" s="2"/>
      <c r="G52" s="2">
        <v>1</v>
      </c>
      <c r="H52" s="2" t="s">
        <v>63</v>
      </c>
      <c r="I52" s="2" t="s">
        <v>4</v>
      </c>
      <c r="J52" s="2" t="s">
        <v>22</v>
      </c>
      <c r="K52" t="s">
        <v>31</v>
      </c>
    </row>
    <row r="53" spans="1:11" x14ac:dyDescent="0.2">
      <c r="A53" s="2"/>
      <c r="B53" s="2"/>
      <c r="C53" s="2"/>
      <c r="D53" s="2" t="s">
        <v>5</v>
      </c>
      <c r="E53" s="2"/>
      <c r="F53" s="2" t="s">
        <v>33</v>
      </c>
      <c r="G53" s="2">
        <v>8.5185185185185142E-2</v>
      </c>
      <c r="H53" s="2" t="s">
        <v>63</v>
      </c>
      <c r="I53" s="2" t="s">
        <v>4</v>
      </c>
      <c r="J53" s="2" t="s">
        <v>22</v>
      </c>
      <c r="K53" t="s">
        <v>31</v>
      </c>
    </row>
    <row r="54" spans="1:11" x14ac:dyDescent="0.2">
      <c r="A54" s="2"/>
      <c r="B54" s="2"/>
      <c r="C54" s="2"/>
      <c r="D54" s="2" t="s">
        <v>5</v>
      </c>
      <c r="E54" s="2"/>
      <c r="F54" s="2" t="s">
        <v>70</v>
      </c>
      <c r="G54" s="2">
        <v>0.7666666666666665</v>
      </c>
      <c r="H54" s="2" t="s">
        <v>63</v>
      </c>
      <c r="I54" s="2" t="s">
        <v>4</v>
      </c>
      <c r="J54" s="2" t="s">
        <v>22</v>
      </c>
      <c r="K54" t="s">
        <v>31</v>
      </c>
    </row>
    <row r="55" spans="1:11" x14ac:dyDescent="0.2">
      <c r="A55" s="2"/>
      <c r="B55" s="2"/>
      <c r="C55" s="2" t="s">
        <v>4</v>
      </c>
      <c r="D55" s="2" t="s">
        <v>77</v>
      </c>
      <c r="E55" s="2"/>
      <c r="F55" s="2"/>
      <c r="G55" s="2">
        <v>16.666666666666664</v>
      </c>
      <c r="H55" s="2" t="s">
        <v>63</v>
      </c>
      <c r="I55" s="2" t="s">
        <v>4</v>
      </c>
      <c r="J55" s="2" t="s">
        <v>22</v>
      </c>
      <c r="K55" t="s">
        <v>31</v>
      </c>
    </row>
    <row r="56" spans="1:11" x14ac:dyDescent="0.2">
      <c r="A56" s="2"/>
      <c r="B56" s="2"/>
      <c r="C56" s="2" t="s">
        <v>4</v>
      </c>
      <c r="D56" s="2"/>
      <c r="E56" s="2"/>
      <c r="F56" s="2" t="s">
        <v>33</v>
      </c>
      <c r="G56" s="2">
        <v>0.8771929824561413</v>
      </c>
      <c r="H56" s="2" t="s">
        <v>63</v>
      </c>
      <c r="I56" s="2" t="s">
        <v>4</v>
      </c>
      <c r="J56" s="2" t="s">
        <v>22</v>
      </c>
      <c r="K56" t="s">
        <v>31</v>
      </c>
    </row>
    <row r="57" spans="1:11" x14ac:dyDescent="0.2">
      <c r="A57" s="2"/>
      <c r="B57" s="2"/>
      <c r="C57" s="2"/>
      <c r="D57" s="2" t="s">
        <v>77</v>
      </c>
      <c r="E57" s="2" t="s">
        <v>22</v>
      </c>
      <c r="F57" s="2"/>
      <c r="G57" s="2">
        <v>9</v>
      </c>
      <c r="H57" s="2" t="s">
        <v>63</v>
      </c>
      <c r="I57" s="2" t="s">
        <v>4</v>
      </c>
      <c r="J57" s="2" t="s">
        <v>22</v>
      </c>
      <c r="K57" t="s">
        <v>31</v>
      </c>
    </row>
    <row r="58" spans="1:11" x14ac:dyDescent="0.2">
      <c r="A58" s="2"/>
      <c r="B58" s="2"/>
      <c r="C58" s="2"/>
      <c r="D58" s="2" t="s">
        <v>77</v>
      </c>
      <c r="E58" s="2"/>
      <c r="F58" s="2" t="s">
        <v>33</v>
      </c>
      <c r="G58" s="2">
        <v>0.76666666666666627</v>
      </c>
      <c r="H58" s="2" t="s">
        <v>63</v>
      </c>
      <c r="I58" s="2" t="s">
        <v>4</v>
      </c>
      <c r="J58" s="2" t="s">
        <v>22</v>
      </c>
      <c r="K58" t="s">
        <v>31</v>
      </c>
    </row>
    <row r="59" spans="1:11" x14ac:dyDescent="0.2">
      <c r="A59" s="2"/>
      <c r="B59" s="2"/>
      <c r="C59" s="2"/>
      <c r="D59" s="2" t="s">
        <v>77</v>
      </c>
      <c r="E59" s="2"/>
      <c r="F59" s="2" t="s">
        <v>70</v>
      </c>
      <c r="G59" s="2">
        <v>6.8999999999999986</v>
      </c>
      <c r="H59" s="2" t="s">
        <v>63</v>
      </c>
      <c r="I59" s="2" t="s">
        <v>4</v>
      </c>
      <c r="J59" s="2" t="s">
        <v>22</v>
      </c>
      <c r="K59" t="s">
        <v>31</v>
      </c>
    </row>
    <row r="60" spans="1:11" x14ac:dyDescent="0.2">
      <c r="A60" s="2"/>
      <c r="B60" s="2"/>
      <c r="C60" s="2"/>
      <c r="D60" s="2"/>
      <c r="E60" s="2" t="s">
        <v>22</v>
      </c>
      <c r="F60" s="2" t="s">
        <v>33</v>
      </c>
      <c r="G60" s="2">
        <v>0.99999999999999978</v>
      </c>
      <c r="H60" s="2" t="s">
        <v>63</v>
      </c>
      <c r="I60" s="2" t="s">
        <v>4</v>
      </c>
      <c r="J60" s="2" t="s">
        <v>22</v>
      </c>
      <c r="K60" t="s">
        <v>31</v>
      </c>
    </row>
    <row r="61" spans="1:11" x14ac:dyDescent="0.2">
      <c r="A61" s="2"/>
      <c r="B61" s="2"/>
      <c r="C61" s="2"/>
      <c r="D61" s="2"/>
      <c r="E61" s="2" t="s">
        <v>22</v>
      </c>
      <c r="F61" s="2" t="s">
        <v>70</v>
      </c>
      <c r="G61" s="2">
        <v>4</v>
      </c>
      <c r="H61" s="2" t="s">
        <v>63</v>
      </c>
      <c r="I61" s="2" t="s">
        <v>4</v>
      </c>
      <c r="J61" s="2" t="s">
        <v>22</v>
      </c>
      <c r="K61" t="s">
        <v>31</v>
      </c>
    </row>
    <row r="62" spans="1:11" x14ac:dyDescent="0.2">
      <c r="A62" s="2"/>
      <c r="B62" s="2"/>
      <c r="C62" s="2"/>
      <c r="D62" s="2"/>
      <c r="E62" s="2" t="s">
        <v>22</v>
      </c>
      <c r="F62" s="2" t="s">
        <v>33</v>
      </c>
      <c r="G62" s="2">
        <v>2.5</v>
      </c>
      <c r="H62" s="2" t="s">
        <v>63</v>
      </c>
      <c r="I62" s="2" t="s">
        <v>4</v>
      </c>
      <c r="J62" s="2" t="s">
        <v>22</v>
      </c>
      <c r="K62" t="s">
        <v>31</v>
      </c>
    </row>
    <row r="63" spans="1:11" x14ac:dyDescent="0.2">
      <c r="A63" s="2"/>
      <c r="B63" s="2"/>
      <c r="C63" s="2"/>
      <c r="D63" s="2"/>
      <c r="E63" s="2" t="s">
        <v>22</v>
      </c>
      <c r="F63" s="2" t="s">
        <v>70</v>
      </c>
      <c r="G63" s="2">
        <v>2.5</v>
      </c>
      <c r="H63" s="2" t="s">
        <v>63</v>
      </c>
      <c r="I63" s="2" t="s">
        <v>4</v>
      </c>
      <c r="J63" s="2" t="s">
        <v>22</v>
      </c>
      <c r="K63" t="s">
        <v>31</v>
      </c>
    </row>
    <row r="64" spans="1:11" x14ac:dyDescent="0.2">
      <c r="A64" s="3" t="s">
        <v>104</v>
      </c>
      <c r="B64" s="3" t="s">
        <v>3</v>
      </c>
      <c r="C64" s="3"/>
      <c r="D64" s="3"/>
      <c r="E64" s="3"/>
      <c r="F64" s="3"/>
      <c r="G64" s="3">
        <v>4.6783625730994149</v>
      </c>
      <c r="H64" s="3" t="s">
        <v>64</v>
      </c>
      <c r="I64" s="3" t="s">
        <v>23</v>
      </c>
      <c r="J64" s="3" t="s">
        <v>25</v>
      </c>
      <c r="K64" t="s">
        <v>32</v>
      </c>
    </row>
    <row r="65" spans="1:11" x14ac:dyDescent="0.2">
      <c r="A65" s="3" t="s">
        <v>104</v>
      </c>
      <c r="B65" s="3"/>
      <c r="C65" s="3"/>
      <c r="D65" s="3"/>
      <c r="E65" s="3"/>
      <c r="F65" s="3" t="s">
        <v>33</v>
      </c>
      <c r="G65" s="3">
        <v>1.9016129164918869</v>
      </c>
      <c r="H65" s="3" t="s">
        <v>64</v>
      </c>
      <c r="I65" s="3" t="s">
        <v>23</v>
      </c>
      <c r="J65" s="3" t="s">
        <v>25</v>
      </c>
      <c r="K65" t="s">
        <v>32</v>
      </c>
    </row>
    <row r="66" spans="1:11" x14ac:dyDescent="0.2">
      <c r="A66" s="3"/>
      <c r="B66" s="3" t="s">
        <v>3</v>
      </c>
      <c r="C66" s="3" t="s">
        <v>23</v>
      </c>
      <c r="D66" s="3"/>
      <c r="E66" s="3"/>
      <c r="F66" s="3"/>
      <c r="G66" s="3">
        <v>4.6783625730994149</v>
      </c>
      <c r="H66" s="3" t="s">
        <v>64</v>
      </c>
      <c r="I66" s="3" t="s">
        <v>23</v>
      </c>
      <c r="J66" s="3" t="s">
        <v>25</v>
      </c>
      <c r="K66" t="s">
        <v>32</v>
      </c>
    </row>
    <row r="67" spans="1:11" x14ac:dyDescent="0.2">
      <c r="A67" s="3"/>
      <c r="B67" s="3" t="s">
        <v>3</v>
      </c>
      <c r="C67" s="3"/>
      <c r="D67" s="3"/>
      <c r="E67" s="3"/>
      <c r="F67" s="3" t="s">
        <v>33</v>
      </c>
      <c r="G67" s="3">
        <v>0</v>
      </c>
      <c r="H67" s="3" t="s">
        <v>64</v>
      </c>
      <c r="I67" s="3" t="s">
        <v>23</v>
      </c>
      <c r="J67" s="3" t="s">
        <v>25</v>
      </c>
      <c r="K67" t="s">
        <v>32</v>
      </c>
    </row>
    <row r="68" spans="1:11" x14ac:dyDescent="0.2">
      <c r="A68" s="3" t="s">
        <v>105</v>
      </c>
      <c r="B68" s="3" t="s">
        <v>34</v>
      </c>
      <c r="C68" s="3"/>
      <c r="D68" s="3"/>
      <c r="E68" s="3"/>
      <c r="F68" s="3"/>
      <c r="G68" s="3">
        <v>5.8479532163742687E-2</v>
      </c>
      <c r="H68" s="3" t="s">
        <v>64</v>
      </c>
      <c r="I68" s="3" t="s">
        <v>23</v>
      </c>
      <c r="J68" s="3" t="s">
        <v>25</v>
      </c>
      <c r="K68" t="s">
        <v>37</v>
      </c>
    </row>
    <row r="69" spans="1:11" x14ac:dyDescent="0.2">
      <c r="A69" s="3" t="s">
        <v>105</v>
      </c>
      <c r="B69" s="3"/>
      <c r="C69" s="3"/>
      <c r="D69" s="3"/>
      <c r="E69" s="3"/>
      <c r="F69" s="3" t="s">
        <v>33</v>
      </c>
      <c r="G69" s="3">
        <v>1.766569200779727E-2</v>
      </c>
      <c r="H69" s="3" t="s">
        <v>64</v>
      </c>
      <c r="I69" s="3" t="s">
        <v>23</v>
      </c>
      <c r="J69" s="3" t="s">
        <v>25</v>
      </c>
      <c r="K69" t="s">
        <v>37</v>
      </c>
    </row>
    <row r="70" spans="1:11" x14ac:dyDescent="0.2">
      <c r="A70" s="3"/>
      <c r="B70" s="3" t="s">
        <v>34</v>
      </c>
      <c r="C70" s="3" t="s">
        <v>23</v>
      </c>
      <c r="D70" s="3"/>
      <c r="E70" s="3"/>
      <c r="F70" s="3"/>
      <c r="G70" s="3">
        <v>5.8479532163742687E-2</v>
      </c>
      <c r="H70" s="3" t="s">
        <v>64</v>
      </c>
      <c r="I70" s="3" t="s">
        <v>23</v>
      </c>
      <c r="J70" s="3" t="s">
        <v>25</v>
      </c>
      <c r="K70" t="s">
        <v>37</v>
      </c>
    </row>
    <row r="71" spans="1:11" x14ac:dyDescent="0.2">
      <c r="A71" s="3"/>
      <c r="B71" s="3" t="s">
        <v>34</v>
      </c>
      <c r="C71" s="3"/>
      <c r="D71" s="3"/>
      <c r="E71" s="3"/>
      <c r="F71" s="3" t="s">
        <v>33</v>
      </c>
      <c r="G71" s="3">
        <v>0</v>
      </c>
      <c r="H71" s="3" t="s">
        <v>64</v>
      </c>
      <c r="I71" s="3" t="s">
        <v>23</v>
      </c>
      <c r="J71" s="3" t="s">
        <v>25</v>
      </c>
      <c r="K71" t="s">
        <v>37</v>
      </c>
    </row>
    <row r="72" spans="1:11" x14ac:dyDescent="0.2">
      <c r="A72" s="3" t="s">
        <v>106</v>
      </c>
      <c r="B72" s="3" t="s">
        <v>35</v>
      </c>
      <c r="C72" s="3"/>
      <c r="D72" s="3"/>
      <c r="E72" s="3"/>
      <c r="F72" s="3"/>
      <c r="G72" s="3">
        <v>1.1111111111111112</v>
      </c>
      <c r="H72" s="3" t="s">
        <v>64</v>
      </c>
      <c r="I72" s="3" t="s">
        <v>23</v>
      </c>
      <c r="J72" s="3" t="s">
        <v>25</v>
      </c>
      <c r="K72" t="s">
        <v>38</v>
      </c>
    </row>
    <row r="73" spans="1:11" x14ac:dyDescent="0.2">
      <c r="A73" s="3" t="s">
        <v>106</v>
      </c>
      <c r="B73" s="3"/>
      <c r="C73" s="3"/>
      <c r="D73" s="3"/>
      <c r="E73" s="3"/>
      <c r="F73" s="3" t="s">
        <v>33</v>
      </c>
      <c r="G73" s="3">
        <v>0.75944631500187065</v>
      </c>
      <c r="H73" s="3" t="s">
        <v>64</v>
      </c>
      <c r="I73" s="3" t="s">
        <v>23</v>
      </c>
      <c r="J73" s="3" t="s">
        <v>25</v>
      </c>
      <c r="K73" t="s">
        <v>38</v>
      </c>
    </row>
    <row r="74" spans="1:11" x14ac:dyDescent="0.2">
      <c r="A74" s="3"/>
      <c r="B74" s="3" t="s">
        <v>35</v>
      </c>
      <c r="C74" s="3" t="s">
        <v>23</v>
      </c>
      <c r="D74" s="3"/>
      <c r="E74" s="3"/>
      <c r="F74" s="3"/>
      <c r="G74" s="3">
        <v>1.1111111111111112</v>
      </c>
      <c r="H74" s="3" t="s">
        <v>64</v>
      </c>
      <c r="I74" s="3" t="s">
        <v>23</v>
      </c>
      <c r="J74" s="3" t="s">
        <v>25</v>
      </c>
      <c r="K74" t="s">
        <v>38</v>
      </c>
    </row>
    <row r="75" spans="1:11" x14ac:dyDescent="0.2">
      <c r="A75" s="3"/>
      <c r="B75" s="3" t="s">
        <v>35</v>
      </c>
      <c r="C75" s="3"/>
      <c r="D75" s="3"/>
      <c r="E75" s="3"/>
      <c r="F75" s="3" t="s">
        <v>33</v>
      </c>
      <c r="G75" s="3">
        <v>0</v>
      </c>
      <c r="H75" s="3" t="s">
        <v>64</v>
      </c>
      <c r="I75" s="3" t="s">
        <v>23</v>
      </c>
      <c r="J75" s="3" t="s">
        <v>25</v>
      </c>
      <c r="K75" t="s">
        <v>38</v>
      </c>
    </row>
    <row r="76" spans="1:11" x14ac:dyDescent="0.2">
      <c r="A76" s="3"/>
      <c r="B76" s="3"/>
      <c r="C76" s="3" t="s">
        <v>23</v>
      </c>
      <c r="D76" s="3" t="s">
        <v>24</v>
      </c>
      <c r="E76" s="3"/>
      <c r="F76" s="3"/>
      <c r="G76" s="3">
        <v>1.8518518518518516</v>
      </c>
      <c r="H76" s="3" t="s">
        <v>64</v>
      </c>
      <c r="I76" s="3" t="s">
        <v>23</v>
      </c>
      <c r="J76" s="3" t="s">
        <v>25</v>
      </c>
      <c r="K76" t="s">
        <v>39</v>
      </c>
    </row>
    <row r="77" spans="1:11" x14ac:dyDescent="0.2">
      <c r="A77" s="3"/>
      <c r="B77" s="3"/>
      <c r="C77" s="3" t="s">
        <v>23</v>
      </c>
      <c r="D77" s="3"/>
      <c r="E77" s="3"/>
      <c r="F77" s="3" t="s">
        <v>33</v>
      </c>
      <c r="G77" s="3">
        <v>9.7465886939571034E-2</v>
      </c>
      <c r="H77" s="3" t="s">
        <v>64</v>
      </c>
      <c r="I77" s="3" t="s">
        <v>23</v>
      </c>
      <c r="J77" s="3" t="s">
        <v>25</v>
      </c>
      <c r="K77" t="s">
        <v>39</v>
      </c>
    </row>
    <row r="78" spans="1:11" x14ac:dyDescent="0.2">
      <c r="A78" s="3"/>
      <c r="B78" s="3"/>
      <c r="C78" s="3"/>
      <c r="D78" s="3" t="s">
        <v>24</v>
      </c>
      <c r="E78" s="3" t="s">
        <v>25</v>
      </c>
      <c r="F78" s="3"/>
      <c r="G78" s="3">
        <v>1</v>
      </c>
      <c r="H78" s="3" t="s">
        <v>64</v>
      </c>
      <c r="I78" s="3" t="s">
        <v>23</v>
      </c>
      <c r="J78" s="3" t="s">
        <v>25</v>
      </c>
      <c r="K78" t="s">
        <v>39</v>
      </c>
    </row>
    <row r="79" spans="1:11" x14ac:dyDescent="0.2">
      <c r="A79" s="3"/>
      <c r="B79" s="3"/>
      <c r="C79" s="3"/>
      <c r="D79" s="3" t="s">
        <v>24</v>
      </c>
      <c r="E79" s="3"/>
      <c r="F79" s="3" t="s">
        <v>33</v>
      </c>
      <c r="G79" s="3">
        <v>8.5185185185185142E-2</v>
      </c>
      <c r="H79" s="3" t="s">
        <v>64</v>
      </c>
      <c r="I79" s="3" t="s">
        <v>23</v>
      </c>
      <c r="J79" s="3" t="s">
        <v>25</v>
      </c>
      <c r="K79" t="s">
        <v>39</v>
      </c>
    </row>
    <row r="80" spans="1:11" x14ac:dyDescent="0.2">
      <c r="A80" s="3"/>
      <c r="B80" s="3"/>
      <c r="C80" s="3"/>
      <c r="D80" s="3" t="s">
        <v>24</v>
      </c>
      <c r="E80" s="3"/>
      <c r="F80" s="3" t="s">
        <v>70</v>
      </c>
      <c r="G80" s="3">
        <v>0.7666666666666665</v>
      </c>
      <c r="H80" s="3" t="s">
        <v>64</v>
      </c>
      <c r="I80" s="3" t="s">
        <v>23</v>
      </c>
      <c r="J80" s="3" t="s">
        <v>25</v>
      </c>
      <c r="K80" t="s">
        <v>39</v>
      </c>
    </row>
    <row r="81" spans="1:11" x14ac:dyDescent="0.2">
      <c r="A81" s="3"/>
      <c r="B81" s="3"/>
      <c r="C81" s="3" t="s">
        <v>23</v>
      </c>
      <c r="D81" s="3" t="s">
        <v>76</v>
      </c>
      <c r="E81" s="3"/>
      <c r="F81" s="3"/>
      <c r="G81" s="3">
        <v>3.7037037037037033</v>
      </c>
      <c r="H81" s="3" t="s">
        <v>64</v>
      </c>
      <c r="I81" s="3" t="s">
        <v>23</v>
      </c>
      <c r="J81" s="3" t="s">
        <v>25</v>
      </c>
      <c r="K81" t="s">
        <v>39</v>
      </c>
    </row>
    <row r="82" spans="1:11" x14ac:dyDescent="0.2">
      <c r="A82" s="3"/>
      <c r="B82" s="3"/>
      <c r="C82" s="3" t="s">
        <v>23</v>
      </c>
      <c r="D82" s="3"/>
      <c r="E82" s="3"/>
      <c r="F82" s="3" t="s">
        <v>33</v>
      </c>
      <c r="G82" s="3">
        <v>0.19493177387914207</v>
      </c>
      <c r="H82" s="3" t="s">
        <v>64</v>
      </c>
      <c r="I82" s="3" t="s">
        <v>23</v>
      </c>
      <c r="J82" s="3" t="s">
        <v>25</v>
      </c>
      <c r="K82" t="s">
        <v>39</v>
      </c>
    </row>
    <row r="83" spans="1:11" x14ac:dyDescent="0.2">
      <c r="A83" s="3"/>
      <c r="B83" s="3"/>
      <c r="C83" s="3"/>
      <c r="D83" s="3" t="s">
        <v>76</v>
      </c>
      <c r="E83" s="3" t="s">
        <v>25</v>
      </c>
      <c r="F83" s="3"/>
      <c r="G83" s="3">
        <v>2</v>
      </c>
      <c r="H83" s="3" t="s">
        <v>64</v>
      </c>
      <c r="I83" s="3" t="s">
        <v>23</v>
      </c>
      <c r="J83" s="3" t="s">
        <v>25</v>
      </c>
      <c r="K83" t="s">
        <v>39</v>
      </c>
    </row>
    <row r="84" spans="1:11" x14ac:dyDescent="0.2">
      <c r="A84" s="3"/>
      <c r="B84" s="3"/>
      <c r="C84" s="3"/>
      <c r="D84" s="3" t="s">
        <v>76</v>
      </c>
      <c r="E84" s="3"/>
      <c r="F84" s="3" t="s">
        <v>33</v>
      </c>
      <c r="G84" s="3">
        <v>0.17037037037037028</v>
      </c>
      <c r="H84" s="3" t="s">
        <v>64</v>
      </c>
      <c r="I84" s="3" t="s">
        <v>23</v>
      </c>
      <c r="J84" s="3" t="s">
        <v>25</v>
      </c>
      <c r="K84" t="s">
        <v>39</v>
      </c>
    </row>
    <row r="85" spans="1:11" x14ac:dyDescent="0.2">
      <c r="A85" s="3"/>
      <c r="B85" s="3"/>
      <c r="C85" s="3"/>
      <c r="D85" s="3" t="s">
        <v>76</v>
      </c>
      <c r="E85" s="3"/>
      <c r="F85" s="3" t="s">
        <v>70</v>
      </c>
      <c r="G85" s="3">
        <v>1.533333333333333</v>
      </c>
      <c r="H85" s="3" t="s">
        <v>64</v>
      </c>
      <c r="I85" s="3" t="s">
        <v>23</v>
      </c>
      <c r="J85" s="3" t="s">
        <v>25</v>
      </c>
      <c r="K85" t="s">
        <v>39</v>
      </c>
    </row>
    <row r="86" spans="1:11" x14ac:dyDescent="0.2">
      <c r="A86" s="3"/>
      <c r="B86" s="3"/>
      <c r="C86" s="3"/>
      <c r="D86" s="3"/>
      <c r="E86" s="3" t="s">
        <v>25</v>
      </c>
      <c r="F86" s="3" t="s">
        <v>33</v>
      </c>
      <c r="G86" s="3">
        <v>0.39999999999999991</v>
      </c>
      <c r="H86" s="3" t="s">
        <v>64</v>
      </c>
      <c r="I86" s="3" t="s">
        <v>23</v>
      </c>
      <c r="J86" s="3" t="s">
        <v>25</v>
      </c>
      <c r="K86" t="s">
        <v>39</v>
      </c>
    </row>
    <row r="87" spans="1:11" x14ac:dyDescent="0.2">
      <c r="A87" s="3"/>
      <c r="B87" s="3"/>
      <c r="C87" s="3"/>
      <c r="D87" s="3"/>
      <c r="E87" s="3" t="s">
        <v>25</v>
      </c>
      <c r="F87" s="3" t="s">
        <v>70</v>
      </c>
      <c r="G87" s="3">
        <v>1.6</v>
      </c>
      <c r="H87" s="3" t="s">
        <v>64</v>
      </c>
      <c r="I87" s="3" t="s">
        <v>23</v>
      </c>
      <c r="J87" s="3" t="s">
        <v>25</v>
      </c>
      <c r="K87" t="s">
        <v>39</v>
      </c>
    </row>
    <row r="88" spans="1:11" x14ac:dyDescent="0.2">
      <c r="A88" s="3"/>
      <c r="B88" s="3"/>
      <c r="C88" s="3"/>
      <c r="D88" s="3"/>
      <c r="E88" s="3" t="s">
        <v>25</v>
      </c>
      <c r="F88" s="3" t="s">
        <v>33</v>
      </c>
      <c r="G88" s="3">
        <v>0.5</v>
      </c>
      <c r="H88" s="3" t="s">
        <v>64</v>
      </c>
      <c r="I88" s="3" t="s">
        <v>23</v>
      </c>
      <c r="J88" s="3" t="s">
        <v>25</v>
      </c>
      <c r="K88" t="s">
        <v>39</v>
      </c>
    </row>
    <row r="89" spans="1:11" x14ac:dyDescent="0.2">
      <c r="A89" s="3"/>
      <c r="B89" s="3"/>
      <c r="C89" s="3"/>
      <c r="D89" s="3"/>
      <c r="E89" s="3" t="s">
        <v>25</v>
      </c>
      <c r="F89" s="3" t="s">
        <v>70</v>
      </c>
      <c r="G89" s="3">
        <v>0.5</v>
      </c>
      <c r="H89" s="3" t="s">
        <v>64</v>
      </c>
      <c r="I89" s="3" t="s">
        <v>23</v>
      </c>
      <c r="J89" s="3" t="s">
        <v>25</v>
      </c>
      <c r="K89" t="s">
        <v>39</v>
      </c>
    </row>
    <row r="90" spans="1:11" x14ac:dyDescent="0.2">
      <c r="A90" s="2" t="s">
        <v>104</v>
      </c>
      <c r="B90" s="2" t="s">
        <v>3</v>
      </c>
      <c r="C90" s="2"/>
      <c r="D90" s="2"/>
      <c r="E90" s="2"/>
      <c r="F90" s="2"/>
      <c r="G90" s="2">
        <v>2.1362386178536146</v>
      </c>
      <c r="H90" s="2" t="s">
        <v>68</v>
      </c>
      <c r="I90" s="2" t="s">
        <v>23</v>
      </c>
      <c r="J90" s="2" t="s">
        <v>7</v>
      </c>
      <c r="K90" t="s">
        <v>32</v>
      </c>
    </row>
    <row r="91" spans="1:11" x14ac:dyDescent="0.2">
      <c r="A91" s="2" t="s">
        <v>104</v>
      </c>
      <c r="B91" s="2"/>
      <c r="C91" s="2"/>
      <c r="D91" s="2"/>
      <c r="E91" s="2"/>
      <c r="F91" s="2" t="s">
        <v>33</v>
      </c>
      <c r="G91" s="2">
        <v>0.86831640022460588</v>
      </c>
      <c r="H91" s="2" t="s">
        <v>68</v>
      </c>
      <c r="I91" s="2" t="s">
        <v>23</v>
      </c>
      <c r="J91" s="2" t="s">
        <v>7</v>
      </c>
      <c r="K91" t="s">
        <v>32</v>
      </c>
    </row>
    <row r="92" spans="1:11" x14ac:dyDescent="0.2">
      <c r="A92" s="2"/>
      <c r="B92" s="2" t="s">
        <v>3</v>
      </c>
      <c r="C92" s="2" t="s">
        <v>23</v>
      </c>
      <c r="D92" s="2"/>
      <c r="E92" s="2"/>
      <c r="F92" s="2"/>
      <c r="G92" s="2">
        <v>2.1362386178536146</v>
      </c>
      <c r="H92" s="2" t="s">
        <v>68</v>
      </c>
      <c r="I92" s="2" t="s">
        <v>23</v>
      </c>
      <c r="J92" s="2" t="s">
        <v>7</v>
      </c>
      <c r="K92" t="s">
        <v>32</v>
      </c>
    </row>
    <row r="93" spans="1:11" x14ac:dyDescent="0.2">
      <c r="A93" s="2"/>
      <c r="B93" s="2" t="s">
        <v>3</v>
      </c>
      <c r="C93" s="2"/>
      <c r="D93" s="2"/>
      <c r="E93" s="2"/>
      <c r="F93" s="2" t="s">
        <v>33</v>
      </c>
      <c r="G93" s="2">
        <v>0</v>
      </c>
      <c r="H93" s="2" t="s">
        <v>68</v>
      </c>
      <c r="I93" s="2" t="s">
        <v>23</v>
      </c>
      <c r="J93" s="2" t="s">
        <v>7</v>
      </c>
      <c r="K93" t="s">
        <v>32</v>
      </c>
    </row>
    <row r="94" spans="1:11" x14ac:dyDescent="0.2">
      <c r="A94" s="2" t="s">
        <v>105</v>
      </c>
      <c r="B94" s="2" t="s">
        <v>34</v>
      </c>
      <c r="C94" s="2"/>
      <c r="D94" s="2"/>
      <c r="E94" s="2"/>
      <c r="F94" s="2"/>
      <c r="G94" s="2">
        <v>2.670298272317018E-2</v>
      </c>
      <c r="H94" s="2" t="s">
        <v>68</v>
      </c>
      <c r="I94" s="2" t="s">
        <v>23</v>
      </c>
      <c r="J94" s="2" t="s">
        <v>7</v>
      </c>
      <c r="K94" t="s">
        <v>37</v>
      </c>
    </row>
    <row r="95" spans="1:11" x14ac:dyDescent="0.2">
      <c r="A95" s="2" t="s">
        <v>105</v>
      </c>
      <c r="B95" s="2"/>
      <c r="C95" s="2"/>
      <c r="D95" s="2"/>
      <c r="E95" s="2"/>
      <c r="F95" s="2" t="s">
        <v>33</v>
      </c>
      <c r="G95" s="2">
        <v>8.0665260309576593E-3</v>
      </c>
      <c r="H95" s="2" t="s">
        <v>68</v>
      </c>
      <c r="I95" s="2" t="s">
        <v>23</v>
      </c>
      <c r="J95" s="2" t="s">
        <v>7</v>
      </c>
      <c r="K95" t="s">
        <v>37</v>
      </c>
    </row>
    <row r="96" spans="1:11" x14ac:dyDescent="0.2">
      <c r="A96" s="2"/>
      <c r="B96" s="2" t="s">
        <v>34</v>
      </c>
      <c r="C96" s="2" t="s">
        <v>23</v>
      </c>
      <c r="D96" s="2"/>
      <c r="E96" s="2"/>
      <c r="F96" s="2"/>
      <c r="G96" s="2">
        <v>2.670298272317018E-2</v>
      </c>
      <c r="H96" s="2" t="s">
        <v>68</v>
      </c>
      <c r="I96" s="2" t="s">
        <v>23</v>
      </c>
      <c r="J96" s="2" t="s">
        <v>7</v>
      </c>
      <c r="K96" t="s">
        <v>37</v>
      </c>
    </row>
    <row r="97" spans="1:11" x14ac:dyDescent="0.2">
      <c r="A97" s="2"/>
      <c r="B97" s="2" t="s">
        <v>34</v>
      </c>
      <c r="C97" s="2"/>
      <c r="D97" s="2"/>
      <c r="E97" s="2"/>
      <c r="F97" s="2" t="s">
        <v>33</v>
      </c>
      <c r="G97" s="2">
        <v>0</v>
      </c>
      <c r="H97" s="2" t="s">
        <v>68</v>
      </c>
      <c r="I97" s="2" t="s">
        <v>23</v>
      </c>
      <c r="J97" s="2" t="s">
        <v>7</v>
      </c>
      <c r="K97" t="s">
        <v>37</v>
      </c>
    </row>
    <row r="98" spans="1:11" x14ac:dyDescent="0.2">
      <c r="A98" s="2" t="s">
        <v>106</v>
      </c>
      <c r="B98" s="2" t="s">
        <v>35</v>
      </c>
      <c r="C98" s="2"/>
      <c r="D98" s="2"/>
      <c r="E98" s="2"/>
      <c r="F98" s="2"/>
      <c r="G98" s="2">
        <v>0.50735667174023347</v>
      </c>
      <c r="H98" s="2" t="s">
        <v>68</v>
      </c>
      <c r="I98" s="2" t="s">
        <v>23</v>
      </c>
      <c r="J98" s="2" t="s">
        <v>7</v>
      </c>
      <c r="K98" t="s">
        <v>38</v>
      </c>
    </row>
    <row r="99" spans="1:11" x14ac:dyDescent="0.2">
      <c r="A99" s="2" t="s">
        <v>106</v>
      </c>
      <c r="B99" s="2"/>
      <c r="C99" s="2"/>
      <c r="D99" s="2"/>
      <c r="E99" s="2"/>
      <c r="F99" s="2" t="s">
        <v>33</v>
      </c>
      <c r="G99" s="2">
        <v>0.34677913927026061</v>
      </c>
      <c r="H99" s="2" t="s">
        <v>68</v>
      </c>
      <c r="I99" s="2" t="s">
        <v>23</v>
      </c>
      <c r="J99" s="2" t="s">
        <v>7</v>
      </c>
      <c r="K99" t="s">
        <v>38</v>
      </c>
    </row>
    <row r="100" spans="1:11" x14ac:dyDescent="0.2">
      <c r="A100" s="2"/>
      <c r="B100" s="2" t="s">
        <v>35</v>
      </c>
      <c r="C100" s="2" t="s">
        <v>23</v>
      </c>
      <c r="D100" s="2"/>
      <c r="E100" s="2"/>
      <c r="F100" s="2"/>
      <c r="G100" s="2">
        <v>0.50735667174023347</v>
      </c>
      <c r="H100" s="2" t="s">
        <v>68</v>
      </c>
      <c r="I100" s="2" t="s">
        <v>23</v>
      </c>
      <c r="J100" s="2" t="s">
        <v>7</v>
      </c>
      <c r="K100" t="s">
        <v>38</v>
      </c>
    </row>
    <row r="101" spans="1:11" x14ac:dyDescent="0.2">
      <c r="A101" s="2"/>
      <c r="B101" s="2" t="s">
        <v>35</v>
      </c>
      <c r="C101" s="2"/>
      <c r="D101" s="2"/>
      <c r="E101" s="2"/>
      <c r="F101" s="2" t="s">
        <v>33</v>
      </c>
      <c r="G101" s="2">
        <v>0</v>
      </c>
      <c r="H101" s="2" t="s">
        <v>68</v>
      </c>
      <c r="I101" s="2" t="s">
        <v>23</v>
      </c>
      <c r="J101" s="2" t="s">
        <v>7</v>
      </c>
      <c r="K101" t="s">
        <v>38</v>
      </c>
    </row>
    <row r="102" spans="1:11" x14ac:dyDescent="0.2">
      <c r="A102" s="2"/>
      <c r="B102" s="2"/>
      <c r="C102" s="2" t="s">
        <v>23</v>
      </c>
      <c r="D102" s="2" t="s">
        <v>24</v>
      </c>
      <c r="E102" s="2"/>
      <c r="F102" s="2"/>
      <c r="G102" s="2">
        <v>2.5367833587011668</v>
      </c>
      <c r="H102" s="2" t="s">
        <v>68</v>
      </c>
      <c r="I102" s="2" t="s">
        <v>23</v>
      </c>
      <c r="J102" s="2" t="s">
        <v>7</v>
      </c>
      <c r="K102" t="s">
        <v>39</v>
      </c>
    </row>
    <row r="103" spans="1:11" x14ac:dyDescent="0.2">
      <c r="A103" s="2"/>
      <c r="B103" s="2"/>
      <c r="C103" s="2" t="s">
        <v>23</v>
      </c>
      <c r="D103" s="2"/>
      <c r="E103" s="2"/>
      <c r="F103" s="2" t="s">
        <v>33</v>
      </c>
      <c r="G103" s="2">
        <v>0.13351491361585133</v>
      </c>
      <c r="H103" s="2" t="s">
        <v>68</v>
      </c>
      <c r="I103" s="2" t="s">
        <v>23</v>
      </c>
      <c r="J103" s="2" t="s">
        <v>7</v>
      </c>
      <c r="K103" t="s">
        <v>39</v>
      </c>
    </row>
    <row r="104" spans="1:11" x14ac:dyDescent="0.2">
      <c r="A104" s="2"/>
      <c r="B104" s="2"/>
      <c r="C104" s="2"/>
      <c r="D104" s="2" t="s">
        <v>24</v>
      </c>
      <c r="E104" s="2" t="s">
        <v>7</v>
      </c>
      <c r="F104" s="2"/>
      <c r="G104" s="2">
        <v>1</v>
      </c>
      <c r="H104" s="2" t="s">
        <v>68</v>
      </c>
      <c r="I104" s="2" t="s">
        <v>23</v>
      </c>
      <c r="J104" s="2" t="s">
        <v>7</v>
      </c>
      <c r="K104" t="s">
        <v>39</v>
      </c>
    </row>
    <row r="105" spans="1:11" x14ac:dyDescent="0.2">
      <c r="A105" s="2"/>
      <c r="B105" s="2"/>
      <c r="C105" s="2"/>
      <c r="D105" s="2" t="s">
        <v>24</v>
      </c>
      <c r="E105" s="2"/>
      <c r="F105" s="2" t="s">
        <v>33</v>
      </c>
      <c r="G105" s="2">
        <v>0.15367833587011664</v>
      </c>
      <c r="H105" s="2" t="s">
        <v>68</v>
      </c>
      <c r="I105" s="2" t="s">
        <v>23</v>
      </c>
      <c r="J105" s="2" t="s">
        <v>7</v>
      </c>
      <c r="K105" t="s">
        <v>39</v>
      </c>
    </row>
    <row r="106" spans="1:11" x14ac:dyDescent="0.2">
      <c r="A106" s="2"/>
      <c r="B106" s="2"/>
      <c r="C106" s="2"/>
      <c r="D106" s="2" t="s">
        <v>24</v>
      </c>
      <c r="E106" s="2"/>
      <c r="F106" s="2" t="s">
        <v>70</v>
      </c>
      <c r="G106" s="2">
        <v>1.3831050228310502</v>
      </c>
      <c r="H106" s="2" t="s">
        <v>68</v>
      </c>
      <c r="I106" s="2" t="s">
        <v>23</v>
      </c>
      <c r="J106" s="2" t="s">
        <v>7</v>
      </c>
      <c r="K106" t="s">
        <v>39</v>
      </c>
    </row>
    <row r="107" spans="1:11" x14ac:dyDescent="0.2">
      <c r="A107" s="2"/>
      <c r="B107" s="2"/>
      <c r="C107" s="2" t="s">
        <v>23</v>
      </c>
      <c r="D107" s="2" t="s">
        <v>76</v>
      </c>
      <c r="E107" s="2"/>
      <c r="F107" s="2"/>
      <c r="G107" s="2">
        <v>0</v>
      </c>
      <c r="H107" s="2" t="s">
        <v>68</v>
      </c>
      <c r="I107" s="2" t="s">
        <v>23</v>
      </c>
      <c r="J107" s="2" t="s">
        <v>7</v>
      </c>
      <c r="K107" t="s">
        <v>39</v>
      </c>
    </row>
    <row r="108" spans="1:11" x14ac:dyDescent="0.2">
      <c r="A108" s="2"/>
      <c r="B108" s="2"/>
      <c r="C108" s="2" t="s">
        <v>23</v>
      </c>
      <c r="D108" s="2"/>
      <c r="E108" s="2"/>
      <c r="F108" s="2" t="s">
        <v>33</v>
      </c>
      <c r="G108" s="2">
        <v>0</v>
      </c>
      <c r="H108" s="2" t="s">
        <v>68</v>
      </c>
      <c r="I108" s="2" t="s">
        <v>23</v>
      </c>
      <c r="J108" s="2" t="s">
        <v>7</v>
      </c>
      <c r="K108" t="s">
        <v>39</v>
      </c>
    </row>
    <row r="109" spans="1:11" x14ac:dyDescent="0.2">
      <c r="A109" s="2"/>
      <c r="B109" s="2"/>
      <c r="C109" s="2"/>
      <c r="D109" s="2" t="s">
        <v>76</v>
      </c>
      <c r="E109" s="2" t="s">
        <v>7</v>
      </c>
      <c r="F109" s="2"/>
      <c r="G109" s="2">
        <v>0</v>
      </c>
      <c r="H109" s="2" t="s">
        <v>68</v>
      </c>
      <c r="I109" s="2" t="s">
        <v>23</v>
      </c>
      <c r="J109" s="2" t="s">
        <v>7</v>
      </c>
      <c r="K109" t="s">
        <v>39</v>
      </c>
    </row>
    <row r="110" spans="1:11" x14ac:dyDescent="0.2">
      <c r="A110" s="2"/>
      <c r="B110" s="2"/>
      <c r="C110" s="2"/>
      <c r="D110" s="2" t="s">
        <v>76</v>
      </c>
      <c r="E110" s="2"/>
      <c r="F110" s="2" t="s">
        <v>33</v>
      </c>
      <c r="G110" s="2">
        <v>0</v>
      </c>
      <c r="H110" s="2" t="s">
        <v>68</v>
      </c>
      <c r="I110" s="2" t="s">
        <v>23</v>
      </c>
      <c r="J110" s="2" t="s">
        <v>7</v>
      </c>
      <c r="K110" t="s">
        <v>39</v>
      </c>
    </row>
    <row r="111" spans="1:11" x14ac:dyDescent="0.2">
      <c r="A111" s="2"/>
      <c r="B111" s="2"/>
      <c r="C111" s="2"/>
      <c r="D111" s="2" t="s">
        <v>76</v>
      </c>
      <c r="E111" s="2"/>
      <c r="F111" s="2" t="s">
        <v>70</v>
      </c>
      <c r="G111" s="2">
        <v>0</v>
      </c>
      <c r="H111" s="2" t="s">
        <v>68</v>
      </c>
      <c r="I111" s="2" t="s">
        <v>23</v>
      </c>
      <c r="J111" s="2" t="s">
        <v>7</v>
      </c>
      <c r="K111" t="s">
        <v>39</v>
      </c>
    </row>
    <row r="112" spans="1:11" x14ac:dyDescent="0.2">
      <c r="A112" s="2"/>
      <c r="B112" s="2"/>
      <c r="C112" s="2"/>
      <c r="D112" s="2"/>
      <c r="E112" s="2" t="s">
        <v>7</v>
      </c>
      <c r="F112" s="2" t="s">
        <v>33</v>
      </c>
      <c r="G112" s="2">
        <v>0</v>
      </c>
      <c r="H112" s="2" t="s">
        <v>68</v>
      </c>
      <c r="I112" s="2" t="s">
        <v>23</v>
      </c>
      <c r="J112" s="2" t="s">
        <v>7</v>
      </c>
      <c r="K112" t="s">
        <v>39</v>
      </c>
    </row>
    <row r="113" spans="1:11" x14ac:dyDescent="0.2">
      <c r="A113" s="2"/>
      <c r="B113" s="2"/>
      <c r="C113" s="2"/>
      <c r="D113" s="2"/>
      <c r="E113" s="2" t="s">
        <v>7</v>
      </c>
      <c r="F113" s="2" t="s">
        <v>70</v>
      </c>
      <c r="G113" s="2">
        <v>0</v>
      </c>
      <c r="H113" s="2" t="s">
        <v>68</v>
      </c>
      <c r="I113" s="2" t="s">
        <v>23</v>
      </c>
      <c r="J113" s="2" t="s">
        <v>7</v>
      </c>
      <c r="K113" t="s">
        <v>39</v>
      </c>
    </row>
    <row r="114" spans="1:11" x14ac:dyDescent="0.2">
      <c r="A114" s="2"/>
      <c r="B114" s="2"/>
      <c r="C114" s="2"/>
      <c r="D114" s="2"/>
      <c r="E114" s="2" t="s">
        <v>7</v>
      </c>
      <c r="F114" s="2" t="s">
        <v>33</v>
      </c>
      <c r="G114" s="2">
        <v>0.5</v>
      </c>
      <c r="H114" s="2" t="s">
        <v>68</v>
      </c>
      <c r="I114" s="2" t="s">
        <v>23</v>
      </c>
      <c r="J114" s="2" t="s">
        <v>7</v>
      </c>
      <c r="K114" t="s">
        <v>39</v>
      </c>
    </row>
    <row r="115" spans="1:11" x14ac:dyDescent="0.2">
      <c r="A115" s="2"/>
      <c r="B115" s="2"/>
      <c r="C115" s="2"/>
      <c r="D115" s="2"/>
      <c r="E115" s="2" t="s">
        <v>7</v>
      </c>
      <c r="F115" s="2" t="s">
        <v>70</v>
      </c>
      <c r="G115" s="2">
        <v>0.5</v>
      </c>
      <c r="H115" s="2" t="s">
        <v>68</v>
      </c>
      <c r="I115" s="2" t="s">
        <v>23</v>
      </c>
      <c r="J115" s="2" t="s">
        <v>7</v>
      </c>
      <c r="K115" t="s">
        <v>39</v>
      </c>
    </row>
    <row r="116" spans="1:11" x14ac:dyDescent="0.2">
      <c r="A116" s="3" t="s">
        <v>107</v>
      </c>
      <c r="B116" s="3" t="s">
        <v>10</v>
      </c>
      <c r="C116" s="3"/>
      <c r="D116" s="3"/>
      <c r="E116" s="3"/>
      <c r="F116" s="3"/>
      <c r="G116" s="3">
        <v>1.8372879836884675</v>
      </c>
      <c r="H116" s="3" t="s">
        <v>62</v>
      </c>
      <c r="I116" s="3" t="s">
        <v>12</v>
      </c>
      <c r="J116" s="3" t="s">
        <v>6</v>
      </c>
      <c r="K116" t="s">
        <v>40</v>
      </c>
    </row>
    <row r="117" spans="1:11" x14ac:dyDescent="0.2">
      <c r="A117" s="3" t="s">
        <v>107</v>
      </c>
      <c r="B117" s="3"/>
      <c r="C117" s="3"/>
      <c r="D117" s="3"/>
      <c r="E117" s="3"/>
      <c r="F117" s="3" t="s">
        <v>33</v>
      </c>
      <c r="G117" s="3">
        <v>0.95919296560904765</v>
      </c>
      <c r="H117" s="3" t="s">
        <v>62</v>
      </c>
      <c r="I117" s="3" t="s">
        <v>12</v>
      </c>
      <c r="J117" s="3" t="s">
        <v>6</v>
      </c>
      <c r="K117" t="s">
        <v>40</v>
      </c>
    </row>
    <row r="118" spans="1:11" x14ac:dyDescent="0.2">
      <c r="A118" s="3"/>
      <c r="B118" s="3" t="s">
        <v>10</v>
      </c>
      <c r="C118" s="3" t="s">
        <v>12</v>
      </c>
      <c r="D118" s="3"/>
      <c r="E118" s="3"/>
      <c r="F118" s="3"/>
      <c r="G118" s="3">
        <v>1.8372879836884675</v>
      </c>
      <c r="H118" s="3" t="s">
        <v>62</v>
      </c>
      <c r="I118" s="3" t="s">
        <v>12</v>
      </c>
      <c r="J118" s="3" t="s">
        <v>6</v>
      </c>
      <c r="K118" t="s">
        <v>40</v>
      </c>
    </row>
    <row r="119" spans="1:11" x14ac:dyDescent="0.2">
      <c r="A119" s="3"/>
      <c r="B119" s="3" t="s">
        <v>10</v>
      </c>
      <c r="C119" s="3"/>
      <c r="D119" s="3"/>
      <c r="E119" s="3"/>
      <c r="F119" s="3" t="s">
        <v>33</v>
      </c>
      <c r="G119" s="3">
        <v>0</v>
      </c>
      <c r="H119" s="3" t="s">
        <v>62</v>
      </c>
      <c r="I119" s="3" t="s">
        <v>12</v>
      </c>
      <c r="J119" s="3" t="s">
        <v>6</v>
      </c>
      <c r="K119" t="s">
        <v>40</v>
      </c>
    </row>
    <row r="120" spans="1:11" x14ac:dyDescent="0.2">
      <c r="A120" s="3" t="s">
        <v>108</v>
      </c>
      <c r="B120" s="3" t="s">
        <v>36</v>
      </c>
      <c r="C120" s="3"/>
      <c r="D120" s="3"/>
      <c r="E120" s="3"/>
      <c r="F120" s="3"/>
      <c r="G120" s="3">
        <v>0.22405951020591069</v>
      </c>
      <c r="H120" s="3" t="s">
        <v>62</v>
      </c>
      <c r="I120" s="3" t="s">
        <v>12</v>
      </c>
      <c r="J120" s="3" t="s">
        <v>6</v>
      </c>
      <c r="K120" t="s">
        <v>41</v>
      </c>
    </row>
    <row r="121" spans="1:11" x14ac:dyDescent="0.2">
      <c r="A121" s="3" t="s">
        <v>108</v>
      </c>
      <c r="B121" s="3"/>
      <c r="C121" s="3"/>
      <c r="D121" s="3"/>
      <c r="E121" s="3"/>
      <c r="F121" s="3" t="s">
        <v>33</v>
      </c>
      <c r="G121" s="3">
        <v>0.22858596495754527</v>
      </c>
      <c r="H121" s="3" t="s">
        <v>62</v>
      </c>
      <c r="I121" s="3" t="s">
        <v>12</v>
      </c>
      <c r="J121" s="3" t="s">
        <v>6</v>
      </c>
      <c r="K121" t="s">
        <v>41</v>
      </c>
    </row>
    <row r="122" spans="1:11" x14ac:dyDescent="0.2">
      <c r="A122" s="3"/>
      <c r="B122" s="3" t="s">
        <v>36</v>
      </c>
      <c r="C122" s="3" t="s">
        <v>12</v>
      </c>
      <c r="D122" s="3"/>
      <c r="E122" s="3"/>
      <c r="F122" s="3"/>
      <c r="G122" s="3">
        <v>0.22405951020591069</v>
      </c>
      <c r="H122" s="3" t="s">
        <v>62</v>
      </c>
      <c r="I122" s="3" t="s">
        <v>12</v>
      </c>
      <c r="J122" s="3" t="s">
        <v>6</v>
      </c>
      <c r="K122" t="s">
        <v>41</v>
      </c>
    </row>
    <row r="123" spans="1:11" x14ac:dyDescent="0.2">
      <c r="A123" s="3"/>
      <c r="B123" s="3" t="s">
        <v>36</v>
      </c>
      <c r="C123" s="3"/>
      <c r="D123" s="3"/>
      <c r="E123" s="3"/>
      <c r="F123" s="3" t="s">
        <v>33</v>
      </c>
      <c r="G123" s="3">
        <v>0</v>
      </c>
      <c r="H123" s="3" t="s">
        <v>62</v>
      </c>
      <c r="I123" s="3" t="s">
        <v>12</v>
      </c>
      <c r="J123" s="3" t="s">
        <v>6</v>
      </c>
      <c r="K123" t="s">
        <v>41</v>
      </c>
    </row>
    <row r="124" spans="1:11" x14ac:dyDescent="0.2">
      <c r="A124" s="3" t="s">
        <v>106</v>
      </c>
      <c r="B124" s="3" t="s">
        <v>35</v>
      </c>
      <c r="C124" s="3"/>
      <c r="D124" s="3"/>
      <c r="E124" s="3"/>
      <c r="F124" s="3"/>
      <c r="G124" s="3">
        <v>8.962380408236427E-2</v>
      </c>
      <c r="H124" s="3" t="s">
        <v>62</v>
      </c>
      <c r="I124" s="3" t="s">
        <v>12</v>
      </c>
      <c r="J124" s="3" t="s">
        <v>6</v>
      </c>
      <c r="K124" t="s">
        <v>38</v>
      </c>
    </row>
    <row r="125" spans="1:11" x14ac:dyDescent="0.2">
      <c r="A125" s="3" t="s">
        <v>106</v>
      </c>
      <c r="B125" s="3"/>
      <c r="C125" s="3"/>
      <c r="D125" s="3"/>
      <c r="E125" s="3"/>
      <c r="F125" s="3" t="s">
        <v>33</v>
      </c>
      <c r="G125" s="3">
        <v>6.1258020972121047E-2</v>
      </c>
      <c r="H125" s="3" t="s">
        <v>62</v>
      </c>
      <c r="I125" s="3" t="s">
        <v>12</v>
      </c>
      <c r="J125" s="3" t="s">
        <v>6</v>
      </c>
      <c r="K125" t="s">
        <v>38</v>
      </c>
    </row>
    <row r="126" spans="1:11" x14ac:dyDescent="0.2">
      <c r="A126" s="3"/>
      <c r="B126" s="3" t="s">
        <v>35</v>
      </c>
      <c r="C126" s="3" t="s">
        <v>12</v>
      </c>
      <c r="D126" s="3"/>
      <c r="E126" s="3"/>
      <c r="F126" s="3"/>
      <c r="G126" s="3">
        <v>8.962380408236427E-2</v>
      </c>
      <c r="H126" s="3" t="s">
        <v>62</v>
      </c>
      <c r="I126" s="3" t="s">
        <v>12</v>
      </c>
      <c r="J126" s="3" t="s">
        <v>6</v>
      </c>
      <c r="K126" t="s">
        <v>38</v>
      </c>
    </row>
    <row r="127" spans="1:11" x14ac:dyDescent="0.2">
      <c r="A127" s="3"/>
      <c r="B127" s="3" t="s">
        <v>35</v>
      </c>
      <c r="C127" s="3"/>
      <c r="D127" s="3"/>
      <c r="E127" s="3"/>
      <c r="F127" s="3" t="s">
        <v>33</v>
      </c>
      <c r="G127" s="3">
        <v>0</v>
      </c>
      <c r="H127" s="3" t="s">
        <v>62</v>
      </c>
      <c r="I127" s="3" t="s">
        <v>12</v>
      </c>
      <c r="J127" s="3" t="s">
        <v>6</v>
      </c>
      <c r="K127" t="s">
        <v>38</v>
      </c>
    </row>
    <row r="128" spans="1:11" x14ac:dyDescent="0.2">
      <c r="A128" s="3"/>
      <c r="B128" s="3"/>
      <c r="C128" s="3" t="s">
        <v>12</v>
      </c>
      <c r="D128" s="3" t="s">
        <v>24</v>
      </c>
      <c r="E128" s="3"/>
      <c r="F128" s="3"/>
      <c r="G128" s="3">
        <v>2.1285653469561514</v>
      </c>
      <c r="H128" s="3" t="s">
        <v>62</v>
      </c>
      <c r="I128" s="3" t="s">
        <v>12</v>
      </c>
      <c r="J128" s="3" t="s">
        <v>6</v>
      </c>
      <c r="K128" t="s">
        <v>42</v>
      </c>
    </row>
    <row r="129" spans="1:11" x14ac:dyDescent="0.2">
      <c r="A129" s="3"/>
      <c r="B129" s="3"/>
      <c r="C129" s="3" t="s">
        <v>12</v>
      </c>
      <c r="D129" s="3"/>
      <c r="E129" s="3"/>
      <c r="F129" s="3" t="s">
        <v>33</v>
      </c>
      <c r="G129" s="3">
        <v>0.11202975510295543</v>
      </c>
      <c r="H129" s="3" t="s">
        <v>62</v>
      </c>
      <c r="I129" s="3" t="s">
        <v>12</v>
      </c>
      <c r="J129" s="3" t="s">
        <v>6</v>
      </c>
      <c r="K129" t="s">
        <v>42</v>
      </c>
    </row>
    <row r="130" spans="1:11" x14ac:dyDescent="0.2">
      <c r="A130" s="3"/>
      <c r="B130" s="3"/>
      <c r="C130" s="3"/>
      <c r="D130" s="3" t="s">
        <v>24</v>
      </c>
      <c r="E130" s="3" t="s">
        <v>6</v>
      </c>
      <c r="F130" s="3"/>
      <c r="G130" s="3">
        <v>1</v>
      </c>
      <c r="H130" s="3" t="s">
        <v>62</v>
      </c>
      <c r="I130" s="3" t="s">
        <v>12</v>
      </c>
      <c r="J130" s="3" t="s">
        <v>6</v>
      </c>
      <c r="K130" t="s">
        <v>42</v>
      </c>
    </row>
    <row r="131" spans="1:11" x14ac:dyDescent="0.2">
      <c r="A131" s="3"/>
      <c r="B131" s="3"/>
      <c r="C131" s="3"/>
      <c r="D131" s="3" t="s">
        <v>24</v>
      </c>
      <c r="E131" s="3"/>
      <c r="F131" s="3" t="s">
        <v>33</v>
      </c>
      <c r="G131" s="3">
        <v>0.11285653469561512</v>
      </c>
      <c r="H131" s="3" t="s">
        <v>62</v>
      </c>
      <c r="I131" s="3" t="s">
        <v>12</v>
      </c>
      <c r="J131" s="3" t="s">
        <v>6</v>
      </c>
      <c r="K131" t="s">
        <v>42</v>
      </c>
    </row>
    <row r="132" spans="1:11" x14ac:dyDescent="0.2">
      <c r="A132" s="3"/>
      <c r="B132" s="3"/>
      <c r="C132" s="3"/>
      <c r="D132" s="3" t="s">
        <v>24</v>
      </c>
      <c r="E132" s="3"/>
      <c r="F132" s="3" t="s">
        <v>70</v>
      </c>
      <c r="G132" s="3">
        <v>1.0157088122605362</v>
      </c>
      <c r="H132" s="3" t="s">
        <v>62</v>
      </c>
      <c r="I132" s="3" t="s">
        <v>12</v>
      </c>
      <c r="J132" s="3" t="s">
        <v>6</v>
      </c>
      <c r="K132" t="s">
        <v>42</v>
      </c>
    </row>
    <row r="133" spans="1:11" x14ac:dyDescent="0.2">
      <c r="A133" s="3"/>
      <c r="B133" s="3"/>
      <c r="C133" s="3" t="s">
        <v>12</v>
      </c>
      <c r="D133" s="3" t="s">
        <v>76</v>
      </c>
      <c r="E133" s="3"/>
      <c r="F133" s="3"/>
      <c r="G133" s="3">
        <v>0</v>
      </c>
      <c r="H133" s="3" t="s">
        <v>62</v>
      </c>
      <c r="I133" s="3" t="s">
        <v>12</v>
      </c>
      <c r="J133" s="3" t="s">
        <v>6</v>
      </c>
      <c r="K133" t="s">
        <v>42</v>
      </c>
    </row>
    <row r="134" spans="1:11" x14ac:dyDescent="0.2">
      <c r="A134" s="3"/>
      <c r="B134" s="3"/>
      <c r="C134" s="3" t="s">
        <v>12</v>
      </c>
      <c r="D134" s="3"/>
      <c r="E134" s="3"/>
      <c r="F134" s="3" t="s">
        <v>33</v>
      </c>
      <c r="G134" s="3">
        <v>0</v>
      </c>
      <c r="H134" s="3" t="s">
        <v>62</v>
      </c>
      <c r="I134" s="3" t="s">
        <v>12</v>
      </c>
      <c r="J134" s="3" t="s">
        <v>6</v>
      </c>
      <c r="K134" t="s">
        <v>42</v>
      </c>
    </row>
    <row r="135" spans="1:11" x14ac:dyDescent="0.2">
      <c r="A135" s="3"/>
      <c r="B135" s="3"/>
      <c r="C135" s="3"/>
      <c r="D135" s="3" t="s">
        <v>76</v>
      </c>
      <c r="E135" s="3" t="s">
        <v>6</v>
      </c>
      <c r="F135" s="3"/>
      <c r="G135" s="3">
        <v>0</v>
      </c>
      <c r="H135" s="3" t="s">
        <v>62</v>
      </c>
      <c r="I135" s="3" t="s">
        <v>12</v>
      </c>
      <c r="J135" s="3" t="s">
        <v>6</v>
      </c>
      <c r="K135" t="s">
        <v>42</v>
      </c>
    </row>
    <row r="136" spans="1:11" x14ac:dyDescent="0.2">
      <c r="A136" s="3"/>
      <c r="B136" s="3"/>
      <c r="C136" s="3"/>
      <c r="D136" s="3" t="s">
        <v>76</v>
      </c>
      <c r="E136" s="3"/>
      <c r="F136" s="3" t="s">
        <v>33</v>
      </c>
      <c r="G136" s="3">
        <v>0</v>
      </c>
      <c r="H136" s="3" t="s">
        <v>62</v>
      </c>
      <c r="I136" s="3" t="s">
        <v>12</v>
      </c>
      <c r="J136" s="3" t="s">
        <v>6</v>
      </c>
      <c r="K136" t="s">
        <v>42</v>
      </c>
    </row>
    <row r="137" spans="1:11" x14ac:dyDescent="0.2">
      <c r="A137" s="3"/>
      <c r="B137" s="3"/>
      <c r="C137" s="3"/>
      <c r="D137" s="3" t="s">
        <v>76</v>
      </c>
      <c r="E137" s="3"/>
      <c r="F137" s="3" t="s">
        <v>70</v>
      </c>
      <c r="G137" s="3">
        <v>0</v>
      </c>
      <c r="H137" s="3" t="s">
        <v>62</v>
      </c>
      <c r="I137" s="3" t="s">
        <v>12</v>
      </c>
      <c r="J137" s="3" t="s">
        <v>6</v>
      </c>
      <c r="K137" t="s">
        <v>42</v>
      </c>
    </row>
    <row r="138" spans="1:11" x14ac:dyDescent="0.2">
      <c r="A138" s="3"/>
      <c r="B138" s="3"/>
      <c r="C138" s="3"/>
      <c r="D138" s="3"/>
      <c r="E138" s="3" t="s">
        <v>6</v>
      </c>
      <c r="F138" s="3" t="s">
        <v>33</v>
      </c>
      <c r="G138" s="3">
        <v>0</v>
      </c>
      <c r="H138" s="3" t="s">
        <v>62</v>
      </c>
      <c r="I138" s="3" t="s">
        <v>12</v>
      </c>
      <c r="J138" s="3" t="s">
        <v>6</v>
      </c>
      <c r="K138" t="s">
        <v>42</v>
      </c>
    </row>
    <row r="139" spans="1:11" x14ac:dyDescent="0.2">
      <c r="A139" s="3"/>
      <c r="B139" s="3"/>
      <c r="C139" s="3"/>
      <c r="D139" s="3"/>
      <c r="E139" s="3" t="s">
        <v>6</v>
      </c>
      <c r="F139" s="3" t="s">
        <v>70</v>
      </c>
      <c r="G139" s="3">
        <v>0</v>
      </c>
      <c r="H139" s="3" t="s">
        <v>62</v>
      </c>
      <c r="I139" s="3" t="s">
        <v>12</v>
      </c>
      <c r="J139" s="3" t="s">
        <v>6</v>
      </c>
      <c r="K139" t="s">
        <v>42</v>
      </c>
    </row>
    <row r="140" spans="1:11" x14ac:dyDescent="0.2">
      <c r="A140" s="3"/>
      <c r="B140" s="3"/>
      <c r="C140" s="3"/>
      <c r="D140" s="3"/>
      <c r="E140" s="3" t="s">
        <v>6</v>
      </c>
      <c r="F140" s="3" t="s">
        <v>33</v>
      </c>
      <c r="G140" s="3">
        <v>0.5</v>
      </c>
      <c r="H140" s="3" t="s">
        <v>62</v>
      </c>
      <c r="I140" s="3" t="s">
        <v>12</v>
      </c>
      <c r="J140" s="3" t="s">
        <v>6</v>
      </c>
      <c r="K140" t="s">
        <v>42</v>
      </c>
    </row>
    <row r="141" spans="1:11" x14ac:dyDescent="0.2">
      <c r="A141" s="3"/>
      <c r="B141" s="3"/>
      <c r="C141" s="3"/>
      <c r="D141" s="3"/>
      <c r="E141" s="3" t="s">
        <v>6</v>
      </c>
      <c r="F141" s="3" t="s">
        <v>70</v>
      </c>
      <c r="G141" s="3">
        <v>0.5</v>
      </c>
      <c r="H141" s="3" t="s">
        <v>62</v>
      </c>
      <c r="I141" s="3" t="s">
        <v>12</v>
      </c>
      <c r="J141" s="3" t="s">
        <v>6</v>
      </c>
      <c r="K141" t="s">
        <v>42</v>
      </c>
    </row>
    <row r="142" spans="1:11" x14ac:dyDescent="0.2">
      <c r="A142" s="2" t="s">
        <v>107</v>
      </c>
      <c r="B142" s="2" t="s">
        <v>10</v>
      </c>
      <c r="C142" s="2"/>
      <c r="D142" s="2"/>
      <c r="E142" s="2"/>
      <c r="F142" s="2"/>
      <c r="G142" s="2">
        <v>4.5932199592211687</v>
      </c>
      <c r="H142" s="2" t="s">
        <v>65</v>
      </c>
      <c r="I142" s="2" t="s">
        <v>12</v>
      </c>
      <c r="J142" s="2" t="s">
        <v>26</v>
      </c>
      <c r="K142" t="s">
        <v>40</v>
      </c>
    </row>
    <row r="143" spans="1:11" x14ac:dyDescent="0.2">
      <c r="A143" s="2" t="s">
        <v>107</v>
      </c>
      <c r="B143" s="2"/>
      <c r="C143" s="2"/>
      <c r="D143" s="2"/>
      <c r="E143" s="2"/>
      <c r="F143" s="2" t="s">
        <v>33</v>
      </c>
      <c r="G143" s="2">
        <v>2.3979824140226191</v>
      </c>
      <c r="H143" s="2" t="s">
        <v>65</v>
      </c>
      <c r="I143" s="2" t="s">
        <v>12</v>
      </c>
      <c r="J143" s="2" t="s">
        <v>26</v>
      </c>
      <c r="K143" t="s">
        <v>40</v>
      </c>
    </row>
    <row r="144" spans="1:11" x14ac:dyDescent="0.2">
      <c r="A144" s="2"/>
      <c r="B144" s="2" t="s">
        <v>10</v>
      </c>
      <c r="C144" s="2" t="s">
        <v>12</v>
      </c>
      <c r="D144" s="2"/>
      <c r="E144" s="2"/>
      <c r="F144" s="2"/>
      <c r="G144" s="2">
        <v>4.5932199592211687</v>
      </c>
      <c r="H144" s="2" t="s">
        <v>65</v>
      </c>
      <c r="I144" s="2" t="s">
        <v>12</v>
      </c>
      <c r="J144" s="2" t="s">
        <v>26</v>
      </c>
      <c r="K144" t="s">
        <v>40</v>
      </c>
    </row>
    <row r="145" spans="1:11" x14ac:dyDescent="0.2">
      <c r="A145" s="2"/>
      <c r="B145" s="2" t="s">
        <v>10</v>
      </c>
      <c r="C145" s="2"/>
      <c r="D145" s="2"/>
      <c r="E145" s="2"/>
      <c r="F145" s="2" t="s">
        <v>33</v>
      </c>
      <c r="G145" s="2">
        <v>0</v>
      </c>
      <c r="H145" s="2" t="s">
        <v>65</v>
      </c>
      <c r="I145" s="2" t="s">
        <v>12</v>
      </c>
      <c r="J145" s="2" t="s">
        <v>26</v>
      </c>
      <c r="K145" t="s">
        <v>40</v>
      </c>
    </row>
    <row r="146" spans="1:11" x14ac:dyDescent="0.2">
      <c r="A146" s="2" t="s">
        <v>108</v>
      </c>
      <c r="B146" s="2" t="s">
        <v>36</v>
      </c>
      <c r="C146" s="2"/>
      <c r="D146" s="2"/>
      <c r="E146" s="2"/>
      <c r="F146" s="2"/>
      <c r="G146" s="2">
        <v>0.56014877551477671</v>
      </c>
      <c r="H146" s="2" t="s">
        <v>65</v>
      </c>
      <c r="I146" s="2" t="s">
        <v>12</v>
      </c>
      <c r="J146" s="2" t="s">
        <v>26</v>
      </c>
      <c r="K146" t="s">
        <v>41</v>
      </c>
    </row>
    <row r="147" spans="1:11" x14ac:dyDescent="0.2">
      <c r="A147" s="2" t="s">
        <v>108</v>
      </c>
      <c r="B147" s="2"/>
      <c r="C147" s="2"/>
      <c r="D147" s="2"/>
      <c r="E147" s="2"/>
      <c r="F147" s="2" t="s">
        <v>33</v>
      </c>
      <c r="G147" s="2">
        <v>0.57146491239386321</v>
      </c>
      <c r="H147" s="2" t="s">
        <v>65</v>
      </c>
      <c r="I147" s="2" t="s">
        <v>12</v>
      </c>
      <c r="J147" s="2" t="s">
        <v>26</v>
      </c>
      <c r="K147" t="s">
        <v>41</v>
      </c>
    </row>
    <row r="148" spans="1:11" x14ac:dyDescent="0.2">
      <c r="A148" s="2"/>
      <c r="B148" s="2" t="s">
        <v>36</v>
      </c>
      <c r="C148" s="2" t="s">
        <v>12</v>
      </c>
      <c r="D148" s="2"/>
      <c r="E148" s="2"/>
      <c r="F148" s="2"/>
      <c r="G148" s="2">
        <v>0.56014877551477671</v>
      </c>
      <c r="H148" s="2" t="s">
        <v>65</v>
      </c>
      <c r="I148" s="2" t="s">
        <v>12</v>
      </c>
      <c r="J148" s="2" t="s">
        <v>26</v>
      </c>
      <c r="K148" t="s">
        <v>41</v>
      </c>
    </row>
    <row r="149" spans="1:11" x14ac:dyDescent="0.2">
      <c r="A149" s="2"/>
      <c r="B149" s="2" t="s">
        <v>36</v>
      </c>
      <c r="C149" s="2"/>
      <c r="D149" s="2"/>
      <c r="E149" s="2"/>
      <c r="F149" s="2" t="s">
        <v>33</v>
      </c>
      <c r="G149" s="2">
        <v>0</v>
      </c>
      <c r="H149" s="2" t="s">
        <v>65</v>
      </c>
      <c r="I149" s="2" t="s">
        <v>12</v>
      </c>
      <c r="J149" s="2" t="s">
        <v>26</v>
      </c>
      <c r="K149" t="s">
        <v>41</v>
      </c>
    </row>
    <row r="150" spans="1:11" x14ac:dyDescent="0.2">
      <c r="A150" s="2" t="s">
        <v>106</v>
      </c>
      <c r="B150" s="2" t="s">
        <v>35</v>
      </c>
      <c r="C150" s="2"/>
      <c r="D150" s="2"/>
      <c r="E150" s="2"/>
      <c r="F150" s="2"/>
      <c r="G150" s="2">
        <v>0.22405951020591067</v>
      </c>
      <c r="H150" s="2" t="s">
        <v>65</v>
      </c>
      <c r="I150" s="2" t="s">
        <v>12</v>
      </c>
      <c r="J150" s="2" t="s">
        <v>26</v>
      </c>
      <c r="K150" t="s">
        <v>38</v>
      </c>
    </row>
    <row r="151" spans="1:11" x14ac:dyDescent="0.2">
      <c r="A151" s="2" t="s">
        <v>106</v>
      </c>
      <c r="B151" s="2"/>
      <c r="C151" s="2"/>
      <c r="D151" s="2"/>
      <c r="E151" s="2"/>
      <c r="F151" s="2" t="s">
        <v>33</v>
      </c>
      <c r="G151" s="2">
        <v>0.15314505243030263</v>
      </c>
      <c r="H151" s="2" t="s">
        <v>65</v>
      </c>
      <c r="I151" s="2" t="s">
        <v>12</v>
      </c>
      <c r="J151" s="2" t="s">
        <v>26</v>
      </c>
      <c r="K151" t="s">
        <v>38</v>
      </c>
    </row>
    <row r="152" spans="1:11" x14ac:dyDescent="0.2">
      <c r="A152" s="2"/>
      <c r="B152" s="2" t="s">
        <v>35</v>
      </c>
      <c r="C152" s="2" t="s">
        <v>12</v>
      </c>
      <c r="D152" s="2"/>
      <c r="E152" s="2"/>
      <c r="F152" s="2"/>
      <c r="G152" s="2">
        <v>0.22405951020591067</v>
      </c>
      <c r="H152" s="2" t="s">
        <v>65</v>
      </c>
      <c r="I152" s="2" t="s">
        <v>12</v>
      </c>
      <c r="J152" s="2" t="s">
        <v>26</v>
      </c>
      <c r="K152" t="s">
        <v>38</v>
      </c>
    </row>
    <row r="153" spans="1:11" x14ac:dyDescent="0.2">
      <c r="A153" s="2"/>
      <c r="B153" s="2" t="s">
        <v>35</v>
      </c>
      <c r="C153" s="2"/>
      <c r="D153" s="2"/>
      <c r="E153" s="2"/>
      <c r="F153" s="2" t="s">
        <v>33</v>
      </c>
      <c r="G153" s="2">
        <v>0</v>
      </c>
      <c r="H153" s="2" t="s">
        <v>65</v>
      </c>
      <c r="I153" s="2" t="s">
        <v>12</v>
      </c>
      <c r="J153" s="2" t="s">
        <v>26</v>
      </c>
      <c r="K153" t="s">
        <v>38</v>
      </c>
    </row>
    <row r="154" spans="1:11" x14ac:dyDescent="0.2">
      <c r="A154" s="2"/>
      <c r="B154" s="2"/>
      <c r="C154" s="2" t="s">
        <v>12</v>
      </c>
      <c r="D154" s="2" t="s">
        <v>24</v>
      </c>
      <c r="E154" s="2"/>
      <c r="F154" s="2"/>
      <c r="G154" s="2">
        <v>2.1285653469561514</v>
      </c>
      <c r="H154" s="2" t="s">
        <v>65</v>
      </c>
      <c r="I154" s="2" t="s">
        <v>12</v>
      </c>
      <c r="J154" s="2" t="s">
        <v>26</v>
      </c>
      <c r="K154" t="s">
        <v>42</v>
      </c>
    </row>
    <row r="155" spans="1:11" x14ac:dyDescent="0.2">
      <c r="A155" s="2"/>
      <c r="B155" s="2"/>
      <c r="C155" s="2" t="s">
        <v>12</v>
      </c>
      <c r="D155" s="2"/>
      <c r="E155" s="2"/>
      <c r="F155" s="2" t="s">
        <v>33</v>
      </c>
      <c r="G155" s="2">
        <v>0.11202975510295543</v>
      </c>
      <c r="H155" s="2" t="s">
        <v>65</v>
      </c>
      <c r="I155" s="2" t="s">
        <v>12</v>
      </c>
      <c r="J155" s="2" t="s">
        <v>26</v>
      </c>
      <c r="K155" t="s">
        <v>42</v>
      </c>
    </row>
    <row r="156" spans="1:11" x14ac:dyDescent="0.2">
      <c r="A156" s="2"/>
      <c r="B156" s="2"/>
      <c r="C156" s="2"/>
      <c r="D156" s="2" t="s">
        <v>24</v>
      </c>
      <c r="E156" s="2" t="s">
        <v>26</v>
      </c>
      <c r="F156" s="2"/>
      <c r="G156" s="2">
        <v>1</v>
      </c>
      <c r="H156" s="2" t="s">
        <v>65</v>
      </c>
      <c r="I156" s="2" t="s">
        <v>12</v>
      </c>
      <c r="J156" s="2" t="s">
        <v>26</v>
      </c>
      <c r="K156" t="s">
        <v>42</v>
      </c>
    </row>
    <row r="157" spans="1:11" x14ac:dyDescent="0.2">
      <c r="A157" s="2"/>
      <c r="B157" s="2"/>
      <c r="C157" s="2"/>
      <c r="D157" s="2" t="s">
        <v>24</v>
      </c>
      <c r="E157" s="2"/>
      <c r="F157" s="2" t="s">
        <v>33</v>
      </c>
      <c r="G157" s="2">
        <v>0.11285653469561512</v>
      </c>
      <c r="H157" s="2" t="s">
        <v>65</v>
      </c>
      <c r="I157" s="2" t="s">
        <v>12</v>
      </c>
      <c r="J157" s="2" t="s">
        <v>26</v>
      </c>
      <c r="K157" t="s">
        <v>42</v>
      </c>
    </row>
    <row r="158" spans="1:11" x14ac:dyDescent="0.2">
      <c r="A158" s="2"/>
      <c r="B158" s="2"/>
      <c r="C158" s="2"/>
      <c r="D158" s="2" t="s">
        <v>24</v>
      </c>
      <c r="E158" s="2"/>
      <c r="F158" s="2" t="s">
        <v>70</v>
      </c>
      <c r="G158" s="2">
        <v>1.0157088122605362</v>
      </c>
      <c r="H158" s="2" t="s">
        <v>65</v>
      </c>
      <c r="I158" s="2" t="s">
        <v>12</v>
      </c>
      <c r="J158" s="2" t="s">
        <v>26</v>
      </c>
      <c r="K158" t="s">
        <v>42</v>
      </c>
    </row>
    <row r="159" spans="1:11" x14ac:dyDescent="0.2">
      <c r="A159" s="2"/>
      <c r="B159" s="2"/>
      <c r="C159" s="2" t="s">
        <v>12</v>
      </c>
      <c r="D159" s="2" t="s">
        <v>76</v>
      </c>
      <c r="E159" s="2"/>
      <c r="F159" s="2"/>
      <c r="G159" s="2">
        <v>3.1928480204342273</v>
      </c>
      <c r="H159" s="2" t="s">
        <v>65</v>
      </c>
      <c r="I159" s="2" t="s">
        <v>12</v>
      </c>
      <c r="J159" s="2" t="s">
        <v>26</v>
      </c>
      <c r="K159" t="s">
        <v>42</v>
      </c>
    </row>
    <row r="160" spans="1:11" x14ac:dyDescent="0.2">
      <c r="A160" s="2"/>
      <c r="B160" s="2"/>
      <c r="C160" s="2" t="s">
        <v>12</v>
      </c>
      <c r="D160" s="2"/>
      <c r="E160" s="2"/>
      <c r="F160" s="2" t="s">
        <v>33</v>
      </c>
      <c r="G160" s="2">
        <v>0.16804463265443315</v>
      </c>
      <c r="H160" s="2" t="s">
        <v>65</v>
      </c>
      <c r="I160" s="2" t="s">
        <v>12</v>
      </c>
      <c r="J160" s="2" t="s">
        <v>26</v>
      </c>
      <c r="K160" t="s">
        <v>42</v>
      </c>
    </row>
    <row r="161" spans="1:11" x14ac:dyDescent="0.2">
      <c r="A161" s="2"/>
      <c r="B161" s="2"/>
      <c r="C161" s="2"/>
      <c r="D161" s="2" t="s">
        <v>76</v>
      </c>
      <c r="E161" s="2" t="s">
        <v>26</v>
      </c>
      <c r="F161" s="2"/>
      <c r="G161" s="2">
        <v>1.5</v>
      </c>
      <c r="H161" s="2" t="s">
        <v>65</v>
      </c>
      <c r="I161" s="2" t="s">
        <v>12</v>
      </c>
      <c r="J161" s="2" t="s">
        <v>26</v>
      </c>
      <c r="K161" t="s">
        <v>42</v>
      </c>
    </row>
    <row r="162" spans="1:11" x14ac:dyDescent="0.2">
      <c r="A162" s="2"/>
      <c r="B162" s="2"/>
      <c r="C162" s="2"/>
      <c r="D162" s="2" t="s">
        <v>76</v>
      </c>
      <c r="E162" s="2"/>
      <c r="F162" s="2" t="s">
        <v>33</v>
      </c>
      <c r="G162" s="2">
        <v>0.16928480204342267</v>
      </c>
      <c r="H162" s="2" t="s">
        <v>65</v>
      </c>
      <c r="I162" s="2" t="s">
        <v>12</v>
      </c>
      <c r="J162" s="2" t="s">
        <v>26</v>
      </c>
      <c r="K162" t="s">
        <v>42</v>
      </c>
    </row>
    <row r="163" spans="1:11" x14ac:dyDescent="0.2">
      <c r="A163" s="2"/>
      <c r="B163" s="2"/>
      <c r="C163" s="2"/>
      <c r="D163" s="2" t="s">
        <v>76</v>
      </c>
      <c r="E163" s="2"/>
      <c r="F163" s="2" t="s">
        <v>70</v>
      </c>
      <c r="G163" s="2">
        <v>1.5235632183908043</v>
      </c>
      <c r="H163" s="2" t="s">
        <v>65</v>
      </c>
      <c r="I163" s="2" t="s">
        <v>12</v>
      </c>
      <c r="J163" s="2" t="s">
        <v>26</v>
      </c>
      <c r="K163" t="s">
        <v>42</v>
      </c>
    </row>
    <row r="164" spans="1:11" x14ac:dyDescent="0.2">
      <c r="A164" s="2"/>
      <c r="B164" s="2"/>
      <c r="C164" s="2"/>
      <c r="D164" s="2"/>
      <c r="E164" s="2" t="s">
        <v>26</v>
      </c>
      <c r="F164" s="2" t="s">
        <v>33</v>
      </c>
      <c r="G164" s="2">
        <v>9.9999999999999978E-2</v>
      </c>
      <c r="H164" s="2" t="s">
        <v>65</v>
      </c>
      <c r="I164" s="2" t="s">
        <v>12</v>
      </c>
      <c r="J164" s="2" t="s">
        <v>26</v>
      </c>
      <c r="K164" t="s">
        <v>42</v>
      </c>
    </row>
    <row r="165" spans="1:11" x14ac:dyDescent="0.2">
      <c r="A165" s="2"/>
      <c r="B165" s="2"/>
      <c r="C165" s="2"/>
      <c r="D165" s="2"/>
      <c r="E165" s="2" t="s">
        <v>26</v>
      </c>
      <c r="F165" s="2" t="s">
        <v>70</v>
      </c>
      <c r="G165" s="2">
        <v>0.4</v>
      </c>
      <c r="H165" s="2" t="s">
        <v>65</v>
      </c>
      <c r="I165" s="2" t="s">
        <v>12</v>
      </c>
      <c r="J165" s="2" t="s">
        <v>26</v>
      </c>
      <c r="K165" t="s">
        <v>42</v>
      </c>
    </row>
    <row r="166" spans="1:11" x14ac:dyDescent="0.2">
      <c r="A166" s="2"/>
      <c r="B166" s="2"/>
      <c r="C166" s="2"/>
      <c r="D166" s="2"/>
      <c r="E166" s="2" t="s">
        <v>26</v>
      </c>
      <c r="F166" s="2" t="s">
        <v>33</v>
      </c>
      <c r="G166" s="2">
        <v>1</v>
      </c>
      <c r="H166" s="2" t="s">
        <v>65</v>
      </c>
      <c r="I166" s="2" t="s">
        <v>12</v>
      </c>
      <c r="J166" s="2" t="s">
        <v>26</v>
      </c>
      <c r="K166" t="s">
        <v>42</v>
      </c>
    </row>
    <row r="167" spans="1:11" x14ac:dyDescent="0.2">
      <c r="A167" s="2"/>
      <c r="B167" s="2"/>
      <c r="C167" s="2"/>
      <c r="D167" s="2"/>
      <c r="E167" s="2" t="s">
        <v>26</v>
      </c>
      <c r="F167" s="2" t="s">
        <v>70</v>
      </c>
      <c r="G167" s="2">
        <v>1</v>
      </c>
      <c r="H167" s="2" t="s">
        <v>65</v>
      </c>
      <c r="I167" s="2" t="s">
        <v>12</v>
      </c>
      <c r="J167" s="2" t="s">
        <v>26</v>
      </c>
      <c r="K167" t="s">
        <v>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DC931-D3BA-C646-A854-55CA39635620}">
  <sheetPr>
    <tabColor theme="7"/>
  </sheetPr>
  <dimension ref="A1:G8"/>
  <sheetViews>
    <sheetView workbookViewId="0">
      <selection activeCell="F10" sqref="F10"/>
    </sheetView>
  </sheetViews>
  <sheetFormatPr baseColWidth="10" defaultRowHeight="16" x14ac:dyDescent="0.2"/>
  <cols>
    <col min="1" max="1" width="13.33203125" bestFit="1" customWidth="1"/>
    <col min="2" max="2" width="13.33203125" customWidth="1"/>
    <col min="3" max="3" width="14.33203125" bestFit="1" customWidth="1"/>
    <col min="4" max="4" width="17.5" bestFit="1" customWidth="1"/>
    <col min="5" max="5" width="18.6640625" bestFit="1" customWidth="1"/>
    <col min="6" max="6" width="16.6640625" bestFit="1" customWidth="1"/>
    <col min="7" max="7" width="13.33203125" bestFit="1" customWidth="1"/>
  </cols>
  <sheetData>
    <row r="1" spans="1:7" x14ac:dyDescent="0.2">
      <c r="B1" s="4" t="s">
        <v>61</v>
      </c>
      <c r="C1" s="4" t="s">
        <v>56</v>
      </c>
      <c r="D1" s="4" t="s">
        <v>57</v>
      </c>
      <c r="E1" s="4" t="s">
        <v>58</v>
      </c>
      <c r="F1" s="4" t="s">
        <v>59</v>
      </c>
      <c r="G1" s="4" t="s">
        <v>60</v>
      </c>
    </row>
    <row r="2" spans="1:7" x14ac:dyDescent="0.2">
      <c r="A2" s="4" t="s">
        <v>20</v>
      </c>
      <c r="B2" t="s">
        <v>62</v>
      </c>
      <c r="C2">
        <v>30</v>
      </c>
      <c r="D2">
        <v>6</v>
      </c>
      <c r="E2">
        <v>3</v>
      </c>
      <c r="F2">
        <v>3.39</v>
      </c>
      <c r="G2">
        <v>0.05</v>
      </c>
    </row>
    <row r="3" spans="1:7" x14ac:dyDescent="0.2">
      <c r="A3" s="4" t="s">
        <v>22</v>
      </c>
      <c r="B3" t="s">
        <v>63</v>
      </c>
      <c r="C3">
        <v>20</v>
      </c>
      <c r="D3">
        <v>4</v>
      </c>
      <c r="E3">
        <v>1</v>
      </c>
      <c r="F3">
        <v>1.81</v>
      </c>
      <c r="G3">
        <v>0</v>
      </c>
    </row>
    <row r="4" spans="1:7" x14ac:dyDescent="0.2">
      <c r="A4" s="4" t="s">
        <v>6</v>
      </c>
      <c r="B4" t="s">
        <v>62</v>
      </c>
      <c r="C4">
        <v>30</v>
      </c>
      <c r="D4">
        <v>30</v>
      </c>
      <c r="E4">
        <v>15</v>
      </c>
      <c r="F4">
        <v>3.39</v>
      </c>
      <c r="G4">
        <v>0</v>
      </c>
    </row>
    <row r="5" spans="1:7" x14ac:dyDescent="0.2">
      <c r="A5" s="4" t="s">
        <v>25</v>
      </c>
      <c r="B5" t="s">
        <v>64</v>
      </c>
      <c r="C5">
        <v>15</v>
      </c>
      <c r="D5">
        <v>15</v>
      </c>
      <c r="E5">
        <v>3</v>
      </c>
      <c r="F5">
        <v>2.5099999999999998</v>
      </c>
      <c r="G5">
        <v>0</v>
      </c>
    </row>
    <row r="6" spans="1:7" x14ac:dyDescent="0.2">
      <c r="A6" s="4" t="s">
        <v>43</v>
      </c>
      <c r="B6" t="s">
        <v>65</v>
      </c>
      <c r="C6">
        <v>50</v>
      </c>
      <c r="D6">
        <v>20</v>
      </c>
      <c r="E6">
        <v>10</v>
      </c>
      <c r="F6">
        <v>3.39</v>
      </c>
      <c r="G6">
        <v>0</v>
      </c>
    </row>
    <row r="7" spans="1:7" x14ac:dyDescent="0.2">
      <c r="A7" s="4" t="s">
        <v>66</v>
      </c>
      <c r="B7" t="s">
        <v>68</v>
      </c>
      <c r="C7">
        <v>15</v>
      </c>
      <c r="D7">
        <v>15</v>
      </c>
      <c r="E7">
        <v>15</v>
      </c>
      <c r="F7">
        <v>4.8499999999999996</v>
      </c>
      <c r="G7">
        <v>0</v>
      </c>
    </row>
    <row r="8" spans="1:7" x14ac:dyDescent="0.2">
      <c r="A8" s="4" t="s">
        <v>67</v>
      </c>
      <c r="B8" t="s">
        <v>68</v>
      </c>
      <c r="C8">
        <v>15</v>
      </c>
      <c r="D8">
        <v>15</v>
      </c>
      <c r="E8">
        <v>15</v>
      </c>
      <c r="F8">
        <v>4.8499999999999996</v>
      </c>
      <c r="G8">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9DE18-6615-574F-9618-B25F2C995453}">
  <sheetPr>
    <tabColor theme="7"/>
  </sheetPr>
  <dimension ref="A1:B8"/>
  <sheetViews>
    <sheetView workbookViewId="0">
      <selection activeCell="B7" sqref="B7"/>
    </sheetView>
  </sheetViews>
  <sheetFormatPr baseColWidth="10" defaultRowHeight="16" x14ac:dyDescent="0.2"/>
  <cols>
    <col min="1" max="1" width="13.33203125" bestFit="1" customWidth="1"/>
  </cols>
  <sheetData>
    <row r="1" spans="1:2" x14ac:dyDescent="0.2">
      <c r="B1" s="4" t="s">
        <v>69</v>
      </c>
    </row>
    <row r="2" spans="1:2" x14ac:dyDescent="0.2">
      <c r="A2" s="4" t="s">
        <v>20</v>
      </c>
      <c r="B2">
        <v>12656</v>
      </c>
    </row>
    <row r="3" spans="1:2" x14ac:dyDescent="0.2">
      <c r="A3" s="4" t="s">
        <v>22</v>
      </c>
      <c r="B3">
        <v>1090</v>
      </c>
    </row>
    <row r="4" spans="1:2" x14ac:dyDescent="0.2">
      <c r="A4" s="4" t="s">
        <v>6</v>
      </c>
      <c r="B4">
        <v>2526</v>
      </c>
    </row>
    <row r="5" spans="1:2" x14ac:dyDescent="0.2">
      <c r="A5" s="4" t="s">
        <v>25</v>
      </c>
      <c r="B5">
        <v>3253</v>
      </c>
    </row>
    <row r="6" spans="1:2" x14ac:dyDescent="0.2">
      <c r="A6" s="4" t="s">
        <v>26</v>
      </c>
      <c r="B6">
        <v>377</v>
      </c>
    </row>
    <row r="7" spans="1:2" x14ac:dyDescent="0.2">
      <c r="A7" s="4" t="s">
        <v>8</v>
      </c>
      <c r="B7">
        <v>2.4</v>
      </c>
    </row>
    <row r="8" spans="1:2" x14ac:dyDescent="0.2">
      <c r="A8" s="4" t="s">
        <v>7</v>
      </c>
      <c r="B8">
        <v>34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E31C4-E585-094C-90E5-55D97F41E71C}">
  <sheetPr>
    <tabColor theme="7"/>
  </sheetPr>
  <dimension ref="A1:J6"/>
  <sheetViews>
    <sheetView workbookViewId="0">
      <selection activeCell="E18" sqref="E18"/>
    </sheetView>
  </sheetViews>
  <sheetFormatPr baseColWidth="10" defaultRowHeight="16" x14ac:dyDescent="0.2"/>
  <cols>
    <col min="1" max="1" width="18.5" bestFit="1" customWidth="1"/>
  </cols>
  <sheetData>
    <row r="1" spans="1:10" x14ac:dyDescent="0.2">
      <c r="B1" s="4">
        <v>2014</v>
      </c>
      <c r="C1" s="4">
        <v>2025</v>
      </c>
      <c r="D1" s="4">
        <v>2030</v>
      </c>
      <c r="E1" s="4">
        <v>2035</v>
      </c>
      <c r="F1" s="4">
        <v>2040</v>
      </c>
      <c r="G1" s="4">
        <v>2045</v>
      </c>
      <c r="H1" s="4">
        <v>2050</v>
      </c>
      <c r="I1" s="4">
        <v>2055</v>
      </c>
      <c r="J1" s="4">
        <v>2060</v>
      </c>
    </row>
    <row r="2" spans="1:10" x14ac:dyDescent="0.2">
      <c r="A2" s="4" t="s">
        <v>63</v>
      </c>
      <c r="B2">
        <v>1.0817106080445877</v>
      </c>
      <c r="C2">
        <v>1.3814692783883571</v>
      </c>
      <c r="D2">
        <v>1.6292208485714821</v>
      </c>
      <c r="E2">
        <v>1.8246117905277686</v>
      </c>
      <c r="F2">
        <v>1.9715019296515111</v>
      </c>
      <c r="G2">
        <v>2.1105167233026076</v>
      </c>
      <c r="H2">
        <v>2.221406095047104</v>
      </c>
      <c r="I2">
        <v>2.3043663461380453</v>
      </c>
      <c r="J2">
        <v>2.4555304675504606</v>
      </c>
    </row>
    <row r="3" spans="1:10" x14ac:dyDescent="0.2">
      <c r="A3" s="4" t="s">
        <v>64</v>
      </c>
      <c r="B3">
        <v>8.9157588178190056E-2</v>
      </c>
      <c r="C3">
        <v>0.18551064702212333</v>
      </c>
      <c r="D3">
        <v>0.22784648588520937</v>
      </c>
      <c r="E3">
        <v>0.26305705286108072</v>
      </c>
      <c r="F3">
        <v>0.30430247799030591</v>
      </c>
      <c r="G3">
        <v>0.34046541347486464</v>
      </c>
      <c r="H3">
        <v>0.39511702663751591</v>
      </c>
      <c r="I3">
        <v>0.45339640123509045</v>
      </c>
      <c r="J3">
        <v>0.49098844910904715</v>
      </c>
    </row>
    <row r="4" spans="1:10" x14ac:dyDescent="0.2">
      <c r="A4" s="4" t="s">
        <v>65</v>
      </c>
      <c r="B4">
        <v>1.1983864416792822</v>
      </c>
      <c r="C4">
        <v>1.5197991449616104</v>
      </c>
      <c r="D4">
        <v>1.6682794067422173</v>
      </c>
      <c r="E4">
        <v>1.8053559908373256</v>
      </c>
      <c r="F4">
        <v>1.9265205025929644</v>
      </c>
      <c r="G4">
        <v>2.0457694217856721</v>
      </c>
      <c r="H4">
        <v>2.1652757581356314</v>
      </c>
      <c r="I4">
        <v>2.2862572019526644</v>
      </c>
      <c r="J4">
        <v>2.4111325992566734</v>
      </c>
    </row>
    <row r="5" spans="1:10" x14ac:dyDescent="0.2">
      <c r="A5" s="4" t="s">
        <v>62</v>
      </c>
      <c r="B5">
        <v>1.7274397632701364E-2</v>
      </c>
      <c r="C5">
        <v>2.5583670664621812E-2</v>
      </c>
      <c r="D5">
        <v>3.1186196042917971E-2</v>
      </c>
      <c r="E5">
        <v>3.7484890069705193E-2</v>
      </c>
      <c r="F5">
        <v>4.4235101127633639E-2</v>
      </c>
      <c r="G5">
        <v>5.129367911919594E-2</v>
      </c>
      <c r="H5">
        <v>5.8400407720806381E-2</v>
      </c>
      <c r="I5">
        <v>6.5464151660555553E-2</v>
      </c>
      <c r="J5">
        <v>7.24759859386679E-2</v>
      </c>
    </row>
    <row r="6" spans="1:10" x14ac:dyDescent="0.2">
      <c r="A6" s="4" t="s">
        <v>68</v>
      </c>
      <c r="B6">
        <v>1334.0745313725577</v>
      </c>
      <c r="C6">
        <v>1711.0103989304118</v>
      </c>
      <c r="D6">
        <v>1898.8697714137302</v>
      </c>
      <c r="E6">
        <v>2063.7407524743694</v>
      </c>
      <c r="F6">
        <v>2207.9270389984335</v>
      </c>
      <c r="G6">
        <v>2350.0957824674447</v>
      </c>
      <c r="H6">
        <v>2464.1779814594988</v>
      </c>
      <c r="I6">
        <v>2556.5613289629937</v>
      </c>
      <c r="J6">
        <v>2606.0960454960023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E125-43A3-9541-87F8-9442071428B1}">
  <sheetPr>
    <tabColor theme="7"/>
  </sheetPr>
  <dimension ref="A1:I4"/>
  <sheetViews>
    <sheetView workbookViewId="0">
      <selection activeCell="I5" sqref="I5"/>
    </sheetView>
  </sheetViews>
  <sheetFormatPr baseColWidth="10" defaultRowHeight="16" x14ac:dyDescent="0.2"/>
  <sheetData>
    <row r="1" spans="1:9" x14ac:dyDescent="0.2">
      <c r="B1" s="4" t="s">
        <v>2</v>
      </c>
      <c r="C1" s="4" t="s">
        <v>54</v>
      </c>
      <c r="D1" s="4" t="s">
        <v>55</v>
      </c>
      <c r="E1" s="4" t="s">
        <v>3</v>
      </c>
      <c r="F1" s="4" t="s">
        <v>34</v>
      </c>
      <c r="G1" s="4" t="s">
        <v>10</v>
      </c>
      <c r="H1" s="4" t="s">
        <v>36</v>
      </c>
      <c r="I1" s="4" t="s">
        <v>35</v>
      </c>
    </row>
    <row r="2" spans="1:9" x14ac:dyDescent="0.2">
      <c r="A2" s="4" t="s">
        <v>96</v>
      </c>
      <c r="B2" s="10">
        <v>8.1977884827155699E-3</v>
      </c>
      <c r="C2" s="10">
        <v>2.947844275E-2</v>
      </c>
      <c r="D2" s="10">
        <v>3.3052642080000001E-3</v>
      </c>
      <c r="E2" s="10">
        <v>4.7517716979999999E-3</v>
      </c>
      <c r="F2" s="10">
        <v>8.0608155640000002E-3</v>
      </c>
      <c r="G2" s="10">
        <v>5.491119006E-3</v>
      </c>
      <c r="H2" s="10">
        <v>2.438190455E-2</v>
      </c>
      <c r="I2" s="10">
        <v>6.0442644869999999E-3</v>
      </c>
    </row>
    <row r="3" spans="1:9" x14ac:dyDescent="0.2">
      <c r="A3" s="4" t="s">
        <v>97</v>
      </c>
      <c r="B3">
        <v>9.85226899008504E-5</v>
      </c>
      <c r="C3">
        <v>2.18576E-4</v>
      </c>
      <c r="D3" s="10">
        <v>2.6168300000000002E-5</v>
      </c>
      <c r="E3">
        <v>1.62003E-4</v>
      </c>
      <c r="F3" s="10">
        <v>3.86881E-5</v>
      </c>
      <c r="G3" s="10">
        <v>3.7263900000000001E-5</v>
      </c>
      <c r="H3" s="10">
        <v>7.4454700000000003E-4</v>
      </c>
      <c r="I3" s="10">
        <v>5.3582800000000002E-4</v>
      </c>
    </row>
    <row r="4" spans="1:9" x14ac:dyDescent="0.2">
      <c r="A4" s="4" t="s">
        <v>98</v>
      </c>
      <c r="B4" s="10">
        <v>6.2099730790000002E-2</v>
      </c>
      <c r="C4" s="10">
        <v>7.6974807579999999E-2</v>
      </c>
      <c r="D4" s="10">
        <v>5.2360109399999999E-3</v>
      </c>
      <c r="E4" s="10">
        <v>8.3303245540000005E-3</v>
      </c>
      <c r="F4" s="10">
        <v>8.9893119790000007E-3</v>
      </c>
      <c r="G4" s="10">
        <v>2.841628861E-2</v>
      </c>
      <c r="H4" s="10">
        <v>3.4896728660000001E-2</v>
      </c>
      <c r="I4" s="10">
        <v>8.2596913540000007E-3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A55B9-4B55-CA42-8885-E77FD95D3DDE}">
  <sheetPr>
    <tabColor theme="9"/>
  </sheetPr>
  <dimension ref="A1:AV50"/>
  <sheetViews>
    <sheetView tabSelected="1" topLeftCell="A6" zoomScaleNormal="100" workbookViewId="0">
      <selection activeCell="AC52" sqref="AC52"/>
    </sheetView>
  </sheetViews>
  <sheetFormatPr baseColWidth="10" defaultRowHeight="16" x14ac:dyDescent="0.2"/>
  <cols>
    <col min="1" max="1" width="13.33203125" bestFit="1" customWidth="1"/>
    <col min="2" max="5" width="3.83203125" customWidth="1"/>
    <col min="6" max="6" width="5.1640625" customWidth="1"/>
    <col min="7" max="8" width="4.83203125" customWidth="1"/>
    <col min="9" max="9" width="5.1640625" customWidth="1"/>
    <col min="10" max="10" width="3.1640625" customWidth="1"/>
    <col min="11" max="11" width="3" customWidth="1"/>
    <col min="12" max="12" width="3.6640625" customWidth="1"/>
    <col min="13" max="13" width="5.1640625" customWidth="1"/>
    <col min="14" max="14" width="3.83203125" customWidth="1"/>
    <col min="15" max="15" width="4" customWidth="1"/>
    <col min="16" max="16" width="3.33203125" customWidth="1"/>
    <col min="17" max="17" width="4.33203125" customWidth="1"/>
    <col min="18" max="18" width="5.1640625" customWidth="1"/>
    <col min="19" max="19" width="5.5" customWidth="1"/>
    <col min="46" max="48" width="10.83203125" customWidth="1"/>
  </cols>
  <sheetData>
    <row r="1" spans="1:48" s="19" customFormat="1" x14ac:dyDescent="0.2">
      <c r="B1" s="20" t="s">
        <v>109</v>
      </c>
      <c r="C1" s="20" t="s">
        <v>110</v>
      </c>
      <c r="D1" s="20" t="s">
        <v>111</v>
      </c>
      <c r="E1" s="20" t="s">
        <v>81</v>
      </c>
      <c r="F1" s="20" t="s">
        <v>144</v>
      </c>
      <c r="G1" s="20" t="s">
        <v>82</v>
      </c>
      <c r="H1" s="20" t="s">
        <v>83</v>
      </c>
      <c r="I1" s="20" t="s">
        <v>84</v>
      </c>
      <c r="J1" s="20" t="s">
        <v>85</v>
      </c>
      <c r="K1" s="20" t="s">
        <v>86</v>
      </c>
      <c r="L1" s="20" t="s">
        <v>87</v>
      </c>
      <c r="M1" s="20" t="s">
        <v>88</v>
      </c>
      <c r="N1" s="20" t="s">
        <v>89</v>
      </c>
      <c r="O1" s="20" t="s">
        <v>90</v>
      </c>
      <c r="P1" s="20" t="s">
        <v>91</v>
      </c>
      <c r="Q1" s="20" t="s">
        <v>92</v>
      </c>
      <c r="R1" s="20" t="s">
        <v>93</v>
      </c>
      <c r="S1" s="20" t="s">
        <v>95</v>
      </c>
      <c r="T1" s="25" t="s">
        <v>159</v>
      </c>
      <c r="U1" s="25" t="s">
        <v>156</v>
      </c>
      <c r="V1" s="24" t="s">
        <v>155</v>
      </c>
      <c r="W1" s="25"/>
      <c r="X1" s="25" t="s">
        <v>159</v>
      </c>
      <c r="Y1" s="25" t="s">
        <v>156</v>
      </c>
      <c r="Z1" s="24" t="s">
        <v>155</v>
      </c>
      <c r="AA1" s="25"/>
      <c r="AB1" s="25" t="s">
        <v>159</v>
      </c>
      <c r="AC1" s="25" t="s">
        <v>156</v>
      </c>
      <c r="AD1" s="24" t="s">
        <v>155</v>
      </c>
      <c r="AF1" s="25" t="s">
        <v>153</v>
      </c>
      <c r="AG1" s="25" t="s">
        <v>154</v>
      </c>
      <c r="AH1" s="25"/>
      <c r="AI1" s="25" t="s">
        <v>158</v>
      </c>
      <c r="AP1" s="25" t="s">
        <v>160</v>
      </c>
      <c r="AQ1" s="25"/>
      <c r="AR1" s="25" t="s">
        <v>157</v>
      </c>
      <c r="AT1" s="19" t="s">
        <v>113</v>
      </c>
      <c r="AU1" s="19" t="s">
        <v>114</v>
      </c>
      <c r="AV1" s="19" t="s">
        <v>112</v>
      </c>
    </row>
    <row r="2" spans="1:48" x14ac:dyDescent="0.2">
      <c r="A2" s="4" t="s">
        <v>20</v>
      </c>
      <c r="B2">
        <v>0.9</v>
      </c>
      <c r="C2">
        <v>0.73799999999999999</v>
      </c>
      <c r="E2">
        <v>1</v>
      </c>
      <c r="F2">
        <v>0.95</v>
      </c>
      <c r="G2">
        <v>0.4</v>
      </c>
      <c r="H2">
        <v>0.8</v>
      </c>
      <c r="I2">
        <v>0.75</v>
      </c>
      <c r="J2">
        <v>1</v>
      </c>
      <c r="K2">
        <v>1</v>
      </c>
      <c r="L2">
        <v>1</v>
      </c>
      <c r="M2">
        <v>0.05</v>
      </c>
      <c r="N2">
        <v>6</v>
      </c>
      <c r="O2">
        <v>30</v>
      </c>
      <c r="P2">
        <v>3</v>
      </c>
      <c r="Q2">
        <v>0</v>
      </c>
      <c r="R2">
        <v>0</v>
      </c>
      <c r="S2">
        <v>0</v>
      </c>
      <c r="T2" s="8">
        <f>0.11*B2*(1/(B2*F2*G2*H2*I2))*(O2/P2)</f>
        <v>4.8245614035087723</v>
      </c>
      <c r="U2" s="8">
        <f>0.11*(1/(G2*H2*I2*F2*E2))*((1/B2)-1)*(O2/P2)</f>
        <v>0.53606237816764146</v>
      </c>
      <c r="V2" s="8">
        <f>0.14*(AF2/F2)*(O2/P2)</f>
        <v>6.1403508771929829</v>
      </c>
      <c r="W2" s="8">
        <v>0</v>
      </c>
      <c r="X2" s="9">
        <f>0.64*C2*(1/(C2*F2*G2*H2*I2))*(O2/P2)</f>
        <v>28.07017543859649</v>
      </c>
      <c r="Y2" s="9">
        <f>0.64*(1-C2)*(1/(C2*F2*G2*H2*I2))*(O2/P2)</f>
        <v>9.9652926353824949</v>
      </c>
      <c r="Z2" s="9">
        <f>0.86*(AF2/F2)*(O2/P2)</f>
        <v>37.719298245614027</v>
      </c>
      <c r="AA2" s="9">
        <v>0</v>
      </c>
      <c r="AB2" s="8"/>
      <c r="AC2" s="8"/>
      <c r="AD2" s="8"/>
      <c r="AE2" s="8"/>
      <c r="AF2">
        <f>1/(G2*H2*I2)</f>
        <v>4.1666666666666661</v>
      </c>
      <c r="AG2">
        <f>(1/(G2*H2*I2))*((1/F2)-1)</f>
        <v>0.21929824561403483</v>
      </c>
      <c r="AH2">
        <v>1</v>
      </c>
      <c r="AI2">
        <f>((1/(G2*H2*I2))-1)*(1-Q2)</f>
        <v>3.1666666666666661</v>
      </c>
      <c r="AJ2">
        <f>Q2*(AF2-AH2)</f>
        <v>0</v>
      </c>
      <c r="AK2">
        <f>AF2*((O2/P2)-1)</f>
        <v>37.499999999999993</v>
      </c>
      <c r="AL2">
        <f>AG2*((O2/P2)-1)</f>
        <v>1.9736842105263135</v>
      </c>
      <c r="AM2">
        <f>AH2*((O2/P2)-1)</f>
        <v>9</v>
      </c>
      <c r="AN2">
        <f t="shared" ref="AN2:AN33" si="0">AI2*((O2/P2)-1)</f>
        <v>28.499999999999993</v>
      </c>
      <c r="AO2">
        <f t="shared" ref="AO2:AO33" si="1">AJ2*((O2/P2)-1)</f>
        <v>0</v>
      </c>
      <c r="AP2">
        <f>(1-R2)*AH2*((O2/P2)-(ROUNDDOWN(O2/N2,0)))</f>
        <v>5</v>
      </c>
      <c r="AQ2">
        <f t="shared" ref="AQ2:AQ33" si="2">R2*AH2*((O2/P2)-(ROUNDDOWN(O2/N2,0)))</f>
        <v>0</v>
      </c>
      <c r="AR2">
        <f>(1-S2)*AH2*ROUNDDOWN(O2/N2,0)</f>
        <v>5</v>
      </c>
      <c r="AS2">
        <f t="shared" ref="AS2:AS33" si="3">S2*AH2*ROUNDDOWN(O2/N2,0)</f>
        <v>0</v>
      </c>
      <c r="AT2">
        <f>(V2+Z2+AD2+U2+Y2+AC2)</f>
        <v>54.361004136357153</v>
      </c>
      <c r="AU2">
        <f>U2+W2+Y2+AA2+AC2+AE2+AG2+AI2+AJ2+AL2+AN2+AO2+AP2+AQ2+AR2+AS2</f>
        <v>54.361004136357138</v>
      </c>
      <c r="AV2">
        <f t="shared" ref="AV2:AV33" si="4">AT2-AU2</f>
        <v>0</v>
      </c>
    </row>
    <row r="3" spans="1:48" x14ac:dyDescent="0.2">
      <c r="A3" s="4" t="s">
        <v>71</v>
      </c>
      <c r="B3">
        <v>0.9</v>
      </c>
      <c r="C3">
        <v>0.73799999999999999</v>
      </c>
      <c r="E3">
        <v>1</v>
      </c>
      <c r="F3">
        <v>0.95</v>
      </c>
      <c r="G3">
        <v>0.4</v>
      </c>
      <c r="H3">
        <v>0.8</v>
      </c>
      <c r="I3">
        <v>0.75</v>
      </c>
      <c r="J3">
        <v>1</v>
      </c>
      <c r="K3">
        <v>1</v>
      </c>
      <c r="L3">
        <v>1</v>
      </c>
      <c r="M3">
        <v>0.05</v>
      </c>
      <c r="N3">
        <v>6</v>
      </c>
      <c r="O3">
        <v>30</v>
      </c>
      <c r="P3">
        <v>3</v>
      </c>
      <c r="Q3" s="5">
        <v>0.9</v>
      </c>
      <c r="R3">
        <v>0</v>
      </c>
      <c r="S3">
        <v>0</v>
      </c>
      <c r="T3" s="8">
        <f t="shared" ref="T3:T16" si="5">0.11*B3*(1/(B3*F3*G3*H3*I3))*(O3/P3)</f>
        <v>4.8245614035087723</v>
      </c>
      <c r="U3" s="8">
        <f t="shared" ref="U3:U15" si="6">0.11*(1/(G3*H3*I3*F3*E3))*((1/B3)-1)*(O3/P3)</f>
        <v>0.53606237816764146</v>
      </c>
      <c r="V3" s="8">
        <f t="shared" ref="V3:V15" si="7">0.14*(AF3/F3)*(O3/P3)</f>
        <v>6.1403508771929829</v>
      </c>
      <c r="W3" s="8">
        <v>0</v>
      </c>
      <c r="X3" s="9">
        <f t="shared" ref="X3:X16" si="8">0.64*C3*(1/(C3*F3*G3*H3*I3))*(O3/P3)</f>
        <v>28.07017543859649</v>
      </c>
      <c r="Y3" s="9">
        <f t="shared" ref="Y3:Y16" si="9">0.64*(1-C3)*(1/(C3*F3*G3*H3*I3))*(O3/P3)</f>
        <v>9.9652926353824949</v>
      </c>
      <c r="Z3" s="9">
        <f t="shared" ref="Z3:Z15" si="10">0.86*(AF3/F3)*(O3/P3)</f>
        <v>37.719298245614027</v>
      </c>
      <c r="AA3" s="9">
        <v>0</v>
      </c>
      <c r="AB3" s="8"/>
      <c r="AC3" s="8"/>
      <c r="AD3" s="8"/>
      <c r="AE3" s="8"/>
      <c r="AF3">
        <f t="shared" ref="AF3:AF33" si="11">1/(G3*H3*I3)</f>
        <v>4.1666666666666661</v>
      </c>
      <c r="AG3">
        <f t="shared" ref="AG3:AG50" si="12">(1/(G3*H3*I3))*((1/F3)-1)</f>
        <v>0.21929824561403483</v>
      </c>
      <c r="AH3">
        <v>1</v>
      </c>
      <c r="AI3">
        <f>((1/(G3*H3*I3))-1)*(1-Q3)</f>
        <v>0.31666666666666654</v>
      </c>
      <c r="AJ3">
        <f t="shared" ref="AJ3:AJ33" si="13">Q3*(AF3-AH3)</f>
        <v>2.8499999999999996</v>
      </c>
      <c r="AK3">
        <f t="shared" ref="AK3:AK33" si="14">AF3*((O3/P3)-1)</f>
        <v>37.499999999999993</v>
      </c>
      <c r="AL3">
        <f t="shared" ref="AL3:AL33" si="15">AG3*((O3/P3)-1)</f>
        <v>1.9736842105263135</v>
      </c>
      <c r="AM3">
        <f t="shared" ref="AM3:AM33" si="16">AH3*((O3/P3)-1)</f>
        <v>9</v>
      </c>
      <c r="AN3">
        <f t="shared" si="0"/>
        <v>2.8499999999999988</v>
      </c>
      <c r="AO3">
        <f t="shared" si="1"/>
        <v>25.65</v>
      </c>
      <c r="AP3">
        <f t="shared" ref="AP3:AP33" si="17">(1-R3)*AH3*((O3/P3)-(ROUNDDOWN(O3/N3,0)))</f>
        <v>5</v>
      </c>
      <c r="AQ3">
        <f t="shared" si="2"/>
        <v>0</v>
      </c>
      <c r="AR3">
        <f t="shared" ref="AR3:AR33" si="18">(1-S3)*AH3*ROUNDDOWN(O3/N3,0)</f>
        <v>5</v>
      </c>
      <c r="AS3">
        <f t="shared" si="3"/>
        <v>0</v>
      </c>
      <c r="AT3">
        <f t="shared" ref="AT3:AT15" si="19">(V3+Z3+AD3+U3+Y3+AC3)</f>
        <v>54.361004136357153</v>
      </c>
      <c r="AU3">
        <f t="shared" ref="AU3:AU29" si="20">U3+W3+Y3+AA3+AC3+AE3+AG3+AI3+AJ3+AL3+AN3+AO3+AP3+AQ3+AR3+AS3</f>
        <v>54.361004136357145</v>
      </c>
      <c r="AV3">
        <f t="shared" si="4"/>
        <v>0</v>
      </c>
    </row>
    <row r="4" spans="1:48" x14ac:dyDescent="0.2">
      <c r="A4" s="4" t="s">
        <v>72</v>
      </c>
      <c r="B4">
        <v>0.9</v>
      </c>
      <c r="C4">
        <v>0.73799999999999999</v>
      </c>
      <c r="E4">
        <v>1</v>
      </c>
      <c r="F4">
        <v>0.95</v>
      </c>
      <c r="G4" s="5">
        <v>0.6</v>
      </c>
      <c r="H4" s="5">
        <v>0.87</v>
      </c>
      <c r="I4" s="5">
        <v>0.9</v>
      </c>
      <c r="J4">
        <v>1</v>
      </c>
      <c r="K4">
        <v>1</v>
      </c>
      <c r="L4">
        <v>1</v>
      </c>
      <c r="M4">
        <v>0.05</v>
      </c>
      <c r="N4">
        <v>6</v>
      </c>
      <c r="O4">
        <v>30</v>
      </c>
      <c r="P4">
        <v>3</v>
      </c>
      <c r="Q4">
        <v>0</v>
      </c>
      <c r="R4">
        <v>0</v>
      </c>
      <c r="S4">
        <v>0</v>
      </c>
      <c r="T4" s="8">
        <f t="shared" si="5"/>
        <v>2.4646546122650177</v>
      </c>
      <c r="U4" s="8">
        <f t="shared" si="6"/>
        <v>0.27385051247389097</v>
      </c>
      <c r="V4" s="8">
        <f t="shared" si="7"/>
        <v>3.1368331428827503</v>
      </c>
      <c r="W4" s="8">
        <v>0</v>
      </c>
      <c r="X4" s="9">
        <f t="shared" si="8"/>
        <v>14.339808653178284</v>
      </c>
      <c r="Y4" s="9">
        <f t="shared" si="9"/>
        <v>5.0908263782286056</v>
      </c>
      <c r="Z4" s="9">
        <f t="shared" si="10"/>
        <v>19.269117877708318</v>
      </c>
      <c r="AA4" s="9">
        <v>0</v>
      </c>
      <c r="AB4" s="8"/>
      <c r="AC4" s="8"/>
      <c r="AD4" s="8"/>
      <c r="AE4" s="8"/>
      <c r="AF4">
        <f t="shared" si="11"/>
        <v>2.1285653469561514</v>
      </c>
      <c r="AG4">
        <f t="shared" si="12"/>
        <v>0.11202975510295521</v>
      </c>
      <c r="AH4">
        <v>1</v>
      </c>
      <c r="AI4">
        <f t="shared" ref="AI4:AI50" si="21">((1/(G4*H4*I4))-1)*(1-Q4)</f>
        <v>1.1285653469561514</v>
      </c>
      <c r="AJ4">
        <f t="shared" si="13"/>
        <v>0</v>
      </c>
      <c r="AK4">
        <f t="shared" si="14"/>
        <v>19.157088122605362</v>
      </c>
      <c r="AL4">
        <f t="shared" si="15"/>
        <v>1.0082677959265969</v>
      </c>
      <c r="AM4">
        <f t="shared" si="16"/>
        <v>9</v>
      </c>
      <c r="AN4">
        <f t="shared" si="0"/>
        <v>10.157088122605362</v>
      </c>
      <c r="AO4">
        <f t="shared" si="1"/>
        <v>0</v>
      </c>
      <c r="AP4">
        <f t="shared" si="17"/>
        <v>5</v>
      </c>
      <c r="AQ4">
        <f t="shared" si="2"/>
        <v>0</v>
      </c>
      <c r="AR4">
        <f t="shared" si="18"/>
        <v>5</v>
      </c>
      <c r="AS4">
        <f t="shared" si="3"/>
        <v>0</v>
      </c>
      <c r="AT4">
        <f t="shared" si="19"/>
        <v>27.770627911293566</v>
      </c>
      <c r="AU4">
        <f t="shared" si="20"/>
        <v>27.770627911293563</v>
      </c>
      <c r="AV4">
        <f t="shared" si="4"/>
        <v>0</v>
      </c>
    </row>
    <row r="5" spans="1:48" x14ac:dyDescent="0.2">
      <c r="A5" s="4" t="s">
        <v>73</v>
      </c>
      <c r="B5">
        <v>0.9</v>
      </c>
      <c r="C5">
        <v>0.73799999999999999</v>
      </c>
      <c r="E5">
        <v>1</v>
      </c>
      <c r="F5">
        <v>0.95</v>
      </c>
      <c r="G5">
        <v>0.4</v>
      </c>
      <c r="H5">
        <v>0.8</v>
      </c>
      <c r="I5">
        <v>0.75</v>
      </c>
      <c r="J5">
        <v>1</v>
      </c>
      <c r="K5">
        <v>1</v>
      </c>
      <c r="L5">
        <v>1</v>
      </c>
      <c r="M5">
        <v>0.05</v>
      </c>
      <c r="N5">
        <v>6</v>
      </c>
      <c r="O5">
        <v>30</v>
      </c>
      <c r="P5" s="5">
        <v>6</v>
      </c>
      <c r="Q5">
        <v>0</v>
      </c>
      <c r="R5">
        <v>0</v>
      </c>
      <c r="S5">
        <v>0</v>
      </c>
      <c r="T5" s="8">
        <f t="shared" si="5"/>
        <v>2.4122807017543861</v>
      </c>
      <c r="U5" s="8">
        <f t="shared" si="6"/>
        <v>0.26803118908382073</v>
      </c>
      <c r="V5" s="8">
        <f t="shared" si="7"/>
        <v>3.0701754385964914</v>
      </c>
      <c r="W5" s="8">
        <v>0</v>
      </c>
      <c r="X5" s="9">
        <f t="shared" si="8"/>
        <v>14.035087719298245</v>
      </c>
      <c r="Y5" s="9">
        <f t="shared" si="9"/>
        <v>4.9826463176912474</v>
      </c>
      <c r="Z5" s="9">
        <f t="shared" si="10"/>
        <v>18.859649122807014</v>
      </c>
      <c r="AA5" s="9">
        <v>0</v>
      </c>
      <c r="AB5" s="8"/>
      <c r="AC5" s="8"/>
      <c r="AD5" s="8"/>
      <c r="AE5" s="8"/>
      <c r="AF5">
        <f t="shared" si="11"/>
        <v>4.1666666666666661</v>
      </c>
      <c r="AG5">
        <f t="shared" si="12"/>
        <v>0.21929824561403483</v>
      </c>
      <c r="AH5">
        <v>1</v>
      </c>
      <c r="AI5">
        <f t="shared" si="21"/>
        <v>3.1666666666666661</v>
      </c>
      <c r="AJ5">
        <f t="shared" si="13"/>
        <v>0</v>
      </c>
      <c r="AK5">
        <f t="shared" si="14"/>
        <v>16.666666666666664</v>
      </c>
      <c r="AL5">
        <f t="shared" si="15"/>
        <v>0.8771929824561393</v>
      </c>
      <c r="AM5">
        <f t="shared" si="16"/>
        <v>4</v>
      </c>
      <c r="AN5">
        <f t="shared" si="0"/>
        <v>12.666666666666664</v>
      </c>
      <c r="AO5">
        <f t="shared" si="1"/>
        <v>0</v>
      </c>
      <c r="AP5">
        <f t="shared" si="17"/>
        <v>0</v>
      </c>
      <c r="AQ5">
        <f t="shared" si="2"/>
        <v>0</v>
      </c>
      <c r="AR5">
        <f t="shared" si="18"/>
        <v>5</v>
      </c>
      <c r="AS5">
        <f t="shared" si="3"/>
        <v>0</v>
      </c>
      <c r="AT5">
        <f t="shared" si="19"/>
        <v>27.180502068178576</v>
      </c>
      <c r="AU5">
        <f t="shared" si="20"/>
        <v>27.180502068178569</v>
      </c>
      <c r="AV5">
        <f t="shared" si="4"/>
        <v>0</v>
      </c>
    </row>
    <row r="6" spans="1:48" x14ac:dyDescent="0.2">
      <c r="A6" s="4" t="s">
        <v>74</v>
      </c>
      <c r="B6">
        <v>0.9</v>
      </c>
      <c r="C6">
        <v>0.73799999999999999</v>
      </c>
      <c r="E6">
        <v>1</v>
      </c>
      <c r="F6">
        <v>0.95</v>
      </c>
      <c r="G6">
        <v>0.4</v>
      </c>
      <c r="H6">
        <v>0.8</v>
      </c>
      <c r="I6">
        <v>0.75</v>
      </c>
      <c r="J6">
        <v>1</v>
      </c>
      <c r="K6">
        <v>1</v>
      </c>
      <c r="L6">
        <v>1</v>
      </c>
      <c r="M6">
        <v>0.05</v>
      </c>
      <c r="N6">
        <v>6</v>
      </c>
      <c r="O6">
        <v>30</v>
      </c>
      <c r="P6">
        <v>3</v>
      </c>
      <c r="Q6">
        <v>0</v>
      </c>
      <c r="R6" s="5">
        <v>0.8</v>
      </c>
      <c r="S6">
        <v>0</v>
      </c>
      <c r="T6" s="8">
        <f t="shared" si="5"/>
        <v>4.8245614035087723</v>
      </c>
      <c r="U6" s="8">
        <f t="shared" si="6"/>
        <v>0.53606237816764146</v>
      </c>
      <c r="V6" s="8">
        <f t="shared" si="7"/>
        <v>6.1403508771929829</v>
      </c>
      <c r="W6" s="8">
        <v>0</v>
      </c>
      <c r="X6" s="9">
        <f t="shared" si="8"/>
        <v>28.07017543859649</v>
      </c>
      <c r="Y6" s="9">
        <f t="shared" si="9"/>
        <v>9.9652926353824949</v>
      </c>
      <c r="Z6" s="9">
        <f t="shared" si="10"/>
        <v>37.719298245614027</v>
      </c>
      <c r="AA6" s="9">
        <v>0</v>
      </c>
      <c r="AB6" s="8"/>
      <c r="AC6" s="8"/>
      <c r="AD6" s="8"/>
      <c r="AE6" s="8"/>
      <c r="AF6">
        <f t="shared" si="11"/>
        <v>4.1666666666666661</v>
      </c>
      <c r="AG6">
        <f t="shared" si="12"/>
        <v>0.21929824561403483</v>
      </c>
      <c r="AH6">
        <v>1</v>
      </c>
      <c r="AI6">
        <f t="shared" si="21"/>
        <v>3.1666666666666661</v>
      </c>
      <c r="AJ6">
        <f t="shared" si="13"/>
        <v>0</v>
      </c>
      <c r="AK6">
        <f t="shared" si="14"/>
        <v>37.499999999999993</v>
      </c>
      <c r="AL6">
        <f t="shared" si="15"/>
        <v>1.9736842105263135</v>
      </c>
      <c r="AM6">
        <f t="shared" si="16"/>
        <v>9</v>
      </c>
      <c r="AN6">
        <f t="shared" si="0"/>
        <v>28.499999999999993</v>
      </c>
      <c r="AO6">
        <f t="shared" si="1"/>
        <v>0</v>
      </c>
      <c r="AP6">
        <f t="shared" si="17"/>
        <v>0.99999999999999978</v>
      </c>
      <c r="AQ6">
        <f t="shared" si="2"/>
        <v>4</v>
      </c>
      <c r="AR6">
        <f t="shared" si="18"/>
        <v>5</v>
      </c>
      <c r="AS6">
        <f t="shared" si="3"/>
        <v>0</v>
      </c>
      <c r="AT6">
        <f t="shared" si="19"/>
        <v>54.361004136357153</v>
      </c>
      <c r="AU6">
        <f t="shared" si="20"/>
        <v>54.361004136357138</v>
      </c>
      <c r="AV6">
        <f t="shared" si="4"/>
        <v>0</v>
      </c>
    </row>
    <row r="7" spans="1:48" x14ac:dyDescent="0.2">
      <c r="A7" s="4" t="s">
        <v>75</v>
      </c>
      <c r="B7">
        <v>0.9</v>
      </c>
      <c r="C7">
        <v>0.73799999999999999</v>
      </c>
      <c r="E7">
        <v>1</v>
      </c>
      <c r="F7">
        <v>0.95</v>
      </c>
      <c r="G7">
        <v>0.4</v>
      </c>
      <c r="H7">
        <v>0.8</v>
      </c>
      <c r="I7">
        <v>0.75</v>
      </c>
      <c r="J7">
        <v>1</v>
      </c>
      <c r="K7">
        <v>1</v>
      </c>
      <c r="L7">
        <v>1</v>
      </c>
      <c r="M7">
        <v>0.05</v>
      </c>
      <c r="N7">
        <v>6</v>
      </c>
      <c r="O7">
        <v>30</v>
      </c>
      <c r="P7">
        <v>3</v>
      </c>
      <c r="Q7">
        <v>0</v>
      </c>
      <c r="R7">
        <v>0</v>
      </c>
      <c r="S7" s="5">
        <v>0.5</v>
      </c>
      <c r="T7" s="8">
        <f t="shared" si="5"/>
        <v>4.8245614035087723</v>
      </c>
      <c r="U7" s="8">
        <f t="shared" si="6"/>
        <v>0.53606237816764146</v>
      </c>
      <c r="V7" s="8">
        <f t="shared" si="7"/>
        <v>6.1403508771929829</v>
      </c>
      <c r="W7" s="8">
        <v>0</v>
      </c>
      <c r="X7" s="9">
        <f t="shared" si="8"/>
        <v>28.07017543859649</v>
      </c>
      <c r="Y7" s="9">
        <f t="shared" si="9"/>
        <v>9.9652926353824949</v>
      </c>
      <c r="Z7" s="9">
        <f t="shared" si="10"/>
        <v>37.719298245614027</v>
      </c>
      <c r="AA7" s="9">
        <v>0</v>
      </c>
      <c r="AB7" s="8"/>
      <c r="AC7" s="8"/>
      <c r="AD7" s="8"/>
      <c r="AE7" s="8"/>
      <c r="AF7">
        <f t="shared" si="11"/>
        <v>4.1666666666666661</v>
      </c>
      <c r="AG7">
        <f t="shared" si="12"/>
        <v>0.21929824561403483</v>
      </c>
      <c r="AH7">
        <v>1</v>
      </c>
      <c r="AI7">
        <f t="shared" si="21"/>
        <v>3.1666666666666661</v>
      </c>
      <c r="AJ7">
        <f t="shared" si="13"/>
        <v>0</v>
      </c>
      <c r="AK7">
        <f t="shared" si="14"/>
        <v>37.499999999999993</v>
      </c>
      <c r="AL7">
        <f t="shared" si="15"/>
        <v>1.9736842105263135</v>
      </c>
      <c r="AM7">
        <f t="shared" si="16"/>
        <v>9</v>
      </c>
      <c r="AN7">
        <f t="shared" si="0"/>
        <v>28.499999999999993</v>
      </c>
      <c r="AO7">
        <f t="shared" si="1"/>
        <v>0</v>
      </c>
      <c r="AP7">
        <f t="shared" si="17"/>
        <v>5</v>
      </c>
      <c r="AQ7">
        <f t="shared" si="2"/>
        <v>0</v>
      </c>
      <c r="AR7">
        <f t="shared" si="18"/>
        <v>2.5</v>
      </c>
      <c r="AS7">
        <f t="shared" si="3"/>
        <v>2.5</v>
      </c>
      <c r="AT7">
        <f t="shared" si="19"/>
        <v>54.361004136357153</v>
      </c>
      <c r="AU7">
        <f t="shared" si="20"/>
        <v>54.361004136357138</v>
      </c>
      <c r="AV7">
        <f t="shared" si="4"/>
        <v>0</v>
      </c>
    </row>
    <row r="8" spans="1:48" x14ac:dyDescent="0.2">
      <c r="A8" s="4" t="s">
        <v>94</v>
      </c>
      <c r="B8">
        <v>0.9</v>
      </c>
      <c r="C8">
        <v>0.73799999999999999</v>
      </c>
      <c r="E8">
        <v>1</v>
      </c>
      <c r="F8">
        <v>0.95</v>
      </c>
      <c r="G8" s="5">
        <v>0.6</v>
      </c>
      <c r="H8" s="5">
        <v>0.87</v>
      </c>
      <c r="I8" s="5">
        <v>0.9</v>
      </c>
      <c r="J8">
        <v>1</v>
      </c>
      <c r="K8">
        <v>1</v>
      </c>
      <c r="L8">
        <v>1</v>
      </c>
      <c r="M8">
        <v>0.05</v>
      </c>
      <c r="N8">
        <v>6</v>
      </c>
      <c r="O8">
        <v>30</v>
      </c>
      <c r="P8" s="5">
        <v>6</v>
      </c>
      <c r="Q8" s="5">
        <v>0.9</v>
      </c>
      <c r="R8" s="5">
        <v>0.8</v>
      </c>
      <c r="S8" s="5">
        <v>0.5</v>
      </c>
      <c r="T8" s="8">
        <f t="shared" si="5"/>
        <v>1.2323273061325088</v>
      </c>
      <c r="U8" s="8">
        <f t="shared" si="6"/>
        <v>0.13692525623694549</v>
      </c>
      <c r="V8" s="8">
        <f t="shared" si="7"/>
        <v>1.5684165714413751</v>
      </c>
      <c r="W8" s="8">
        <v>0</v>
      </c>
      <c r="X8" s="9">
        <f t="shared" si="8"/>
        <v>7.1699043265891422</v>
      </c>
      <c r="Y8" s="9">
        <f t="shared" si="9"/>
        <v>2.5454131891143028</v>
      </c>
      <c r="Z8" s="9">
        <f t="shared" si="10"/>
        <v>9.634558938854159</v>
      </c>
      <c r="AA8" s="9">
        <v>0</v>
      </c>
      <c r="AB8" s="8"/>
      <c r="AC8" s="8"/>
      <c r="AD8" s="8"/>
      <c r="AE8" s="8"/>
      <c r="AF8">
        <f t="shared" si="11"/>
        <v>2.1285653469561514</v>
      </c>
      <c r="AG8">
        <f t="shared" si="12"/>
        <v>0.11202975510295521</v>
      </c>
      <c r="AH8">
        <v>1</v>
      </c>
      <c r="AI8">
        <f t="shared" si="21"/>
        <v>0.11285653469561512</v>
      </c>
      <c r="AJ8">
        <f t="shared" si="13"/>
        <v>1.0157088122605362</v>
      </c>
      <c r="AK8">
        <f t="shared" si="14"/>
        <v>8.5142613878246056</v>
      </c>
      <c r="AL8">
        <f t="shared" si="15"/>
        <v>0.44811902041182083</v>
      </c>
      <c r="AM8">
        <f t="shared" si="16"/>
        <v>4</v>
      </c>
      <c r="AN8">
        <f t="shared" si="0"/>
        <v>0.45142613878246046</v>
      </c>
      <c r="AO8">
        <f t="shared" si="1"/>
        <v>4.0628352490421449</v>
      </c>
      <c r="AP8">
        <f t="shared" si="17"/>
        <v>0</v>
      </c>
      <c r="AQ8">
        <f t="shared" si="2"/>
        <v>0</v>
      </c>
      <c r="AR8">
        <f t="shared" si="18"/>
        <v>2.5</v>
      </c>
      <c r="AS8">
        <f t="shared" si="3"/>
        <v>2.5</v>
      </c>
      <c r="AT8">
        <f t="shared" si="19"/>
        <v>13.885313955646783</v>
      </c>
      <c r="AU8">
        <f t="shared" si="20"/>
        <v>13.885313955646781</v>
      </c>
      <c r="AV8">
        <f t="shared" si="4"/>
        <v>0</v>
      </c>
    </row>
    <row r="9" spans="1:48" x14ac:dyDescent="0.2">
      <c r="A9" s="4" t="s">
        <v>22</v>
      </c>
      <c r="B9">
        <v>0.9</v>
      </c>
      <c r="C9">
        <v>0.73799999999999999</v>
      </c>
      <c r="E9">
        <v>1</v>
      </c>
      <c r="F9">
        <v>0.95</v>
      </c>
      <c r="G9">
        <v>0.5</v>
      </c>
      <c r="H9">
        <v>1</v>
      </c>
      <c r="I9">
        <v>0.75</v>
      </c>
      <c r="J9">
        <v>1</v>
      </c>
      <c r="K9">
        <v>1</v>
      </c>
      <c r="L9">
        <v>1</v>
      </c>
      <c r="M9">
        <v>0</v>
      </c>
      <c r="N9">
        <v>4</v>
      </c>
      <c r="O9">
        <v>20</v>
      </c>
      <c r="P9">
        <v>1</v>
      </c>
      <c r="Q9">
        <v>0</v>
      </c>
      <c r="R9">
        <v>0</v>
      </c>
      <c r="S9">
        <v>0</v>
      </c>
      <c r="T9" s="8">
        <f t="shared" si="5"/>
        <v>6.1754385964912286</v>
      </c>
      <c r="U9" s="8">
        <f t="shared" si="6"/>
        <v>0.6861598440545813</v>
      </c>
      <c r="V9" s="8">
        <f t="shared" si="7"/>
        <v>7.8596491228070171</v>
      </c>
      <c r="W9" s="8">
        <v>0</v>
      </c>
      <c r="X9" s="9">
        <f t="shared" si="8"/>
        <v>35.929824561403507</v>
      </c>
      <c r="Y9" s="9">
        <f t="shared" si="9"/>
        <v>12.755574573289595</v>
      </c>
      <c r="Z9" s="9">
        <f t="shared" si="10"/>
        <v>48.280701754385966</v>
      </c>
      <c r="AA9" s="9">
        <v>0</v>
      </c>
      <c r="AB9" s="8"/>
      <c r="AC9" s="8"/>
      <c r="AD9" s="8"/>
      <c r="AE9" s="8"/>
      <c r="AF9">
        <f t="shared" si="11"/>
        <v>2.6666666666666665</v>
      </c>
      <c r="AG9">
        <f t="shared" si="12"/>
        <v>0.14035087719298228</v>
      </c>
      <c r="AH9">
        <v>1</v>
      </c>
      <c r="AI9">
        <f t="shared" si="21"/>
        <v>1.6666666666666665</v>
      </c>
      <c r="AJ9">
        <f t="shared" si="13"/>
        <v>0</v>
      </c>
      <c r="AK9">
        <f t="shared" si="14"/>
        <v>50.666666666666664</v>
      </c>
      <c r="AL9">
        <f t="shared" si="15"/>
        <v>2.6666666666666634</v>
      </c>
      <c r="AM9">
        <f t="shared" si="16"/>
        <v>19</v>
      </c>
      <c r="AN9">
        <f t="shared" si="0"/>
        <v>31.666666666666664</v>
      </c>
      <c r="AO9">
        <f t="shared" si="1"/>
        <v>0</v>
      </c>
      <c r="AP9">
        <f t="shared" si="17"/>
        <v>15</v>
      </c>
      <c r="AQ9">
        <f t="shared" si="2"/>
        <v>0</v>
      </c>
      <c r="AR9">
        <f t="shared" si="18"/>
        <v>5</v>
      </c>
      <c r="AS9">
        <f t="shared" si="3"/>
        <v>0</v>
      </c>
      <c r="AT9">
        <f t="shared" si="19"/>
        <v>69.582085294537166</v>
      </c>
      <c r="AU9">
        <f t="shared" si="20"/>
        <v>69.582085294537151</v>
      </c>
      <c r="AV9">
        <f t="shared" si="4"/>
        <v>0</v>
      </c>
    </row>
    <row r="10" spans="1:48" x14ac:dyDescent="0.2">
      <c r="A10" s="4" t="s">
        <v>71</v>
      </c>
      <c r="B10">
        <v>0.9</v>
      </c>
      <c r="C10">
        <v>0.73799999999999999</v>
      </c>
      <c r="E10">
        <v>1</v>
      </c>
      <c r="F10">
        <v>0.95</v>
      </c>
      <c r="G10">
        <v>0.5</v>
      </c>
      <c r="H10">
        <v>1</v>
      </c>
      <c r="I10">
        <v>0.75</v>
      </c>
      <c r="J10">
        <v>1</v>
      </c>
      <c r="K10">
        <v>1</v>
      </c>
      <c r="L10">
        <v>1</v>
      </c>
      <c r="M10">
        <v>0</v>
      </c>
      <c r="N10">
        <v>4</v>
      </c>
      <c r="O10">
        <v>20</v>
      </c>
      <c r="P10">
        <v>1</v>
      </c>
      <c r="Q10" s="5">
        <v>0.9</v>
      </c>
      <c r="R10">
        <v>0</v>
      </c>
      <c r="S10">
        <v>0</v>
      </c>
      <c r="T10" s="8">
        <f t="shared" si="5"/>
        <v>6.1754385964912286</v>
      </c>
      <c r="U10" s="8">
        <f t="shared" si="6"/>
        <v>0.6861598440545813</v>
      </c>
      <c r="V10" s="8">
        <f t="shared" si="7"/>
        <v>7.8596491228070171</v>
      </c>
      <c r="W10" s="8">
        <v>0</v>
      </c>
      <c r="X10" s="9">
        <f t="shared" si="8"/>
        <v>35.929824561403507</v>
      </c>
      <c r="Y10" s="9">
        <f t="shared" si="9"/>
        <v>12.755574573289595</v>
      </c>
      <c r="Z10" s="9">
        <f t="shared" si="10"/>
        <v>48.280701754385966</v>
      </c>
      <c r="AA10" s="9">
        <v>0</v>
      </c>
      <c r="AB10" s="8"/>
      <c r="AC10" s="8"/>
      <c r="AD10" s="8"/>
      <c r="AE10" s="8"/>
      <c r="AF10">
        <f t="shared" si="11"/>
        <v>2.6666666666666665</v>
      </c>
      <c r="AG10">
        <f t="shared" si="12"/>
        <v>0.14035087719298228</v>
      </c>
      <c r="AH10">
        <v>1</v>
      </c>
      <c r="AI10">
        <f t="shared" si="21"/>
        <v>0.1666666666666666</v>
      </c>
      <c r="AJ10">
        <f t="shared" si="13"/>
        <v>1.5</v>
      </c>
      <c r="AK10">
        <f t="shared" si="14"/>
        <v>50.666666666666664</v>
      </c>
      <c r="AL10">
        <f t="shared" si="15"/>
        <v>2.6666666666666634</v>
      </c>
      <c r="AM10">
        <f t="shared" si="16"/>
        <v>19</v>
      </c>
      <c r="AN10">
        <f t="shared" si="0"/>
        <v>3.1666666666666656</v>
      </c>
      <c r="AO10">
        <f t="shared" si="1"/>
        <v>28.5</v>
      </c>
      <c r="AP10">
        <f t="shared" si="17"/>
        <v>15</v>
      </c>
      <c r="AQ10">
        <f t="shared" si="2"/>
        <v>0</v>
      </c>
      <c r="AR10">
        <f t="shared" si="18"/>
        <v>5</v>
      </c>
      <c r="AS10">
        <f t="shared" si="3"/>
        <v>0</v>
      </c>
      <c r="AT10">
        <f t="shared" si="19"/>
        <v>69.582085294537166</v>
      </c>
      <c r="AU10">
        <f t="shared" si="20"/>
        <v>69.582085294537151</v>
      </c>
      <c r="AV10">
        <f t="shared" si="4"/>
        <v>0</v>
      </c>
    </row>
    <row r="11" spans="1:48" x14ac:dyDescent="0.2">
      <c r="A11" s="4" t="s">
        <v>72</v>
      </c>
      <c r="B11">
        <v>0.9</v>
      </c>
      <c r="C11">
        <v>0.73799999999999999</v>
      </c>
      <c r="E11">
        <v>1</v>
      </c>
      <c r="F11">
        <v>0.95</v>
      </c>
      <c r="G11" s="5">
        <v>0.6</v>
      </c>
      <c r="H11" s="5">
        <v>1</v>
      </c>
      <c r="I11" s="5">
        <v>0.9</v>
      </c>
      <c r="J11">
        <v>1</v>
      </c>
      <c r="K11">
        <v>1</v>
      </c>
      <c r="L11">
        <v>1</v>
      </c>
      <c r="M11">
        <v>0</v>
      </c>
      <c r="N11">
        <v>4</v>
      </c>
      <c r="O11">
        <v>20</v>
      </c>
      <c r="P11">
        <v>1</v>
      </c>
      <c r="Q11">
        <v>0</v>
      </c>
      <c r="R11">
        <v>0</v>
      </c>
      <c r="S11">
        <v>0</v>
      </c>
      <c r="T11" s="8">
        <f t="shared" si="5"/>
        <v>4.2884990253411308</v>
      </c>
      <c r="U11" s="8">
        <f t="shared" si="6"/>
        <v>0.4764998917045703</v>
      </c>
      <c r="V11" s="8">
        <f t="shared" si="7"/>
        <v>5.4580896686159841</v>
      </c>
      <c r="W11" s="8">
        <v>0</v>
      </c>
      <c r="X11" s="9">
        <f t="shared" si="8"/>
        <v>24.951267056530217</v>
      </c>
      <c r="Y11" s="9">
        <f t="shared" si="9"/>
        <v>8.8580378981177752</v>
      </c>
      <c r="Z11" s="9">
        <f t="shared" si="10"/>
        <v>33.528265107212476</v>
      </c>
      <c r="AA11" s="9">
        <v>0</v>
      </c>
      <c r="AB11" s="8"/>
      <c r="AC11" s="8"/>
      <c r="AD11" s="8"/>
      <c r="AE11" s="8"/>
      <c r="AF11">
        <f t="shared" si="11"/>
        <v>1.8518518518518516</v>
      </c>
      <c r="AG11">
        <f t="shared" si="12"/>
        <v>9.7465886939571034E-2</v>
      </c>
      <c r="AH11">
        <v>1</v>
      </c>
      <c r="AI11">
        <f t="shared" si="21"/>
        <v>0.85185185185185164</v>
      </c>
      <c r="AJ11">
        <f t="shared" si="13"/>
        <v>0</v>
      </c>
      <c r="AK11">
        <f t="shared" si="14"/>
        <v>35.185185185185183</v>
      </c>
      <c r="AL11">
        <f t="shared" si="15"/>
        <v>1.8518518518518496</v>
      </c>
      <c r="AM11">
        <f t="shared" si="16"/>
        <v>19</v>
      </c>
      <c r="AN11">
        <f t="shared" si="0"/>
        <v>16.18518518518518</v>
      </c>
      <c r="AO11">
        <f t="shared" si="1"/>
        <v>0</v>
      </c>
      <c r="AP11">
        <f t="shared" si="17"/>
        <v>15</v>
      </c>
      <c r="AQ11">
        <f t="shared" si="2"/>
        <v>0</v>
      </c>
      <c r="AR11">
        <f t="shared" si="18"/>
        <v>5</v>
      </c>
      <c r="AS11">
        <f t="shared" si="3"/>
        <v>0</v>
      </c>
      <c r="AT11">
        <f t="shared" si="19"/>
        <v>48.320892565650809</v>
      </c>
      <c r="AU11">
        <f t="shared" si="20"/>
        <v>48.320892565650794</v>
      </c>
      <c r="AV11">
        <f t="shared" si="4"/>
        <v>0</v>
      </c>
    </row>
    <row r="12" spans="1:48" x14ac:dyDescent="0.2">
      <c r="A12" s="4" t="s">
        <v>73</v>
      </c>
      <c r="B12">
        <v>0.9</v>
      </c>
      <c r="C12">
        <v>0.73799999999999999</v>
      </c>
      <c r="E12">
        <v>1</v>
      </c>
      <c r="F12">
        <v>0.95</v>
      </c>
      <c r="G12">
        <v>0.5</v>
      </c>
      <c r="H12">
        <v>1</v>
      </c>
      <c r="I12">
        <v>0.75</v>
      </c>
      <c r="J12">
        <v>1</v>
      </c>
      <c r="K12">
        <v>1</v>
      </c>
      <c r="L12">
        <v>1</v>
      </c>
      <c r="M12">
        <v>0</v>
      </c>
      <c r="N12">
        <v>4</v>
      </c>
      <c r="O12">
        <v>20</v>
      </c>
      <c r="P12" s="5">
        <v>2</v>
      </c>
      <c r="Q12">
        <v>0</v>
      </c>
      <c r="R12">
        <v>0</v>
      </c>
      <c r="S12">
        <v>0</v>
      </c>
      <c r="T12" s="8">
        <f t="shared" si="5"/>
        <v>3.0877192982456143</v>
      </c>
      <c r="U12" s="8">
        <f t="shared" si="6"/>
        <v>0.34307992202729065</v>
      </c>
      <c r="V12" s="8">
        <f t="shared" si="7"/>
        <v>3.9298245614035086</v>
      </c>
      <c r="W12" s="8">
        <v>0</v>
      </c>
      <c r="X12" s="9">
        <f t="shared" si="8"/>
        <v>17.964912280701753</v>
      </c>
      <c r="Y12" s="9">
        <f t="shared" si="9"/>
        <v>6.3777872866447973</v>
      </c>
      <c r="Z12" s="9">
        <f t="shared" si="10"/>
        <v>24.140350877192983</v>
      </c>
      <c r="AA12" s="9">
        <v>0</v>
      </c>
      <c r="AB12" s="8"/>
      <c r="AC12" s="8"/>
      <c r="AD12" s="8"/>
      <c r="AE12" s="8"/>
      <c r="AF12">
        <f t="shared" si="11"/>
        <v>2.6666666666666665</v>
      </c>
      <c r="AG12">
        <f t="shared" si="12"/>
        <v>0.14035087719298228</v>
      </c>
      <c r="AH12">
        <v>1</v>
      </c>
      <c r="AI12">
        <f t="shared" si="21"/>
        <v>1.6666666666666665</v>
      </c>
      <c r="AJ12">
        <f t="shared" si="13"/>
        <v>0</v>
      </c>
      <c r="AK12">
        <f t="shared" si="14"/>
        <v>24</v>
      </c>
      <c r="AL12">
        <f t="shared" si="15"/>
        <v>1.2631578947368405</v>
      </c>
      <c r="AM12">
        <f t="shared" si="16"/>
        <v>9</v>
      </c>
      <c r="AN12">
        <f t="shared" si="0"/>
        <v>14.999999999999998</v>
      </c>
      <c r="AO12">
        <f t="shared" si="1"/>
        <v>0</v>
      </c>
      <c r="AP12">
        <f t="shared" si="17"/>
        <v>5</v>
      </c>
      <c r="AQ12">
        <f t="shared" si="2"/>
        <v>0</v>
      </c>
      <c r="AR12">
        <f t="shared" si="18"/>
        <v>5</v>
      </c>
      <c r="AS12">
        <f t="shared" si="3"/>
        <v>0</v>
      </c>
      <c r="AT12">
        <f t="shared" si="19"/>
        <v>34.791042647268583</v>
      </c>
      <c r="AU12">
        <f t="shared" si="20"/>
        <v>34.791042647268576</v>
      </c>
      <c r="AV12">
        <f t="shared" si="4"/>
        <v>0</v>
      </c>
    </row>
    <row r="13" spans="1:48" x14ac:dyDescent="0.2">
      <c r="A13" s="4" t="s">
        <v>74</v>
      </c>
      <c r="B13">
        <v>0.9</v>
      </c>
      <c r="C13">
        <v>0.73799999999999999</v>
      </c>
      <c r="E13">
        <v>1</v>
      </c>
      <c r="F13">
        <v>0.95</v>
      </c>
      <c r="G13">
        <v>0.5</v>
      </c>
      <c r="H13">
        <v>1</v>
      </c>
      <c r="I13">
        <v>0.75</v>
      </c>
      <c r="J13">
        <v>1</v>
      </c>
      <c r="K13">
        <v>1</v>
      </c>
      <c r="L13">
        <v>1</v>
      </c>
      <c r="M13">
        <v>0</v>
      </c>
      <c r="N13">
        <v>4</v>
      </c>
      <c r="O13">
        <v>20</v>
      </c>
      <c r="P13">
        <v>1</v>
      </c>
      <c r="Q13">
        <v>0</v>
      </c>
      <c r="R13" s="5">
        <v>0.8</v>
      </c>
      <c r="S13">
        <v>0</v>
      </c>
      <c r="T13" s="8">
        <f t="shared" si="5"/>
        <v>6.1754385964912286</v>
      </c>
      <c r="U13" s="8">
        <f t="shared" si="6"/>
        <v>0.6861598440545813</v>
      </c>
      <c r="V13" s="8">
        <f t="shared" si="7"/>
        <v>7.8596491228070171</v>
      </c>
      <c r="W13" s="8">
        <v>0</v>
      </c>
      <c r="X13" s="9">
        <f t="shared" si="8"/>
        <v>35.929824561403507</v>
      </c>
      <c r="Y13" s="9">
        <f t="shared" si="9"/>
        <v>12.755574573289595</v>
      </c>
      <c r="Z13" s="9">
        <f t="shared" si="10"/>
        <v>48.280701754385966</v>
      </c>
      <c r="AA13" s="9">
        <v>0</v>
      </c>
      <c r="AB13" s="8"/>
      <c r="AC13" s="8"/>
      <c r="AD13" s="8"/>
      <c r="AE13" s="8"/>
      <c r="AF13">
        <f t="shared" si="11"/>
        <v>2.6666666666666665</v>
      </c>
      <c r="AG13">
        <f t="shared" si="12"/>
        <v>0.14035087719298228</v>
      </c>
      <c r="AH13">
        <v>1</v>
      </c>
      <c r="AI13">
        <f t="shared" si="21"/>
        <v>1.6666666666666665</v>
      </c>
      <c r="AJ13">
        <f t="shared" si="13"/>
        <v>0</v>
      </c>
      <c r="AK13">
        <f t="shared" si="14"/>
        <v>50.666666666666664</v>
      </c>
      <c r="AL13">
        <f t="shared" si="15"/>
        <v>2.6666666666666634</v>
      </c>
      <c r="AM13">
        <f t="shared" si="16"/>
        <v>19</v>
      </c>
      <c r="AN13">
        <f t="shared" si="0"/>
        <v>31.666666666666664</v>
      </c>
      <c r="AO13">
        <f t="shared" si="1"/>
        <v>0</v>
      </c>
      <c r="AP13">
        <f t="shared" si="17"/>
        <v>2.9999999999999991</v>
      </c>
      <c r="AQ13">
        <f t="shared" si="2"/>
        <v>12</v>
      </c>
      <c r="AR13">
        <f t="shared" si="18"/>
        <v>5</v>
      </c>
      <c r="AS13">
        <f t="shared" si="3"/>
        <v>0</v>
      </c>
      <c r="AT13">
        <f t="shared" si="19"/>
        <v>69.582085294537166</v>
      </c>
      <c r="AU13">
        <f t="shared" si="20"/>
        <v>69.582085294537151</v>
      </c>
      <c r="AV13">
        <f t="shared" si="4"/>
        <v>0</v>
      </c>
    </row>
    <row r="14" spans="1:48" x14ac:dyDescent="0.2">
      <c r="A14" s="4" t="s">
        <v>75</v>
      </c>
      <c r="B14">
        <v>0.9</v>
      </c>
      <c r="C14">
        <v>0.73799999999999999</v>
      </c>
      <c r="E14">
        <v>1</v>
      </c>
      <c r="F14">
        <v>0.95</v>
      </c>
      <c r="G14">
        <v>0.5</v>
      </c>
      <c r="H14">
        <v>1</v>
      </c>
      <c r="I14">
        <v>0.75</v>
      </c>
      <c r="J14">
        <v>1</v>
      </c>
      <c r="K14">
        <v>1</v>
      </c>
      <c r="L14">
        <v>1</v>
      </c>
      <c r="M14">
        <v>0</v>
      </c>
      <c r="N14">
        <v>4</v>
      </c>
      <c r="O14">
        <v>20</v>
      </c>
      <c r="P14">
        <v>1</v>
      </c>
      <c r="Q14">
        <v>0</v>
      </c>
      <c r="R14">
        <v>0</v>
      </c>
      <c r="S14" s="5">
        <v>0.5</v>
      </c>
      <c r="T14" s="8">
        <f t="shared" si="5"/>
        <v>6.1754385964912286</v>
      </c>
      <c r="U14" s="8">
        <f>0.11*(1/(G14*H14*I14*F14*E14))*((1/B14)-1)*(O14/P14)</f>
        <v>0.6861598440545813</v>
      </c>
      <c r="V14" s="8">
        <f t="shared" si="7"/>
        <v>7.8596491228070171</v>
      </c>
      <c r="W14" s="8">
        <v>0</v>
      </c>
      <c r="X14" s="9">
        <f t="shared" si="8"/>
        <v>35.929824561403507</v>
      </c>
      <c r="Y14" s="9">
        <f t="shared" si="9"/>
        <v>12.755574573289595</v>
      </c>
      <c r="Z14" s="9">
        <f t="shared" si="10"/>
        <v>48.280701754385966</v>
      </c>
      <c r="AA14" s="9">
        <v>0</v>
      </c>
      <c r="AB14" s="8"/>
      <c r="AC14" s="8"/>
      <c r="AD14" s="8"/>
      <c r="AE14" s="8"/>
      <c r="AF14">
        <f t="shared" si="11"/>
        <v>2.6666666666666665</v>
      </c>
      <c r="AG14">
        <f t="shared" si="12"/>
        <v>0.14035087719298228</v>
      </c>
      <c r="AH14">
        <v>1</v>
      </c>
      <c r="AI14">
        <f t="shared" si="21"/>
        <v>1.6666666666666665</v>
      </c>
      <c r="AJ14">
        <f t="shared" si="13"/>
        <v>0</v>
      </c>
      <c r="AK14">
        <f t="shared" si="14"/>
        <v>50.666666666666664</v>
      </c>
      <c r="AL14">
        <f t="shared" si="15"/>
        <v>2.6666666666666634</v>
      </c>
      <c r="AM14">
        <f t="shared" si="16"/>
        <v>19</v>
      </c>
      <c r="AN14">
        <f t="shared" si="0"/>
        <v>31.666666666666664</v>
      </c>
      <c r="AO14">
        <f t="shared" si="1"/>
        <v>0</v>
      </c>
      <c r="AP14">
        <f t="shared" si="17"/>
        <v>15</v>
      </c>
      <c r="AQ14">
        <f t="shared" si="2"/>
        <v>0</v>
      </c>
      <c r="AR14">
        <f t="shared" si="18"/>
        <v>2.5</v>
      </c>
      <c r="AS14">
        <f t="shared" si="3"/>
        <v>2.5</v>
      </c>
      <c r="AT14">
        <f t="shared" si="19"/>
        <v>69.582085294537166</v>
      </c>
      <c r="AU14">
        <f t="shared" si="20"/>
        <v>69.582085294537151</v>
      </c>
      <c r="AV14">
        <f t="shared" si="4"/>
        <v>0</v>
      </c>
    </row>
    <row r="15" spans="1:48" x14ac:dyDescent="0.2">
      <c r="A15" s="4" t="s">
        <v>94</v>
      </c>
      <c r="B15">
        <v>0.9</v>
      </c>
      <c r="C15">
        <v>0.73799999999999999</v>
      </c>
      <c r="E15">
        <v>1</v>
      </c>
      <c r="F15">
        <v>0.95</v>
      </c>
      <c r="G15" s="5">
        <v>0.6</v>
      </c>
      <c r="H15" s="5">
        <v>1</v>
      </c>
      <c r="I15" s="5">
        <v>0.9</v>
      </c>
      <c r="J15">
        <v>1</v>
      </c>
      <c r="K15">
        <v>1</v>
      </c>
      <c r="L15">
        <v>1</v>
      </c>
      <c r="M15">
        <v>0</v>
      </c>
      <c r="N15">
        <v>4</v>
      </c>
      <c r="O15">
        <v>20</v>
      </c>
      <c r="P15" s="5">
        <v>2</v>
      </c>
      <c r="Q15" s="5">
        <v>0.9</v>
      </c>
      <c r="R15" s="5">
        <v>0.8</v>
      </c>
      <c r="S15" s="5">
        <v>0.5</v>
      </c>
      <c r="T15" s="8">
        <f t="shared" si="5"/>
        <v>2.1442495126705654</v>
      </c>
      <c r="U15" s="8">
        <f t="shared" si="6"/>
        <v>0.23824994585228515</v>
      </c>
      <c r="V15" s="8">
        <f t="shared" si="7"/>
        <v>2.7290448343079921</v>
      </c>
      <c r="W15" s="8">
        <v>0</v>
      </c>
      <c r="X15" s="9">
        <f t="shared" si="8"/>
        <v>12.475633528265108</v>
      </c>
      <c r="Y15" s="9">
        <f t="shared" si="9"/>
        <v>4.4290189490588876</v>
      </c>
      <c r="Z15" s="9">
        <f t="shared" si="10"/>
        <v>16.764132553606238</v>
      </c>
      <c r="AA15" s="9">
        <v>0</v>
      </c>
      <c r="AB15" s="8"/>
      <c r="AC15" s="8"/>
      <c r="AD15" s="8"/>
      <c r="AE15" s="8"/>
      <c r="AF15">
        <f t="shared" si="11"/>
        <v>1.8518518518518516</v>
      </c>
      <c r="AG15">
        <f t="shared" si="12"/>
        <v>9.7465886939571034E-2</v>
      </c>
      <c r="AH15">
        <v>1</v>
      </c>
      <c r="AI15">
        <f t="shared" si="21"/>
        <v>8.5185185185185142E-2</v>
      </c>
      <c r="AJ15">
        <f t="shared" si="13"/>
        <v>0.7666666666666665</v>
      </c>
      <c r="AK15">
        <f t="shared" si="14"/>
        <v>16.666666666666664</v>
      </c>
      <c r="AL15">
        <f t="shared" si="15"/>
        <v>0.8771929824561393</v>
      </c>
      <c r="AM15">
        <f t="shared" si="16"/>
        <v>9</v>
      </c>
      <c r="AN15">
        <f t="shared" si="0"/>
        <v>0.76666666666666627</v>
      </c>
      <c r="AO15">
        <f t="shared" si="1"/>
        <v>6.8999999999999986</v>
      </c>
      <c r="AP15">
        <f t="shared" si="17"/>
        <v>0.99999999999999978</v>
      </c>
      <c r="AQ15">
        <f t="shared" si="2"/>
        <v>4</v>
      </c>
      <c r="AR15">
        <f t="shared" si="18"/>
        <v>2.5</v>
      </c>
      <c r="AS15">
        <f t="shared" si="3"/>
        <v>2.5</v>
      </c>
      <c r="AT15">
        <f t="shared" si="19"/>
        <v>24.160446282825404</v>
      </c>
      <c r="AU15">
        <f t="shared" si="20"/>
        <v>24.160446282825401</v>
      </c>
      <c r="AV15">
        <f t="shared" si="4"/>
        <v>0</v>
      </c>
    </row>
    <row r="16" spans="1:48" x14ac:dyDescent="0.2">
      <c r="A16" s="4" t="s">
        <v>6</v>
      </c>
      <c r="B16">
        <v>0.65700000000000003</v>
      </c>
      <c r="C16">
        <v>0.495</v>
      </c>
      <c r="D16">
        <v>0.59399999999999997</v>
      </c>
      <c r="E16">
        <v>1</v>
      </c>
      <c r="F16">
        <v>0.95</v>
      </c>
      <c r="G16">
        <v>0.4</v>
      </c>
      <c r="H16">
        <v>0.8</v>
      </c>
      <c r="I16">
        <v>0.75</v>
      </c>
      <c r="J16">
        <v>1</v>
      </c>
      <c r="K16">
        <v>1</v>
      </c>
      <c r="L16">
        <v>1</v>
      </c>
      <c r="M16">
        <v>0</v>
      </c>
      <c r="N16">
        <v>30</v>
      </c>
      <c r="O16">
        <v>30</v>
      </c>
      <c r="P16">
        <v>15</v>
      </c>
      <c r="Q16">
        <v>0</v>
      </c>
      <c r="R16">
        <v>0</v>
      </c>
      <c r="S16">
        <v>0</v>
      </c>
      <c r="T16" s="8">
        <f>0.82*B16*(1/(B16*F16*G16*H16*I16))*(O16/P16)</f>
        <v>7.1929824561403501</v>
      </c>
      <c r="U16" s="8">
        <f>0.82*(1/(G16*H16*I16*F16*E16))*((1/B16)-1)*(O16/P16)</f>
        <v>3.7552404603594205</v>
      </c>
      <c r="V16" s="8">
        <f>0.82*(AF16/F16)*(O16/P16)</f>
        <v>7.1929824561403493</v>
      </c>
      <c r="W16" s="8">
        <v>0</v>
      </c>
      <c r="X16" s="9">
        <f>0.1*C16*(1/(C16*F16*G16*H16*I16))*(O16/P16)</f>
        <v>0.8771929824561403</v>
      </c>
      <c r="Y16" s="9">
        <f>0.1*(1-C16)*(1/(C16*F16*G16*H16*I16))*(O16/P16)</f>
        <v>0.89491405280878966</v>
      </c>
      <c r="Z16" s="9">
        <f>0.1*(AF16/F16)*(O16/P16)</f>
        <v>0.8771929824561403</v>
      </c>
      <c r="AA16" s="9">
        <v>0</v>
      </c>
      <c r="AB16" s="8">
        <f>0.04*(1/(F16*G16*H16*I16))*(O16/P16)</f>
        <v>0.35087719298245612</v>
      </c>
      <c r="AC16" s="8">
        <f>0.04*(1-D16)*(1/(D16*F16*G16*H16*I16))*(O16/P16)</f>
        <v>0.23982515210585387</v>
      </c>
      <c r="AD16" s="8">
        <f>0.04*(AF16/F16)*(O16/P16)</f>
        <v>0.35087719298245612</v>
      </c>
      <c r="AE16" s="8">
        <v>0</v>
      </c>
      <c r="AF16">
        <f t="shared" si="11"/>
        <v>4.1666666666666661</v>
      </c>
      <c r="AG16">
        <f t="shared" si="12"/>
        <v>0.21929824561403483</v>
      </c>
      <c r="AH16">
        <v>1</v>
      </c>
      <c r="AI16">
        <f t="shared" si="21"/>
        <v>3.1666666666666661</v>
      </c>
      <c r="AJ16">
        <f t="shared" si="13"/>
        <v>0</v>
      </c>
      <c r="AK16">
        <f t="shared" si="14"/>
        <v>4.1666666666666661</v>
      </c>
      <c r="AL16">
        <f t="shared" si="15"/>
        <v>0.21929824561403483</v>
      </c>
      <c r="AM16">
        <f t="shared" si="16"/>
        <v>1</v>
      </c>
      <c r="AN16">
        <f t="shared" si="0"/>
        <v>3.1666666666666661</v>
      </c>
      <c r="AO16">
        <f t="shared" si="1"/>
        <v>0</v>
      </c>
      <c r="AP16">
        <f t="shared" si="17"/>
        <v>1</v>
      </c>
      <c r="AQ16">
        <f t="shared" si="2"/>
        <v>0</v>
      </c>
      <c r="AR16">
        <f t="shared" si="18"/>
        <v>1</v>
      </c>
      <c r="AS16">
        <f t="shared" si="3"/>
        <v>0</v>
      </c>
      <c r="AT16">
        <f>(T16+X16+AB16+AB16+U16+Y16+AC16+AC16)</f>
        <v>13.901734641941321</v>
      </c>
      <c r="AU16">
        <f>U16+W16+Y16+AA16+AC16+AC16+AE16+AG16+AI16+AJ16+AL16+AN16+AO16+AP16+AQ16+AR16+AS16</f>
        <v>13.901734641941319</v>
      </c>
      <c r="AV16">
        <f t="shared" si="4"/>
        <v>0</v>
      </c>
    </row>
    <row r="17" spans="1:48" x14ac:dyDescent="0.2">
      <c r="A17" s="4" t="s">
        <v>71</v>
      </c>
      <c r="B17">
        <v>0.65700000000000003</v>
      </c>
      <c r="C17">
        <v>0.495</v>
      </c>
      <c r="D17">
        <v>0.59399999999999997</v>
      </c>
      <c r="E17">
        <v>1</v>
      </c>
      <c r="F17">
        <v>0.95</v>
      </c>
      <c r="G17">
        <v>0.4</v>
      </c>
      <c r="H17">
        <v>0.8</v>
      </c>
      <c r="I17">
        <v>0.75</v>
      </c>
      <c r="J17">
        <v>1</v>
      </c>
      <c r="K17">
        <v>1</v>
      </c>
      <c r="L17">
        <v>1</v>
      </c>
      <c r="M17">
        <v>0</v>
      </c>
      <c r="N17">
        <v>30</v>
      </c>
      <c r="O17">
        <v>30</v>
      </c>
      <c r="P17">
        <v>15</v>
      </c>
      <c r="Q17" s="5">
        <v>0.9</v>
      </c>
      <c r="R17">
        <v>0</v>
      </c>
      <c r="S17">
        <v>0</v>
      </c>
      <c r="T17" s="8">
        <f t="shared" ref="T17:T23" si="22">0.82*B17*(1/(B17*F17*G17*H17*I17))*(O17/P17)</f>
        <v>7.1929824561403501</v>
      </c>
      <c r="U17" s="8">
        <f t="shared" ref="U17:U22" si="23">0.82*(1/(G17*H17*I17*F17*E17))*((1/B17)-1)*(O17/P17)</f>
        <v>3.7552404603594205</v>
      </c>
      <c r="V17" s="8">
        <f t="shared" ref="V17:V22" si="24">0.82*(AF17/F17)*(O17/P17)</f>
        <v>7.1929824561403493</v>
      </c>
      <c r="W17" s="8">
        <v>0</v>
      </c>
      <c r="X17" s="9">
        <f t="shared" ref="X17:X23" si="25">0.1*C17*(1/(C17*F17*G17*H17*I17))*(O17/P17)</f>
        <v>0.8771929824561403</v>
      </c>
      <c r="Y17" s="9">
        <f t="shared" ref="Y17:Y23" si="26">0.1*(1-C17)*(1/(C17*F17*G17*H17*I17))*(O17/P17)</f>
        <v>0.89491405280878966</v>
      </c>
      <c r="Z17" s="9">
        <f t="shared" ref="Z17:Z22" si="27">0.1*(AF17/F17)*(O17/P17)</f>
        <v>0.8771929824561403</v>
      </c>
      <c r="AA17" s="9">
        <v>0</v>
      </c>
      <c r="AB17" s="8">
        <f t="shared" ref="AB17:AB22" si="28">0.04*(1/(F17*G17*H17*I17))*(O17/P17)</f>
        <v>0.35087719298245612</v>
      </c>
      <c r="AC17" s="8">
        <f t="shared" ref="AC17:AC21" si="29">0.04*(1-D17)*(1/(D17*F17*G17*H17*I17))*(O17/P17)</f>
        <v>0.23982515210585387</v>
      </c>
      <c r="AD17" s="8">
        <f t="shared" ref="AD17:AD22" si="30">0.04*(AF17/F17)*(O17/P17)</f>
        <v>0.35087719298245612</v>
      </c>
      <c r="AE17" s="8">
        <v>0</v>
      </c>
      <c r="AF17">
        <f t="shared" si="11"/>
        <v>4.1666666666666661</v>
      </c>
      <c r="AG17">
        <f t="shared" si="12"/>
        <v>0.21929824561403483</v>
      </c>
      <c r="AH17">
        <v>1</v>
      </c>
      <c r="AI17">
        <f t="shared" si="21"/>
        <v>0.31666666666666654</v>
      </c>
      <c r="AJ17">
        <f t="shared" si="13"/>
        <v>2.8499999999999996</v>
      </c>
      <c r="AK17">
        <f t="shared" si="14"/>
        <v>4.1666666666666661</v>
      </c>
      <c r="AL17">
        <f t="shared" si="15"/>
        <v>0.21929824561403483</v>
      </c>
      <c r="AM17">
        <f t="shared" si="16"/>
        <v>1</v>
      </c>
      <c r="AN17">
        <f t="shared" si="0"/>
        <v>0.31666666666666654</v>
      </c>
      <c r="AO17">
        <f t="shared" si="1"/>
        <v>2.8499999999999996</v>
      </c>
      <c r="AP17">
        <f t="shared" si="17"/>
        <v>1</v>
      </c>
      <c r="AQ17">
        <f t="shared" si="2"/>
        <v>0</v>
      </c>
      <c r="AR17">
        <f t="shared" si="18"/>
        <v>1</v>
      </c>
      <c r="AS17">
        <f t="shared" si="3"/>
        <v>0</v>
      </c>
      <c r="AT17">
        <f t="shared" ref="AT17:AT22" si="31">(T17+X17+AB17+AB17+U17+Y17+AC17+AC17)</f>
        <v>13.901734641941321</v>
      </c>
      <c r="AU17">
        <f t="shared" ref="AU17:AU22" si="32">U17+W17+Y17+AA17+AC17+AC17+AE17+AG17+AI17+AJ17+AL17+AN17+AO17+AP17+AQ17+AR17+AS17</f>
        <v>13.901734641941319</v>
      </c>
      <c r="AV17">
        <f t="shared" si="4"/>
        <v>0</v>
      </c>
    </row>
    <row r="18" spans="1:48" x14ac:dyDescent="0.2">
      <c r="A18" s="4" t="s">
        <v>72</v>
      </c>
      <c r="B18">
        <v>0.65700000000000003</v>
      </c>
      <c r="C18">
        <v>0.495</v>
      </c>
      <c r="D18">
        <v>0.59399999999999997</v>
      </c>
      <c r="E18">
        <v>1</v>
      </c>
      <c r="F18">
        <v>0.95</v>
      </c>
      <c r="G18" s="5">
        <v>0.6</v>
      </c>
      <c r="H18" s="5">
        <v>0.87</v>
      </c>
      <c r="I18" s="5">
        <v>0.9</v>
      </c>
      <c r="J18">
        <v>1</v>
      </c>
      <c r="K18">
        <v>1</v>
      </c>
      <c r="L18">
        <v>1</v>
      </c>
      <c r="M18">
        <v>0</v>
      </c>
      <c r="N18">
        <v>30</v>
      </c>
      <c r="O18">
        <v>30</v>
      </c>
      <c r="P18">
        <v>15</v>
      </c>
      <c r="Q18">
        <v>0</v>
      </c>
      <c r="R18">
        <v>0</v>
      </c>
      <c r="S18">
        <v>0</v>
      </c>
      <c r="T18" s="8">
        <f t="shared" si="22"/>
        <v>3.6745759673769349</v>
      </c>
      <c r="U18" s="8">
        <f t="shared" si="23"/>
        <v>1.9183859312180951</v>
      </c>
      <c r="V18" s="8">
        <f t="shared" si="24"/>
        <v>3.6745759673769349</v>
      </c>
      <c r="W18" s="8">
        <v>0</v>
      </c>
      <c r="X18" s="9">
        <f t="shared" si="25"/>
        <v>0.44811902041182139</v>
      </c>
      <c r="Y18" s="9">
        <f t="shared" si="26"/>
        <v>0.45717192991509054</v>
      </c>
      <c r="Z18" s="9">
        <f t="shared" si="27"/>
        <v>0.44811902041182139</v>
      </c>
      <c r="AA18" s="9">
        <v>0</v>
      </c>
      <c r="AB18" s="8">
        <f t="shared" si="28"/>
        <v>0.17924760816472854</v>
      </c>
      <c r="AC18" s="8">
        <f t="shared" si="29"/>
        <v>0.12251604194424209</v>
      </c>
      <c r="AD18" s="8">
        <f t="shared" si="30"/>
        <v>0.17924760816472854</v>
      </c>
      <c r="AE18" s="8">
        <v>0</v>
      </c>
      <c r="AF18">
        <f t="shared" si="11"/>
        <v>2.1285653469561514</v>
      </c>
      <c r="AG18">
        <f t="shared" si="12"/>
        <v>0.11202975510295521</v>
      </c>
      <c r="AH18">
        <v>1</v>
      </c>
      <c r="AI18">
        <f t="shared" si="21"/>
        <v>1.1285653469561514</v>
      </c>
      <c r="AJ18">
        <f t="shared" si="13"/>
        <v>0</v>
      </c>
      <c r="AK18">
        <f t="shared" si="14"/>
        <v>2.1285653469561514</v>
      </c>
      <c r="AL18">
        <f t="shared" si="15"/>
        <v>0.11202975510295521</v>
      </c>
      <c r="AM18">
        <f t="shared" si="16"/>
        <v>1</v>
      </c>
      <c r="AN18">
        <f t="shared" si="0"/>
        <v>1.1285653469561514</v>
      </c>
      <c r="AO18">
        <f t="shared" si="1"/>
        <v>0</v>
      </c>
      <c r="AP18">
        <f t="shared" si="17"/>
        <v>1</v>
      </c>
      <c r="AQ18">
        <f t="shared" si="2"/>
        <v>0</v>
      </c>
      <c r="AR18">
        <f t="shared" si="18"/>
        <v>1</v>
      </c>
      <c r="AS18">
        <f t="shared" si="3"/>
        <v>0</v>
      </c>
      <c r="AT18">
        <f t="shared" si="31"/>
        <v>7.1017801491398833</v>
      </c>
      <c r="AU18">
        <f t="shared" si="32"/>
        <v>7.1017801491398824</v>
      </c>
      <c r="AV18">
        <f t="shared" si="4"/>
        <v>0</v>
      </c>
    </row>
    <row r="19" spans="1:48" x14ac:dyDescent="0.2">
      <c r="A19" s="4" t="s">
        <v>73</v>
      </c>
      <c r="B19">
        <v>0.65700000000000003</v>
      </c>
      <c r="C19">
        <v>0.495</v>
      </c>
      <c r="D19">
        <v>0.59399999999999997</v>
      </c>
      <c r="E19">
        <v>1</v>
      </c>
      <c r="F19">
        <v>0.95</v>
      </c>
      <c r="G19">
        <v>0.4</v>
      </c>
      <c r="H19">
        <v>0.8</v>
      </c>
      <c r="I19">
        <v>0.75</v>
      </c>
      <c r="J19">
        <v>1</v>
      </c>
      <c r="K19">
        <v>1</v>
      </c>
      <c r="L19">
        <v>1</v>
      </c>
      <c r="M19">
        <v>0</v>
      </c>
      <c r="N19">
        <v>30</v>
      </c>
      <c r="O19">
        <v>30</v>
      </c>
      <c r="P19" s="5">
        <v>30</v>
      </c>
      <c r="Q19">
        <v>0</v>
      </c>
      <c r="R19">
        <v>0</v>
      </c>
      <c r="S19">
        <v>0</v>
      </c>
      <c r="T19" s="8">
        <f t="shared" si="22"/>
        <v>3.5964912280701751</v>
      </c>
      <c r="U19" s="8">
        <f t="shared" si="23"/>
        <v>1.8776202301797102</v>
      </c>
      <c r="V19" s="8">
        <f t="shared" si="24"/>
        <v>3.5964912280701746</v>
      </c>
      <c r="W19" s="8">
        <v>0</v>
      </c>
      <c r="X19" s="9">
        <f t="shared" si="25"/>
        <v>0.43859649122807015</v>
      </c>
      <c r="Y19" s="9">
        <f t="shared" si="26"/>
        <v>0.44745702640439483</v>
      </c>
      <c r="Z19" s="9">
        <f t="shared" si="27"/>
        <v>0.43859649122807015</v>
      </c>
      <c r="AA19" s="9">
        <v>0</v>
      </c>
      <c r="AB19" s="8">
        <f t="shared" si="28"/>
        <v>0.17543859649122806</v>
      </c>
      <c r="AC19" s="8">
        <f t="shared" si="29"/>
        <v>0.11991257605292693</v>
      </c>
      <c r="AD19" s="8">
        <f t="shared" si="30"/>
        <v>0.17543859649122806</v>
      </c>
      <c r="AE19" s="8">
        <v>0</v>
      </c>
      <c r="AF19">
        <f t="shared" si="11"/>
        <v>4.1666666666666661</v>
      </c>
      <c r="AG19">
        <f t="shared" si="12"/>
        <v>0.21929824561403483</v>
      </c>
      <c r="AH19">
        <v>1</v>
      </c>
      <c r="AI19">
        <f t="shared" si="21"/>
        <v>3.1666666666666661</v>
      </c>
      <c r="AJ19">
        <f t="shared" si="13"/>
        <v>0</v>
      </c>
      <c r="AK19">
        <f t="shared" si="14"/>
        <v>0</v>
      </c>
      <c r="AL19">
        <f t="shared" si="15"/>
        <v>0</v>
      </c>
      <c r="AM19">
        <f t="shared" si="16"/>
        <v>0</v>
      </c>
      <c r="AN19">
        <f t="shared" si="0"/>
        <v>0</v>
      </c>
      <c r="AO19">
        <f t="shared" si="1"/>
        <v>0</v>
      </c>
      <c r="AP19">
        <f t="shared" si="17"/>
        <v>0</v>
      </c>
      <c r="AQ19">
        <f t="shared" si="2"/>
        <v>0</v>
      </c>
      <c r="AR19">
        <f t="shared" si="18"/>
        <v>1</v>
      </c>
      <c r="AS19">
        <f t="shared" si="3"/>
        <v>0</v>
      </c>
      <c r="AT19">
        <f t="shared" si="31"/>
        <v>6.9508673209706604</v>
      </c>
      <c r="AU19">
        <f t="shared" si="32"/>
        <v>6.9508673209706595</v>
      </c>
      <c r="AV19">
        <f t="shared" si="4"/>
        <v>0</v>
      </c>
    </row>
    <row r="20" spans="1:48" x14ac:dyDescent="0.2">
      <c r="A20" s="4" t="s">
        <v>74</v>
      </c>
      <c r="B20">
        <v>0.65700000000000003</v>
      </c>
      <c r="C20">
        <v>0.495</v>
      </c>
      <c r="D20">
        <v>0.59399999999999997</v>
      </c>
      <c r="E20">
        <v>1</v>
      </c>
      <c r="F20">
        <v>0.95</v>
      </c>
      <c r="G20">
        <v>0.4</v>
      </c>
      <c r="H20">
        <v>0.8</v>
      </c>
      <c r="I20">
        <v>0.75</v>
      </c>
      <c r="J20">
        <v>1</v>
      </c>
      <c r="K20">
        <v>1</v>
      </c>
      <c r="L20">
        <v>1</v>
      </c>
      <c r="M20">
        <v>0</v>
      </c>
      <c r="N20">
        <v>30</v>
      </c>
      <c r="O20">
        <v>30</v>
      </c>
      <c r="P20">
        <v>15</v>
      </c>
      <c r="Q20">
        <v>0</v>
      </c>
      <c r="R20" s="5">
        <v>0.8</v>
      </c>
      <c r="S20">
        <v>0</v>
      </c>
      <c r="T20" s="8">
        <f t="shared" si="22"/>
        <v>7.1929824561403501</v>
      </c>
      <c r="U20" s="8">
        <f t="shared" si="23"/>
        <v>3.7552404603594205</v>
      </c>
      <c r="V20" s="8">
        <f t="shared" si="24"/>
        <v>7.1929824561403493</v>
      </c>
      <c r="W20" s="8">
        <v>0</v>
      </c>
      <c r="X20" s="9">
        <f t="shared" si="25"/>
        <v>0.8771929824561403</v>
      </c>
      <c r="Y20" s="9">
        <f t="shared" si="26"/>
        <v>0.89491405280878966</v>
      </c>
      <c r="Z20" s="9">
        <f t="shared" si="27"/>
        <v>0.8771929824561403</v>
      </c>
      <c r="AA20" s="9">
        <v>0</v>
      </c>
      <c r="AB20" s="8">
        <f t="shared" si="28"/>
        <v>0.35087719298245612</v>
      </c>
      <c r="AC20" s="8">
        <f t="shared" si="29"/>
        <v>0.23982515210585387</v>
      </c>
      <c r="AD20" s="8">
        <f t="shared" si="30"/>
        <v>0.35087719298245612</v>
      </c>
      <c r="AE20" s="8">
        <v>0</v>
      </c>
      <c r="AF20">
        <f t="shared" si="11"/>
        <v>4.1666666666666661</v>
      </c>
      <c r="AG20">
        <f t="shared" si="12"/>
        <v>0.21929824561403483</v>
      </c>
      <c r="AH20">
        <v>1</v>
      </c>
      <c r="AI20">
        <f t="shared" si="21"/>
        <v>3.1666666666666661</v>
      </c>
      <c r="AJ20">
        <f t="shared" si="13"/>
        <v>0</v>
      </c>
      <c r="AK20">
        <f t="shared" si="14"/>
        <v>4.1666666666666661</v>
      </c>
      <c r="AL20">
        <f t="shared" si="15"/>
        <v>0.21929824561403483</v>
      </c>
      <c r="AM20">
        <f t="shared" si="16"/>
        <v>1</v>
      </c>
      <c r="AN20">
        <f t="shared" si="0"/>
        <v>3.1666666666666661</v>
      </c>
      <c r="AO20">
        <f t="shared" si="1"/>
        <v>0</v>
      </c>
      <c r="AP20">
        <f t="shared" si="17"/>
        <v>0.19999999999999996</v>
      </c>
      <c r="AQ20">
        <f t="shared" si="2"/>
        <v>0.8</v>
      </c>
      <c r="AR20">
        <f t="shared" si="18"/>
        <v>1</v>
      </c>
      <c r="AS20">
        <f t="shared" si="3"/>
        <v>0</v>
      </c>
      <c r="AT20">
        <f t="shared" si="31"/>
        <v>13.901734641941321</v>
      </c>
      <c r="AU20">
        <f t="shared" si="32"/>
        <v>13.901734641941319</v>
      </c>
      <c r="AV20">
        <f t="shared" si="4"/>
        <v>0</v>
      </c>
    </row>
    <row r="21" spans="1:48" x14ac:dyDescent="0.2">
      <c r="A21" s="4" t="s">
        <v>75</v>
      </c>
      <c r="B21">
        <v>0.65700000000000003</v>
      </c>
      <c r="C21">
        <v>0.495</v>
      </c>
      <c r="D21">
        <v>0.59399999999999997</v>
      </c>
      <c r="E21">
        <v>1</v>
      </c>
      <c r="F21">
        <v>0.95</v>
      </c>
      <c r="G21">
        <v>0.4</v>
      </c>
      <c r="H21">
        <v>0.8</v>
      </c>
      <c r="I21">
        <v>0.75</v>
      </c>
      <c r="J21">
        <v>1</v>
      </c>
      <c r="K21">
        <v>1</v>
      </c>
      <c r="L21">
        <v>1</v>
      </c>
      <c r="M21">
        <v>0</v>
      </c>
      <c r="N21">
        <v>30</v>
      </c>
      <c r="O21">
        <v>30</v>
      </c>
      <c r="P21">
        <v>15</v>
      </c>
      <c r="Q21">
        <v>0</v>
      </c>
      <c r="R21">
        <v>0</v>
      </c>
      <c r="S21" s="5">
        <v>0.5</v>
      </c>
      <c r="T21" s="8">
        <f t="shared" si="22"/>
        <v>7.1929824561403501</v>
      </c>
      <c r="U21" s="8">
        <f t="shared" si="23"/>
        <v>3.7552404603594205</v>
      </c>
      <c r="V21" s="8">
        <f t="shared" si="24"/>
        <v>7.1929824561403493</v>
      </c>
      <c r="W21" s="8">
        <v>0</v>
      </c>
      <c r="X21" s="9">
        <f t="shared" si="25"/>
        <v>0.8771929824561403</v>
      </c>
      <c r="Y21" s="9">
        <f t="shared" si="26"/>
        <v>0.89491405280878966</v>
      </c>
      <c r="Z21" s="9">
        <f t="shared" si="27"/>
        <v>0.8771929824561403</v>
      </c>
      <c r="AA21" s="9">
        <v>0</v>
      </c>
      <c r="AB21" s="8">
        <f t="shared" si="28"/>
        <v>0.35087719298245612</v>
      </c>
      <c r="AC21" s="8">
        <f t="shared" si="29"/>
        <v>0.23982515210585387</v>
      </c>
      <c r="AD21" s="8">
        <f t="shared" si="30"/>
        <v>0.35087719298245612</v>
      </c>
      <c r="AE21" s="8">
        <v>0</v>
      </c>
      <c r="AF21">
        <f t="shared" si="11"/>
        <v>4.1666666666666661</v>
      </c>
      <c r="AG21">
        <f t="shared" si="12"/>
        <v>0.21929824561403483</v>
      </c>
      <c r="AH21">
        <v>1</v>
      </c>
      <c r="AI21">
        <f t="shared" si="21"/>
        <v>3.1666666666666661</v>
      </c>
      <c r="AJ21">
        <f t="shared" si="13"/>
        <v>0</v>
      </c>
      <c r="AK21">
        <f t="shared" si="14"/>
        <v>4.1666666666666661</v>
      </c>
      <c r="AL21">
        <f t="shared" si="15"/>
        <v>0.21929824561403483</v>
      </c>
      <c r="AM21">
        <f t="shared" si="16"/>
        <v>1</v>
      </c>
      <c r="AN21">
        <f t="shared" si="0"/>
        <v>3.1666666666666661</v>
      </c>
      <c r="AO21">
        <f t="shared" si="1"/>
        <v>0</v>
      </c>
      <c r="AP21">
        <f t="shared" si="17"/>
        <v>1</v>
      </c>
      <c r="AQ21">
        <f t="shared" si="2"/>
        <v>0</v>
      </c>
      <c r="AR21">
        <f t="shared" si="18"/>
        <v>0.5</v>
      </c>
      <c r="AS21">
        <f t="shared" si="3"/>
        <v>0.5</v>
      </c>
      <c r="AT21">
        <f t="shared" si="31"/>
        <v>13.901734641941321</v>
      </c>
      <c r="AU21">
        <f t="shared" si="32"/>
        <v>13.901734641941319</v>
      </c>
      <c r="AV21">
        <f t="shared" si="4"/>
        <v>0</v>
      </c>
    </row>
    <row r="22" spans="1:48" x14ac:dyDescent="0.2">
      <c r="A22" s="4" t="s">
        <v>94</v>
      </c>
      <c r="B22">
        <v>0.65700000000000003</v>
      </c>
      <c r="C22">
        <v>0.495</v>
      </c>
      <c r="D22">
        <v>0.59399999999999997</v>
      </c>
      <c r="E22">
        <v>1</v>
      </c>
      <c r="F22">
        <v>0.95</v>
      </c>
      <c r="G22" s="5">
        <v>0.6</v>
      </c>
      <c r="H22" s="5">
        <v>0.87</v>
      </c>
      <c r="I22" s="5">
        <v>0.9</v>
      </c>
      <c r="J22">
        <v>1</v>
      </c>
      <c r="K22">
        <v>1</v>
      </c>
      <c r="L22">
        <v>1</v>
      </c>
      <c r="M22">
        <v>0</v>
      </c>
      <c r="N22">
        <v>30</v>
      </c>
      <c r="O22">
        <v>30</v>
      </c>
      <c r="P22" s="5">
        <v>30</v>
      </c>
      <c r="Q22" s="5">
        <v>0.9</v>
      </c>
      <c r="R22" s="5">
        <v>0.8</v>
      </c>
      <c r="S22" s="5">
        <v>0.5</v>
      </c>
      <c r="T22" s="8">
        <f t="shared" si="22"/>
        <v>1.8372879836884675</v>
      </c>
      <c r="U22" s="8">
        <f t="shared" si="23"/>
        <v>0.95919296560904754</v>
      </c>
      <c r="V22" s="8">
        <f t="shared" si="24"/>
        <v>1.8372879836884675</v>
      </c>
      <c r="W22" s="8">
        <v>0</v>
      </c>
      <c r="X22" s="9">
        <f t="shared" si="25"/>
        <v>0.22405951020591069</v>
      </c>
      <c r="Y22" s="9">
        <f t="shared" si="26"/>
        <v>0.22858596495754527</v>
      </c>
      <c r="Z22" s="9">
        <f t="shared" si="27"/>
        <v>0.22405951020591069</v>
      </c>
      <c r="AA22" s="9">
        <v>0</v>
      </c>
      <c r="AB22" s="8">
        <f t="shared" si="28"/>
        <v>8.962380408236427E-2</v>
      </c>
      <c r="AC22" s="8">
        <f>0.04*(1-D22)*(1/(D22*F22*G22*H22*I22))*(O22/P22)</f>
        <v>6.1258020972121047E-2</v>
      </c>
      <c r="AD22" s="8">
        <f t="shared" si="30"/>
        <v>8.962380408236427E-2</v>
      </c>
      <c r="AE22" s="8">
        <v>0</v>
      </c>
      <c r="AF22">
        <f t="shared" si="11"/>
        <v>2.1285653469561514</v>
      </c>
      <c r="AG22">
        <f t="shared" si="12"/>
        <v>0.11202975510295521</v>
      </c>
      <c r="AH22">
        <v>1</v>
      </c>
      <c r="AI22">
        <f t="shared" si="21"/>
        <v>0.11285653469561512</v>
      </c>
      <c r="AJ22">
        <f t="shared" si="13"/>
        <v>1.0157088122605362</v>
      </c>
      <c r="AK22">
        <f t="shared" si="14"/>
        <v>0</v>
      </c>
      <c r="AL22">
        <f t="shared" si="15"/>
        <v>0</v>
      </c>
      <c r="AM22">
        <f t="shared" si="16"/>
        <v>0</v>
      </c>
      <c r="AN22">
        <f t="shared" si="0"/>
        <v>0</v>
      </c>
      <c r="AO22">
        <f t="shared" si="1"/>
        <v>0</v>
      </c>
      <c r="AP22">
        <f t="shared" si="17"/>
        <v>0</v>
      </c>
      <c r="AQ22">
        <f t="shared" si="2"/>
        <v>0</v>
      </c>
      <c r="AR22">
        <f t="shared" si="18"/>
        <v>0.5</v>
      </c>
      <c r="AS22">
        <f t="shared" si="3"/>
        <v>0.5</v>
      </c>
      <c r="AT22">
        <f t="shared" si="31"/>
        <v>3.5508900745699417</v>
      </c>
      <c r="AU22">
        <f t="shared" si="32"/>
        <v>3.5508900745699412</v>
      </c>
      <c r="AV22">
        <f t="shared" si="4"/>
        <v>0</v>
      </c>
    </row>
    <row r="23" spans="1:48" x14ac:dyDescent="0.2">
      <c r="A23" s="4" t="s">
        <v>25</v>
      </c>
      <c r="B23">
        <v>0.71099999999999997</v>
      </c>
      <c r="C23">
        <v>0.76800000000000002</v>
      </c>
      <c r="D23">
        <v>0.59399999999999997</v>
      </c>
      <c r="E23">
        <v>1</v>
      </c>
      <c r="F23">
        <v>0.95</v>
      </c>
      <c r="G23">
        <v>0.4</v>
      </c>
      <c r="H23">
        <v>1</v>
      </c>
      <c r="I23">
        <v>0.75</v>
      </c>
      <c r="J23">
        <v>1</v>
      </c>
      <c r="K23">
        <v>1</v>
      </c>
      <c r="L23">
        <v>1</v>
      </c>
      <c r="M23">
        <v>0</v>
      </c>
      <c r="N23">
        <v>15</v>
      </c>
      <c r="O23">
        <v>15</v>
      </c>
      <c r="P23">
        <v>3</v>
      </c>
      <c r="Q23">
        <v>0</v>
      </c>
      <c r="R23">
        <v>0</v>
      </c>
      <c r="S23">
        <v>0</v>
      </c>
      <c r="T23" s="8">
        <f>0.8*B23*(1/(B23*F23*G23*H23*I23))*(O23/P23)</f>
        <v>14.035087719298247</v>
      </c>
      <c r="U23" s="8">
        <f>0.8*(1/(G23*H23*I23*F23*E23))*((1/B23)-1)*(O23/P23)</f>
        <v>5.7048387494756581</v>
      </c>
      <c r="V23" s="8">
        <f>0.8*(AF23/F23)*(O23/P23)</f>
        <v>14.035087719298245</v>
      </c>
      <c r="W23" s="8">
        <v>0</v>
      </c>
      <c r="X23" s="9">
        <f>0.01*C23*(1/(C23*F23*G23*H23*I23))*(O23/P23)</f>
        <v>0.17543859649122806</v>
      </c>
      <c r="Y23" s="9">
        <f>0.01*(1-C23)*(1/(C23*F23*G23*H23*I23))*(O23/P23)</f>
        <v>5.29970760233918E-2</v>
      </c>
      <c r="Z23" s="9">
        <f>0.01*(AF23/F23)*(O23/P23)</f>
        <v>0.17543859649122806</v>
      </c>
      <c r="AA23" s="9">
        <v>0</v>
      </c>
      <c r="AB23" s="8">
        <f>0.19*(1/(F23*G23*H23*I23))*(O23/P23)</f>
        <v>3.333333333333333</v>
      </c>
      <c r="AC23" s="8">
        <f>0.19*(1-D23)*(1/(D23*F23*G23*H23*I23))*(O23/P23)</f>
        <v>2.2783389450056117</v>
      </c>
      <c r="AD23" s="8">
        <f>0.19*(AF23/F23)*(O23/P23)</f>
        <v>3.333333333333333</v>
      </c>
      <c r="AE23" s="8">
        <v>0</v>
      </c>
      <c r="AF23">
        <f t="shared" si="11"/>
        <v>3.333333333333333</v>
      </c>
      <c r="AG23">
        <f t="shared" si="12"/>
        <v>0.17543859649122787</v>
      </c>
      <c r="AH23">
        <v>1</v>
      </c>
      <c r="AI23">
        <f t="shared" si="21"/>
        <v>2.333333333333333</v>
      </c>
      <c r="AJ23">
        <f t="shared" si="13"/>
        <v>0</v>
      </c>
      <c r="AK23">
        <f t="shared" si="14"/>
        <v>13.333333333333332</v>
      </c>
      <c r="AL23">
        <f t="shared" si="15"/>
        <v>0.70175438596491146</v>
      </c>
      <c r="AM23">
        <f t="shared" si="16"/>
        <v>4</v>
      </c>
      <c r="AN23">
        <f t="shared" si="0"/>
        <v>9.3333333333333321</v>
      </c>
      <c r="AO23">
        <f t="shared" si="1"/>
        <v>0</v>
      </c>
      <c r="AP23">
        <f t="shared" si="17"/>
        <v>4</v>
      </c>
      <c r="AQ23">
        <f t="shared" si="2"/>
        <v>0</v>
      </c>
      <c r="AR23">
        <f t="shared" si="18"/>
        <v>1</v>
      </c>
      <c r="AS23">
        <f t="shared" si="3"/>
        <v>0</v>
      </c>
      <c r="AT23">
        <f>(T23+X23+AB23+U23+Y23+AC23)</f>
        <v>25.58003441962747</v>
      </c>
      <c r="AU23">
        <f t="shared" si="20"/>
        <v>25.580034419627466</v>
      </c>
      <c r="AV23">
        <f t="shared" si="4"/>
        <v>0</v>
      </c>
    </row>
    <row r="24" spans="1:48" x14ac:dyDescent="0.2">
      <c r="A24" s="4" t="s">
        <v>71</v>
      </c>
      <c r="B24">
        <v>0.71099999999999997</v>
      </c>
      <c r="C24">
        <v>0.76800000000000002</v>
      </c>
      <c r="D24">
        <v>0.59399999999999997</v>
      </c>
      <c r="E24">
        <v>1</v>
      </c>
      <c r="F24">
        <v>0.95</v>
      </c>
      <c r="G24">
        <v>0.4</v>
      </c>
      <c r="H24">
        <v>1</v>
      </c>
      <c r="I24">
        <v>0.75</v>
      </c>
      <c r="J24">
        <v>1</v>
      </c>
      <c r="K24">
        <v>1</v>
      </c>
      <c r="L24">
        <v>1</v>
      </c>
      <c r="M24">
        <v>0</v>
      </c>
      <c r="N24">
        <v>15</v>
      </c>
      <c r="O24">
        <v>15</v>
      </c>
      <c r="P24">
        <v>3</v>
      </c>
      <c r="Q24" s="5">
        <v>0.9</v>
      </c>
      <c r="R24">
        <v>0</v>
      </c>
      <c r="S24">
        <v>0</v>
      </c>
      <c r="T24" s="8">
        <f t="shared" ref="T24:T28" si="33">0.8*(1/(F24*G24*H24*I24))*(O24/P24)</f>
        <v>14.035087719298245</v>
      </c>
      <c r="U24" s="8">
        <f t="shared" ref="U24:U29" si="34">0.8*(1/(G24*H24*I24*F24*E24))*((1/B24)-1)*(O24/P24)</f>
        <v>5.7048387494756581</v>
      </c>
      <c r="V24" s="8">
        <f t="shared" ref="V24:V29" si="35">0.8*(AF24/F24)*(O24/P24)</f>
        <v>14.035087719298245</v>
      </c>
      <c r="W24" s="8">
        <v>0</v>
      </c>
      <c r="X24" s="9">
        <f t="shared" ref="X24:X29" si="36">0.01*C24*(1/(C24*F24*G24*H24*I24))*(O24/P24)</f>
        <v>0.17543859649122806</v>
      </c>
      <c r="Y24" s="9">
        <f t="shared" ref="Y24:Y30" si="37">0.01*(1-C24)*(1/(C24*F24*G24*H24*I24))*(O24/P24)</f>
        <v>5.29970760233918E-2</v>
      </c>
      <c r="Z24" s="9">
        <f t="shared" ref="Z24:Z29" si="38">0.01*(AF24/F24)*(O24/P24)</f>
        <v>0.17543859649122806</v>
      </c>
      <c r="AA24" s="9">
        <v>0</v>
      </c>
      <c r="AB24" s="8">
        <f t="shared" ref="AB24:AB29" si="39">0.19*(1/(F24*G24*H24*I24))*(O24/P24)</f>
        <v>3.333333333333333</v>
      </c>
      <c r="AC24" s="8">
        <f t="shared" ref="AC24:AC29" si="40">0.19*(1-D24)*(1/(D24*F24*G24*H24*I24))*(O24/P24)</f>
        <v>2.2783389450056117</v>
      </c>
      <c r="AD24" s="8">
        <f t="shared" ref="AD24:AD29" si="41">0.19*(AF24/F24)*(O24/P24)</f>
        <v>3.333333333333333</v>
      </c>
      <c r="AE24" s="8">
        <v>0</v>
      </c>
      <c r="AF24">
        <f t="shared" si="11"/>
        <v>3.333333333333333</v>
      </c>
      <c r="AG24">
        <f t="shared" si="12"/>
        <v>0.17543859649122787</v>
      </c>
      <c r="AH24">
        <v>1</v>
      </c>
      <c r="AI24">
        <f t="shared" si="21"/>
        <v>0.23333333333333325</v>
      </c>
      <c r="AJ24">
        <f t="shared" si="13"/>
        <v>2.0999999999999996</v>
      </c>
      <c r="AK24">
        <f t="shared" si="14"/>
        <v>13.333333333333332</v>
      </c>
      <c r="AL24">
        <f t="shared" si="15"/>
        <v>0.70175438596491146</v>
      </c>
      <c r="AM24">
        <f t="shared" si="16"/>
        <v>4</v>
      </c>
      <c r="AN24">
        <f t="shared" si="0"/>
        <v>0.93333333333333302</v>
      </c>
      <c r="AO24">
        <f t="shared" si="1"/>
        <v>8.3999999999999986</v>
      </c>
      <c r="AP24">
        <f t="shared" si="17"/>
        <v>4</v>
      </c>
      <c r="AQ24">
        <f t="shared" si="2"/>
        <v>0</v>
      </c>
      <c r="AR24">
        <f t="shared" si="18"/>
        <v>1</v>
      </c>
      <c r="AS24">
        <f t="shared" si="3"/>
        <v>0</v>
      </c>
      <c r="AT24">
        <f t="shared" ref="AT24:AT29" si="42">(T24+X24+AB24+U24+Y24+AC24)</f>
        <v>25.580034419627466</v>
      </c>
      <c r="AU24">
        <f t="shared" si="20"/>
        <v>25.580034419627466</v>
      </c>
      <c r="AV24">
        <f t="shared" si="4"/>
        <v>0</v>
      </c>
    </row>
    <row r="25" spans="1:48" x14ac:dyDescent="0.2">
      <c r="A25" s="4" t="s">
        <v>72</v>
      </c>
      <c r="B25">
        <v>0.71099999999999997</v>
      </c>
      <c r="C25">
        <v>0.76800000000000002</v>
      </c>
      <c r="D25">
        <v>0.59399999999999997</v>
      </c>
      <c r="E25">
        <v>1</v>
      </c>
      <c r="F25">
        <v>0.95</v>
      </c>
      <c r="G25" s="5">
        <v>0.6</v>
      </c>
      <c r="H25" s="5">
        <v>1</v>
      </c>
      <c r="I25" s="5">
        <v>0.9</v>
      </c>
      <c r="J25">
        <v>1</v>
      </c>
      <c r="K25">
        <v>1</v>
      </c>
      <c r="L25">
        <v>1</v>
      </c>
      <c r="M25">
        <v>0</v>
      </c>
      <c r="N25">
        <v>15</v>
      </c>
      <c r="O25">
        <v>15</v>
      </c>
      <c r="P25">
        <v>3</v>
      </c>
      <c r="Q25">
        <v>0</v>
      </c>
      <c r="R25">
        <v>0</v>
      </c>
      <c r="S25">
        <v>0</v>
      </c>
      <c r="T25" s="8">
        <f t="shared" si="33"/>
        <v>7.7972709551656916</v>
      </c>
      <c r="U25" s="8">
        <f t="shared" si="34"/>
        <v>3.1693548608198094</v>
      </c>
      <c r="V25" s="8">
        <f t="shared" si="35"/>
        <v>7.7972709551656916</v>
      </c>
      <c r="W25" s="8">
        <v>0</v>
      </c>
      <c r="X25" s="9">
        <f t="shared" si="36"/>
        <v>9.7465886939571145E-2</v>
      </c>
      <c r="Y25" s="9">
        <f t="shared" si="37"/>
        <v>2.944282001299545E-2</v>
      </c>
      <c r="Z25" s="9">
        <f t="shared" si="38"/>
        <v>9.7465886939571145E-2</v>
      </c>
      <c r="AA25" s="9">
        <v>0</v>
      </c>
      <c r="AB25" s="8">
        <f>0.19*(1/(F25*G25*H25*I25))*(O25/P25)</f>
        <v>1.8518518518518516</v>
      </c>
      <c r="AC25" s="8">
        <f t="shared" si="40"/>
        <v>1.2657438583364511</v>
      </c>
      <c r="AD25" s="8">
        <f t="shared" si="41"/>
        <v>1.8518518518518516</v>
      </c>
      <c r="AE25" s="8">
        <v>0</v>
      </c>
      <c r="AF25">
        <f t="shared" si="11"/>
        <v>1.8518518518518516</v>
      </c>
      <c r="AG25">
        <f t="shared" si="12"/>
        <v>9.7465886939571034E-2</v>
      </c>
      <c r="AH25">
        <v>1</v>
      </c>
      <c r="AI25">
        <f t="shared" si="21"/>
        <v>0.85185185185185164</v>
      </c>
      <c r="AJ25">
        <f t="shared" si="13"/>
        <v>0</v>
      </c>
      <c r="AK25">
        <f t="shared" si="14"/>
        <v>7.4074074074074066</v>
      </c>
      <c r="AL25">
        <f t="shared" si="15"/>
        <v>0.38986354775828413</v>
      </c>
      <c r="AM25">
        <f t="shared" si="16"/>
        <v>4</v>
      </c>
      <c r="AN25">
        <f t="shared" si="0"/>
        <v>3.4074074074074066</v>
      </c>
      <c r="AO25">
        <f t="shared" si="1"/>
        <v>0</v>
      </c>
      <c r="AP25">
        <f t="shared" si="17"/>
        <v>4</v>
      </c>
      <c r="AQ25">
        <f t="shared" si="2"/>
        <v>0</v>
      </c>
      <c r="AR25">
        <f t="shared" si="18"/>
        <v>1</v>
      </c>
      <c r="AS25">
        <f t="shared" si="3"/>
        <v>0</v>
      </c>
      <c r="AT25">
        <f t="shared" si="42"/>
        <v>14.21113023312637</v>
      </c>
      <c r="AU25">
        <f t="shared" si="20"/>
        <v>14.211130233126369</v>
      </c>
      <c r="AV25">
        <f t="shared" si="4"/>
        <v>0</v>
      </c>
    </row>
    <row r="26" spans="1:48" x14ac:dyDescent="0.2">
      <c r="A26" s="4" t="s">
        <v>73</v>
      </c>
      <c r="B26">
        <v>0.71099999999999997</v>
      </c>
      <c r="C26">
        <v>0.76800000000000002</v>
      </c>
      <c r="D26">
        <v>0.59399999999999997</v>
      </c>
      <c r="E26">
        <v>1</v>
      </c>
      <c r="F26">
        <v>0.95</v>
      </c>
      <c r="G26">
        <v>0.4</v>
      </c>
      <c r="H26">
        <v>1</v>
      </c>
      <c r="I26">
        <v>0.75</v>
      </c>
      <c r="J26">
        <v>1</v>
      </c>
      <c r="K26">
        <v>1</v>
      </c>
      <c r="L26">
        <v>1</v>
      </c>
      <c r="M26">
        <v>0</v>
      </c>
      <c r="N26">
        <v>15</v>
      </c>
      <c r="O26">
        <v>15</v>
      </c>
      <c r="P26" s="5">
        <v>5</v>
      </c>
      <c r="Q26">
        <v>0</v>
      </c>
      <c r="R26">
        <v>0</v>
      </c>
      <c r="S26">
        <v>0</v>
      </c>
      <c r="T26" s="8">
        <f t="shared" si="33"/>
        <v>8.4210526315789469</v>
      </c>
      <c r="U26" s="8">
        <f t="shared" si="34"/>
        <v>3.4229032496853948</v>
      </c>
      <c r="V26" s="8">
        <f t="shared" si="35"/>
        <v>8.4210526315789469</v>
      </c>
      <c r="W26" s="8">
        <v>0</v>
      </c>
      <c r="X26" s="9">
        <f t="shared" si="36"/>
        <v>0.10526315789473684</v>
      </c>
      <c r="Y26" s="9">
        <f t="shared" si="37"/>
        <v>3.1798245614035082E-2</v>
      </c>
      <c r="Z26" s="9">
        <f t="shared" si="38"/>
        <v>0.10526315789473684</v>
      </c>
      <c r="AA26" s="9">
        <v>0</v>
      </c>
      <c r="AB26" s="8">
        <f t="shared" si="39"/>
        <v>2</v>
      </c>
      <c r="AC26" s="8">
        <f t="shared" si="40"/>
        <v>1.3670033670033672</v>
      </c>
      <c r="AD26" s="8">
        <f t="shared" si="41"/>
        <v>2</v>
      </c>
      <c r="AE26" s="8">
        <v>0</v>
      </c>
      <c r="AF26">
        <f t="shared" si="11"/>
        <v>3.333333333333333</v>
      </c>
      <c r="AG26">
        <f t="shared" si="12"/>
        <v>0.17543859649122787</v>
      </c>
      <c r="AH26">
        <v>1</v>
      </c>
      <c r="AI26">
        <f t="shared" si="21"/>
        <v>2.333333333333333</v>
      </c>
      <c r="AJ26">
        <f t="shared" si="13"/>
        <v>0</v>
      </c>
      <c r="AK26">
        <f t="shared" si="14"/>
        <v>6.6666666666666661</v>
      </c>
      <c r="AL26">
        <f t="shared" si="15"/>
        <v>0.35087719298245573</v>
      </c>
      <c r="AM26">
        <f t="shared" si="16"/>
        <v>2</v>
      </c>
      <c r="AN26">
        <f t="shared" si="0"/>
        <v>4.6666666666666661</v>
      </c>
      <c r="AO26">
        <f t="shared" si="1"/>
        <v>0</v>
      </c>
      <c r="AP26">
        <f t="shared" si="17"/>
        <v>2</v>
      </c>
      <c r="AQ26">
        <f t="shared" si="2"/>
        <v>0</v>
      </c>
      <c r="AR26">
        <f t="shared" si="18"/>
        <v>1</v>
      </c>
      <c r="AS26">
        <f t="shared" si="3"/>
        <v>0</v>
      </c>
      <c r="AT26">
        <f t="shared" si="42"/>
        <v>15.34802065177648</v>
      </c>
      <c r="AU26">
        <f t="shared" si="20"/>
        <v>15.34802065177648</v>
      </c>
      <c r="AV26">
        <f t="shared" si="4"/>
        <v>0</v>
      </c>
    </row>
    <row r="27" spans="1:48" x14ac:dyDescent="0.2">
      <c r="A27" s="4" t="s">
        <v>74</v>
      </c>
      <c r="B27">
        <v>0.71099999999999997</v>
      </c>
      <c r="C27">
        <v>0.76800000000000002</v>
      </c>
      <c r="D27">
        <v>0.59399999999999997</v>
      </c>
      <c r="E27">
        <v>1</v>
      </c>
      <c r="F27">
        <v>0.95</v>
      </c>
      <c r="G27">
        <v>0.4</v>
      </c>
      <c r="H27">
        <v>1</v>
      </c>
      <c r="I27">
        <v>0.75</v>
      </c>
      <c r="J27">
        <v>1</v>
      </c>
      <c r="K27">
        <v>1</v>
      </c>
      <c r="L27">
        <v>1</v>
      </c>
      <c r="M27">
        <v>0</v>
      </c>
      <c r="N27">
        <v>15</v>
      </c>
      <c r="O27">
        <v>15</v>
      </c>
      <c r="P27">
        <v>3</v>
      </c>
      <c r="Q27">
        <v>0</v>
      </c>
      <c r="R27" s="5">
        <v>0.8</v>
      </c>
      <c r="S27">
        <v>0</v>
      </c>
      <c r="T27" s="8">
        <f t="shared" si="33"/>
        <v>14.035087719298245</v>
      </c>
      <c r="U27" s="8">
        <f t="shared" si="34"/>
        <v>5.7048387494756581</v>
      </c>
      <c r="V27" s="8">
        <f t="shared" si="35"/>
        <v>14.035087719298245</v>
      </c>
      <c r="W27" s="8">
        <v>0</v>
      </c>
      <c r="X27" s="9">
        <f>0.01*C27*(1/(C27*F27*G27*H27*I27))*(O27/P27)</f>
        <v>0.17543859649122806</v>
      </c>
      <c r="Y27" s="9">
        <f t="shared" si="37"/>
        <v>5.29970760233918E-2</v>
      </c>
      <c r="Z27" s="9">
        <f t="shared" si="38"/>
        <v>0.17543859649122806</v>
      </c>
      <c r="AA27" s="9">
        <v>0</v>
      </c>
      <c r="AB27" s="8">
        <f t="shared" si="39"/>
        <v>3.333333333333333</v>
      </c>
      <c r="AC27" s="8">
        <f t="shared" si="40"/>
        <v>2.2783389450056117</v>
      </c>
      <c r="AD27" s="8">
        <f t="shared" si="41"/>
        <v>3.333333333333333</v>
      </c>
      <c r="AE27" s="8">
        <v>0</v>
      </c>
      <c r="AF27">
        <f t="shared" si="11"/>
        <v>3.333333333333333</v>
      </c>
      <c r="AG27">
        <f t="shared" si="12"/>
        <v>0.17543859649122787</v>
      </c>
      <c r="AH27">
        <v>1</v>
      </c>
      <c r="AI27">
        <f t="shared" si="21"/>
        <v>2.333333333333333</v>
      </c>
      <c r="AJ27">
        <f t="shared" si="13"/>
        <v>0</v>
      </c>
      <c r="AK27">
        <f t="shared" si="14"/>
        <v>13.333333333333332</v>
      </c>
      <c r="AL27">
        <f t="shared" si="15"/>
        <v>0.70175438596491146</v>
      </c>
      <c r="AM27">
        <f t="shared" si="16"/>
        <v>4</v>
      </c>
      <c r="AN27">
        <f t="shared" si="0"/>
        <v>9.3333333333333321</v>
      </c>
      <c r="AO27">
        <f t="shared" si="1"/>
        <v>0</v>
      </c>
      <c r="AP27">
        <f t="shared" si="17"/>
        <v>0.79999999999999982</v>
      </c>
      <c r="AQ27">
        <f t="shared" si="2"/>
        <v>3.2</v>
      </c>
      <c r="AR27">
        <f t="shared" si="18"/>
        <v>1</v>
      </c>
      <c r="AS27">
        <f t="shared" si="3"/>
        <v>0</v>
      </c>
      <c r="AT27">
        <f t="shared" si="42"/>
        <v>25.580034419627466</v>
      </c>
      <c r="AU27">
        <f t="shared" si="20"/>
        <v>25.580034419627466</v>
      </c>
      <c r="AV27">
        <f t="shared" si="4"/>
        <v>0</v>
      </c>
    </row>
    <row r="28" spans="1:48" x14ac:dyDescent="0.2">
      <c r="A28" s="4" t="s">
        <v>75</v>
      </c>
      <c r="B28">
        <v>0.71099999999999997</v>
      </c>
      <c r="C28">
        <v>0.76800000000000002</v>
      </c>
      <c r="D28">
        <v>0.59399999999999997</v>
      </c>
      <c r="E28">
        <v>1</v>
      </c>
      <c r="F28">
        <v>0.95</v>
      </c>
      <c r="G28">
        <v>0.4</v>
      </c>
      <c r="H28">
        <v>1</v>
      </c>
      <c r="I28">
        <v>0.75</v>
      </c>
      <c r="J28">
        <v>1</v>
      </c>
      <c r="K28">
        <v>1</v>
      </c>
      <c r="L28">
        <v>1</v>
      </c>
      <c r="M28">
        <v>0</v>
      </c>
      <c r="N28">
        <v>15</v>
      </c>
      <c r="O28">
        <v>15</v>
      </c>
      <c r="P28">
        <v>3</v>
      </c>
      <c r="Q28">
        <v>0</v>
      </c>
      <c r="R28">
        <v>0</v>
      </c>
      <c r="S28" s="5">
        <v>0.5</v>
      </c>
      <c r="T28" s="8">
        <f t="shared" si="33"/>
        <v>14.035087719298245</v>
      </c>
      <c r="U28" s="8">
        <f t="shared" si="34"/>
        <v>5.7048387494756581</v>
      </c>
      <c r="V28" s="8">
        <f t="shared" si="35"/>
        <v>14.035087719298245</v>
      </c>
      <c r="W28" s="8">
        <v>0</v>
      </c>
      <c r="X28" s="9">
        <f t="shared" si="36"/>
        <v>0.17543859649122806</v>
      </c>
      <c r="Y28" s="9">
        <f t="shared" si="37"/>
        <v>5.29970760233918E-2</v>
      </c>
      <c r="Z28" s="9">
        <f t="shared" si="38"/>
        <v>0.17543859649122806</v>
      </c>
      <c r="AA28" s="9">
        <v>0</v>
      </c>
      <c r="AB28" s="8">
        <f t="shared" si="39"/>
        <v>3.333333333333333</v>
      </c>
      <c r="AC28" s="8">
        <f t="shared" si="40"/>
        <v>2.2783389450056117</v>
      </c>
      <c r="AD28" s="8">
        <f t="shared" si="41"/>
        <v>3.333333333333333</v>
      </c>
      <c r="AE28" s="8">
        <v>0</v>
      </c>
      <c r="AF28">
        <f t="shared" si="11"/>
        <v>3.333333333333333</v>
      </c>
      <c r="AG28">
        <f t="shared" si="12"/>
        <v>0.17543859649122787</v>
      </c>
      <c r="AH28">
        <v>1</v>
      </c>
      <c r="AI28">
        <f t="shared" si="21"/>
        <v>2.333333333333333</v>
      </c>
      <c r="AJ28">
        <f t="shared" si="13"/>
        <v>0</v>
      </c>
      <c r="AK28">
        <f t="shared" si="14"/>
        <v>13.333333333333332</v>
      </c>
      <c r="AL28">
        <f t="shared" si="15"/>
        <v>0.70175438596491146</v>
      </c>
      <c r="AM28">
        <f t="shared" si="16"/>
        <v>4</v>
      </c>
      <c r="AN28">
        <f t="shared" si="0"/>
        <v>9.3333333333333321</v>
      </c>
      <c r="AO28">
        <f t="shared" si="1"/>
        <v>0</v>
      </c>
      <c r="AP28">
        <f t="shared" si="17"/>
        <v>4</v>
      </c>
      <c r="AQ28">
        <f t="shared" si="2"/>
        <v>0</v>
      </c>
      <c r="AR28">
        <f t="shared" si="18"/>
        <v>0.5</v>
      </c>
      <c r="AS28">
        <f t="shared" si="3"/>
        <v>0.5</v>
      </c>
      <c r="AT28">
        <f t="shared" si="42"/>
        <v>25.580034419627466</v>
      </c>
      <c r="AU28">
        <f t="shared" si="20"/>
        <v>25.580034419627466</v>
      </c>
      <c r="AV28">
        <f t="shared" si="4"/>
        <v>0</v>
      </c>
    </row>
    <row r="29" spans="1:48" x14ac:dyDescent="0.2">
      <c r="A29" s="4" t="s">
        <v>94</v>
      </c>
      <c r="B29">
        <v>0.71099999999999997</v>
      </c>
      <c r="C29">
        <v>0.76800000000000002</v>
      </c>
      <c r="D29">
        <v>0.59399999999999997</v>
      </c>
      <c r="E29">
        <v>1</v>
      </c>
      <c r="F29">
        <v>0.95</v>
      </c>
      <c r="G29" s="5">
        <v>0.6</v>
      </c>
      <c r="H29" s="5">
        <v>1</v>
      </c>
      <c r="I29" s="5">
        <v>0.9</v>
      </c>
      <c r="J29">
        <v>1</v>
      </c>
      <c r="K29">
        <v>1</v>
      </c>
      <c r="L29">
        <v>1</v>
      </c>
      <c r="M29">
        <v>0</v>
      </c>
      <c r="N29">
        <v>15</v>
      </c>
      <c r="O29">
        <v>15</v>
      </c>
      <c r="P29" s="5">
        <v>5</v>
      </c>
      <c r="Q29" s="5">
        <v>0.9</v>
      </c>
      <c r="R29" s="5">
        <v>0.8</v>
      </c>
      <c r="S29" s="5">
        <v>0.5</v>
      </c>
      <c r="T29" s="8">
        <f>0.8*(1/(F29*G29*H29*I29))*(O29/P29)</f>
        <v>4.6783625730994149</v>
      </c>
      <c r="U29" s="8">
        <f t="shared" si="34"/>
        <v>1.9016129164918858</v>
      </c>
      <c r="V29" s="8">
        <f t="shared" si="35"/>
        <v>4.6783625730994149</v>
      </c>
      <c r="W29" s="8">
        <v>0</v>
      </c>
      <c r="X29" s="9">
        <f t="shared" si="36"/>
        <v>5.8479532163742687E-2</v>
      </c>
      <c r="Y29" s="9">
        <f t="shared" si="37"/>
        <v>1.766569200779727E-2</v>
      </c>
      <c r="Z29" s="9">
        <f t="shared" si="38"/>
        <v>5.8479532163742687E-2</v>
      </c>
      <c r="AA29" s="9">
        <v>0</v>
      </c>
      <c r="AB29" s="8">
        <f t="shared" si="39"/>
        <v>1.1111111111111112</v>
      </c>
      <c r="AC29" s="8">
        <f t="shared" si="40"/>
        <v>0.75944631500187065</v>
      </c>
      <c r="AD29" s="8">
        <f t="shared" si="41"/>
        <v>1.1111111111111112</v>
      </c>
      <c r="AE29" s="8">
        <v>0</v>
      </c>
      <c r="AF29">
        <f t="shared" si="11"/>
        <v>1.8518518518518516</v>
      </c>
      <c r="AG29">
        <f t="shared" si="12"/>
        <v>9.7465886939571034E-2</v>
      </c>
      <c r="AH29">
        <v>1</v>
      </c>
      <c r="AI29">
        <f t="shared" si="21"/>
        <v>8.5185185185185142E-2</v>
      </c>
      <c r="AJ29">
        <f t="shared" si="13"/>
        <v>0.7666666666666665</v>
      </c>
      <c r="AK29">
        <f t="shared" si="14"/>
        <v>3.7037037037037033</v>
      </c>
      <c r="AL29">
        <f t="shared" si="15"/>
        <v>0.19493177387914207</v>
      </c>
      <c r="AM29">
        <f t="shared" si="16"/>
        <v>2</v>
      </c>
      <c r="AN29">
        <f t="shared" si="0"/>
        <v>0.17037037037037028</v>
      </c>
      <c r="AO29">
        <f t="shared" si="1"/>
        <v>1.533333333333333</v>
      </c>
      <c r="AP29">
        <f t="shared" si="17"/>
        <v>0.39999999999999991</v>
      </c>
      <c r="AQ29">
        <f t="shared" si="2"/>
        <v>1.6</v>
      </c>
      <c r="AR29">
        <f t="shared" si="18"/>
        <v>0.5</v>
      </c>
      <c r="AS29">
        <f t="shared" si="3"/>
        <v>0.5</v>
      </c>
      <c r="AT29">
        <f t="shared" si="42"/>
        <v>8.5266781398758216</v>
      </c>
      <c r="AU29">
        <f t="shared" si="20"/>
        <v>8.5266781398758216</v>
      </c>
      <c r="AV29">
        <f t="shared" si="4"/>
        <v>0</v>
      </c>
    </row>
    <row r="30" spans="1:48" x14ac:dyDescent="0.2">
      <c r="A30" s="4" t="s">
        <v>43</v>
      </c>
      <c r="B30">
        <v>0.65700000000000003</v>
      </c>
      <c r="C30">
        <v>0.495</v>
      </c>
      <c r="D30">
        <v>0.59399999999999997</v>
      </c>
      <c r="E30">
        <v>1</v>
      </c>
      <c r="F30">
        <v>0.95</v>
      </c>
      <c r="G30">
        <v>0.4</v>
      </c>
      <c r="H30">
        <v>0.8</v>
      </c>
      <c r="I30">
        <v>0.75</v>
      </c>
      <c r="J30">
        <v>1</v>
      </c>
      <c r="K30">
        <v>1</v>
      </c>
      <c r="L30">
        <v>1</v>
      </c>
      <c r="M30">
        <v>0</v>
      </c>
      <c r="N30">
        <v>20</v>
      </c>
      <c r="O30">
        <v>50</v>
      </c>
      <c r="P30">
        <v>10</v>
      </c>
      <c r="Q30">
        <v>0</v>
      </c>
      <c r="R30">
        <v>0</v>
      </c>
      <c r="S30">
        <v>0</v>
      </c>
      <c r="T30" s="8">
        <f t="shared" ref="T30:T37" si="43">0.82*B30*(1/(B30*F30*G30*H30*I30))*(O30/P30)</f>
        <v>17.982456140350877</v>
      </c>
      <c r="U30" s="8">
        <f t="shared" ref="U30:U36" si="44">0.82*(1/(G30*H30*I30*F30*E30))*((1/B30)-1)*(O30/P30)</f>
        <v>9.3881011508985512</v>
      </c>
      <c r="V30" s="8">
        <f>0.82*(AF30/F30)*(O30/P30)</f>
        <v>17.982456140350873</v>
      </c>
      <c r="W30" s="8">
        <v>0</v>
      </c>
      <c r="X30" s="9">
        <f>0.1*(1/(F30*G30*H30*I30))*(O30/P30)</f>
        <v>2.1929824561403506</v>
      </c>
      <c r="Y30" s="9">
        <f>0.1*(1-C30)*(1/(C30*F30*G30*H30*I30))*(O30/P30)</f>
        <v>2.2372851320219742</v>
      </c>
      <c r="Z30" s="9">
        <f t="shared" ref="Z30:Z36" si="45">0.1*(AF30/F30)*(O30/P30)</f>
        <v>2.1929824561403506</v>
      </c>
      <c r="AA30" s="9">
        <v>0</v>
      </c>
      <c r="AB30" s="8">
        <f>0.04*(1/(F30*G30*H30*I30))*(O30/P30)</f>
        <v>0.8771929824561403</v>
      </c>
      <c r="AC30" s="8">
        <f t="shared" ref="AC30:AC36" si="46">0.04*(1-D30)*(1/(D30*F30*G30*H30*I30))*(O30/P30)</f>
        <v>0.59956288026463467</v>
      </c>
      <c r="AD30" s="8">
        <f t="shared" ref="AD30:AD36" si="47">0.04*(AF30/F30)*(O30/P30)</f>
        <v>0.8771929824561403</v>
      </c>
      <c r="AE30" s="8">
        <v>0</v>
      </c>
      <c r="AF30">
        <f t="shared" si="11"/>
        <v>4.1666666666666661</v>
      </c>
      <c r="AG30">
        <f t="shared" si="12"/>
        <v>0.21929824561403483</v>
      </c>
      <c r="AH30">
        <v>1</v>
      </c>
      <c r="AI30">
        <f t="shared" si="21"/>
        <v>3.1666666666666661</v>
      </c>
      <c r="AJ30">
        <f t="shared" si="13"/>
        <v>0</v>
      </c>
      <c r="AK30">
        <f t="shared" si="14"/>
        <v>16.666666666666664</v>
      </c>
      <c r="AL30">
        <f t="shared" si="15"/>
        <v>0.8771929824561393</v>
      </c>
      <c r="AM30">
        <f t="shared" si="16"/>
        <v>4</v>
      </c>
      <c r="AN30">
        <f t="shared" si="0"/>
        <v>12.666666666666664</v>
      </c>
      <c r="AO30">
        <f t="shared" si="1"/>
        <v>0</v>
      </c>
      <c r="AP30">
        <f t="shared" si="17"/>
        <v>3</v>
      </c>
      <c r="AQ30">
        <f t="shared" si="2"/>
        <v>0</v>
      </c>
      <c r="AR30">
        <f t="shared" si="18"/>
        <v>2</v>
      </c>
      <c r="AS30">
        <f t="shared" si="3"/>
        <v>0</v>
      </c>
      <c r="AT30">
        <f>(T30+X30+AB30+AB30+U30+Y30+AC30+AC30)</f>
        <v>34.7543366048533</v>
      </c>
      <c r="AU30">
        <f>U30+W30+Y30+AA30+AC30+AC30+AE30+AG30+AI30+AJ30+AL30+AN30+AO30+AP30+AQ30+AR30+AS30</f>
        <v>34.7543366048533</v>
      </c>
      <c r="AV30">
        <f t="shared" si="4"/>
        <v>0</v>
      </c>
    </row>
    <row r="31" spans="1:48" x14ac:dyDescent="0.2">
      <c r="A31" s="4" t="s">
        <v>71</v>
      </c>
      <c r="B31">
        <v>0.65700000000000003</v>
      </c>
      <c r="C31">
        <v>0.495</v>
      </c>
      <c r="D31">
        <v>0.59399999999999997</v>
      </c>
      <c r="E31">
        <v>1</v>
      </c>
      <c r="F31">
        <v>0.95</v>
      </c>
      <c r="G31">
        <v>0.4</v>
      </c>
      <c r="H31">
        <v>0.8</v>
      </c>
      <c r="I31">
        <v>0.75</v>
      </c>
      <c r="J31">
        <v>1</v>
      </c>
      <c r="K31">
        <v>1</v>
      </c>
      <c r="L31">
        <v>1</v>
      </c>
      <c r="M31">
        <v>0</v>
      </c>
      <c r="N31">
        <v>20</v>
      </c>
      <c r="O31">
        <v>50</v>
      </c>
      <c r="P31">
        <v>10</v>
      </c>
      <c r="Q31" s="5">
        <v>0.9</v>
      </c>
      <c r="R31">
        <v>0</v>
      </c>
      <c r="S31">
        <v>0</v>
      </c>
      <c r="T31" s="8">
        <f t="shared" si="43"/>
        <v>17.982456140350877</v>
      </c>
      <c r="U31" s="8">
        <f t="shared" si="44"/>
        <v>9.3881011508985512</v>
      </c>
      <c r="V31" s="8">
        <f t="shared" ref="V31:V36" si="48">0.82*(AF31/F31)*(O31/P31)</f>
        <v>17.982456140350873</v>
      </c>
      <c r="W31" s="8">
        <v>0</v>
      </c>
      <c r="X31" s="9">
        <f t="shared" ref="X31:X36" si="49">0.1*(1/(F31*G31*H31*I31))*(O31/P31)</f>
        <v>2.1929824561403506</v>
      </c>
      <c r="Y31" s="9">
        <f t="shared" ref="Y31:Y36" si="50">0.1*(1-C31)*(1/(C31*F31*G31*H31*I31))*(O31/P31)</f>
        <v>2.2372851320219742</v>
      </c>
      <c r="Z31" s="9">
        <f t="shared" si="45"/>
        <v>2.1929824561403506</v>
      </c>
      <c r="AA31" s="9">
        <v>0</v>
      </c>
      <c r="AB31" s="8">
        <f t="shared" ref="AB31:AB36" si="51">0.04*(1/(F31*G31*H31*I31))*(O31/P31)</f>
        <v>0.8771929824561403</v>
      </c>
      <c r="AC31" s="8">
        <f t="shared" si="46"/>
        <v>0.59956288026463467</v>
      </c>
      <c r="AD31" s="8">
        <f t="shared" si="47"/>
        <v>0.8771929824561403</v>
      </c>
      <c r="AE31" s="8">
        <v>0</v>
      </c>
      <c r="AF31">
        <f t="shared" si="11"/>
        <v>4.1666666666666661</v>
      </c>
      <c r="AG31">
        <f t="shared" si="12"/>
        <v>0.21929824561403483</v>
      </c>
      <c r="AH31">
        <v>1</v>
      </c>
      <c r="AI31">
        <f t="shared" si="21"/>
        <v>0.31666666666666654</v>
      </c>
      <c r="AJ31">
        <f t="shared" si="13"/>
        <v>2.8499999999999996</v>
      </c>
      <c r="AK31">
        <f t="shared" si="14"/>
        <v>16.666666666666664</v>
      </c>
      <c r="AL31">
        <f t="shared" si="15"/>
        <v>0.8771929824561393</v>
      </c>
      <c r="AM31">
        <f t="shared" si="16"/>
        <v>4</v>
      </c>
      <c r="AN31">
        <f t="shared" si="0"/>
        <v>1.2666666666666662</v>
      </c>
      <c r="AO31">
        <f t="shared" si="1"/>
        <v>11.399999999999999</v>
      </c>
      <c r="AP31">
        <f t="shared" si="17"/>
        <v>3</v>
      </c>
      <c r="AQ31">
        <f t="shared" si="2"/>
        <v>0</v>
      </c>
      <c r="AR31">
        <f t="shared" si="18"/>
        <v>2</v>
      </c>
      <c r="AS31">
        <f t="shared" si="3"/>
        <v>0</v>
      </c>
      <c r="AT31">
        <f t="shared" ref="AT31:AT36" si="52">(T31+X31+AB31+AB31+U31+Y31+AC31+AC31)</f>
        <v>34.7543366048533</v>
      </c>
      <c r="AU31">
        <f t="shared" ref="AU31:AU36" si="53">U31+W31+Y31+AA31+AC31+AC31+AE31+AG31+AI31+AJ31+AL31+AN31+AO31+AP31+AQ31+AR31+AS31</f>
        <v>34.7543366048533</v>
      </c>
      <c r="AV31">
        <f t="shared" si="4"/>
        <v>0</v>
      </c>
    </row>
    <row r="32" spans="1:48" x14ac:dyDescent="0.2">
      <c r="A32" s="4" t="s">
        <v>72</v>
      </c>
      <c r="B32">
        <v>0.65700000000000003</v>
      </c>
      <c r="C32">
        <v>0.495</v>
      </c>
      <c r="D32">
        <v>0.59399999999999997</v>
      </c>
      <c r="E32">
        <v>1</v>
      </c>
      <c r="F32">
        <v>0.95</v>
      </c>
      <c r="G32" s="5">
        <v>0.6</v>
      </c>
      <c r="H32" s="5">
        <v>0.87</v>
      </c>
      <c r="I32" s="5">
        <v>0.9</v>
      </c>
      <c r="J32">
        <v>1</v>
      </c>
      <c r="K32">
        <v>1</v>
      </c>
      <c r="L32">
        <v>1</v>
      </c>
      <c r="M32">
        <v>0</v>
      </c>
      <c r="N32">
        <v>20</v>
      </c>
      <c r="O32">
        <v>50</v>
      </c>
      <c r="P32">
        <v>10</v>
      </c>
      <c r="Q32">
        <v>0</v>
      </c>
      <c r="R32">
        <v>0</v>
      </c>
      <c r="S32">
        <v>0</v>
      </c>
      <c r="T32" s="8">
        <f t="shared" si="43"/>
        <v>9.1864399184423373</v>
      </c>
      <c r="U32" s="8">
        <f t="shared" si="44"/>
        <v>4.7959648280452374</v>
      </c>
      <c r="V32" s="8">
        <f t="shared" si="48"/>
        <v>9.1864399184423373</v>
      </c>
      <c r="W32" s="8">
        <v>0</v>
      </c>
      <c r="X32" s="9">
        <f t="shared" si="49"/>
        <v>1.1202975510295534</v>
      </c>
      <c r="Y32" s="9">
        <f t="shared" si="50"/>
        <v>1.1429298247877264</v>
      </c>
      <c r="Z32" s="9">
        <f t="shared" si="45"/>
        <v>1.1202975510295534</v>
      </c>
      <c r="AA32" s="9">
        <v>0</v>
      </c>
      <c r="AB32" s="8">
        <f t="shared" si="51"/>
        <v>0.44811902041182133</v>
      </c>
      <c r="AC32" s="8">
        <f t="shared" si="46"/>
        <v>0.30629010486060526</v>
      </c>
      <c r="AD32" s="8">
        <f t="shared" si="47"/>
        <v>0.44811902041182133</v>
      </c>
      <c r="AE32" s="8">
        <v>0</v>
      </c>
      <c r="AF32">
        <f t="shared" si="11"/>
        <v>2.1285653469561514</v>
      </c>
      <c r="AG32">
        <f t="shared" si="12"/>
        <v>0.11202975510295521</v>
      </c>
      <c r="AH32">
        <v>1</v>
      </c>
      <c r="AI32">
        <f t="shared" si="21"/>
        <v>1.1285653469561514</v>
      </c>
      <c r="AJ32">
        <f t="shared" si="13"/>
        <v>0</v>
      </c>
      <c r="AK32">
        <f t="shared" si="14"/>
        <v>8.5142613878246056</v>
      </c>
      <c r="AL32">
        <f t="shared" si="15"/>
        <v>0.44811902041182083</v>
      </c>
      <c r="AM32">
        <f t="shared" si="16"/>
        <v>4</v>
      </c>
      <c r="AN32">
        <f t="shared" si="0"/>
        <v>4.5142613878246056</v>
      </c>
      <c r="AO32">
        <f t="shared" si="1"/>
        <v>0</v>
      </c>
      <c r="AP32">
        <f t="shared" si="17"/>
        <v>3</v>
      </c>
      <c r="AQ32">
        <f t="shared" si="2"/>
        <v>0</v>
      </c>
      <c r="AR32">
        <f t="shared" si="18"/>
        <v>2</v>
      </c>
      <c r="AS32">
        <f t="shared" si="3"/>
        <v>0</v>
      </c>
      <c r="AT32">
        <f t="shared" si="52"/>
        <v>17.754450372849707</v>
      </c>
      <c r="AU32">
        <f t="shared" si="53"/>
        <v>17.754450372849711</v>
      </c>
      <c r="AV32">
        <f t="shared" si="4"/>
        <v>0</v>
      </c>
    </row>
    <row r="33" spans="1:48" x14ac:dyDescent="0.2">
      <c r="A33" s="4" t="s">
        <v>73</v>
      </c>
      <c r="B33">
        <v>0.65700000000000003</v>
      </c>
      <c r="C33">
        <v>0.495</v>
      </c>
      <c r="D33">
        <v>0.59399999999999997</v>
      </c>
      <c r="E33">
        <v>1</v>
      </c>
      <c r="F33">
        <v>0.95</v>
      </c>
      <c r="G33">
        <v>0.4</v>
      </c>
      <c r="H33">
        <v>0.8</v>
      </c>
      <c r="I33">
        <v>0.75</v>
      </c>
      <c r="J33">
        <v>1</v>
      </c>
      <c r="K33">
        <v>1</v>
      </c>
      <c r="L33">
        <v>1</v>
      </c>
      <c r="M33">
        <v>0</v>
      </c>
      <c r="N33">
        <v>20</v>
      </c>
      <c r="O33">
        <v>50</v>
      </c>
      <c r="P33" s="5">
        <v>20</v>
      </c>
      <c r="Q33">
        <v>0</v>
      </c>
      <c r="R33">
        <v>0</v>
      </c>
      <c r="S33">
        <v>0</v>
      </c>
      <c r="T33" s="8">
        <f t="shared" si="43"/>
        <v>8.9912280701754383</v>
      </c>
      <c r="U33" s="8">
        <f t="shared" si="44"/>
        <v>4.6940505754492756</v>
      </c>
      <c r="V33" s="8">
        <f t="shared" si="48"/>
        <v>8.9912280701754366</v>
      </c>
      <c r="W33" s="8">
        <v>0</v>
      </c>
      <c r="X33" s="9">
        <f t="shared" si="49"/>
        <v>1.0964912280701753</v>
      </c>
      <c r="Y33" s="9">
        <f t="shared" si="50"/>
        <v>1.1186425660109871</v>
      </c>
      <c r="Z33" s="9">
        <f t="shared" si="45"/>
        <v>1.0964912280701753</v>
      </c>
      <c r="AA33" s="9">
        <v>0</v>
      </c>
      <c r="AB33" s="8">
        <f t="shared" si="51"/>
        <v>0.43859649122807015</v>
      </c>
      <c r="AC33" s="8">
        <f t="shared" si="46"/>
        <v>0.29978144013231733</v>
      </c>
      <c r="AD33" s="8">
        <f t="shared" si="47"/>
        <v>0.43859649122807015</v>
      </c>
      <c r="AE33" s="8">
        <v>0</v>
      </c>
      <c r="AF33">
        <f t="shared" si="11"/>
        <v>4.1666666666666661</v>
      </c>
      <c r="AG33">
        <f t="shared" si="12"/>
        <v>0.21929824561403483</v>
      </c>
      <c r="AH33">
        <v>1</v>
      </c>
      <c r="AI33">
        <f t="shared" si="21"/>
        <v>3.1666666666666661</v>
      </c>
      <c r="AJ33">
        <f t="shared" si="13"/>
        <v>0</v>
      </c>
      <c r="AK33">
        <f t="shared" si="14"/>
        <v>6.2499999999999991</v>
      </c>
      <c r="AL33">
        <f t="shared" si="15"/>
        <v>0.32894736842105221</v>
      </c>
      <c r="AM33">
        <f t="shared" si="16"/>
        <v>1.5</v>
      </c>
      <c r="AN33">
        <f t="shared" si="0"/>
        <v>4.7499999999999991</v>
      </c>
      <c r="AO33">
        <f t="shared" si="1"/>
        <v>0</v>
      </c>
      <c r="AP33">
        <f t="shared" si="17"/>
        <v>0.5</v>
      </c>
      <c r="AQ33">
        <f t="shared" si="2"/>
        <v>0</v>
      </c>
      <c r="AR33">
        <f t="shared" si="18"/>
        <v>2</v>
      </c>
      <c r="AS33">
        <f t="shared" si="3"/>
        <v>0</v>
      </c>
      <c r="AT33">
        <f t="shared" si="52"/>
        <v>17.37716830242665</v>
      </c>
      <c r="AU33">
        <f t="shared" si="53"/>
        <v>17.37716830242665</v>
      </c>
      <c r="AV33">
        <f t="shared" si="4"/>
        <v>0</v>
      </c>
    </row>
    <row r="34" spans="1:48" x14ac:dyDescent="0.2">
      <c r="A34" s="4" t="s">
        <v>74</v>
      </c>
      <c r="B34">
        <v>0.65700000000000003</v>
      </c>
      <c r="C34">
        <v>0.495</v>
      </c>
      <c r="D34">
        <v>0.59399999999999997</v>
      </c>
      <c r="E34">
        <v>1</v>
      </c>
      <c r="F34">
        <v>0.95</v>
      </c>
      <c r="G34">
        <v>0.4</v>
      </c>
      <c r="H34">
        <v>0.8</v>
      </c>
      <c r="I34">
        <v>0.75</v>
      </c>
      <c r="J34">
        <v>1</v>
      </c>
      <c r="K34">
        <v>1</v>
      </c>
      <c r="L34">
        <v>1</v>
      </c>
      <c r="M34">
        <v>0</v>
      </c>
      <c r="N34">
        <v>20</v>
      </c>
      <c r="O34">
        <v>50</v>
      </c>
      <c r="P34">
        <v>10</v>
      </c>
      <c r="Q34">
        <v>0</v>
      </c>
      <c r="R34" s="5">
        <v>0.8</v>
      </c>
      <c r="S34">
        <v>0</v>
      </c>
      <c r="T34" s="8">
        <f t="shared" si="43"/>
        <v>17.982456140350877</v>
      </c>
      <c r="U34" s="8">
        <f t="shared" si="44"/>
        <v>9.3881011508985512</v>
      </c>
      <c r="V34" s="8">
        <f t="shared" si="48"/>
        <v>17.982456140350873</v>
      </c>
      <c r="W34" s="8">
        <v>0</v>
      </c>
      <c r="X34" s="9">
        <f t="shared" si="49"/>
        <v>2.1929824561403506</v>
      </c>
      <c r="Y34" s="9">
        <f t="shared" si="50"/>
        <v>2.2372851320219742</v>
      </c>
      <c r="Z34" s="9">
        <f t="shared" si="45"/>
        <v>2.1929824561403506</v>
      </c>
      <c r="AA34" s="9">
        <v>0</v>
      </c>
      <c r="AB34" s="8">
        <f t="shared" si="51"/>
        <v>0.8771929824561403</v>
      </c>
      <c r="AC34" s="8">
        <f t="shared" si="46"/>
        <v>0.59956288026463467</v>
      </c>
      <c r="AD34" s="8">
        <f t="shared" si="47"/>
        <v>0.8771929824561403</v>
      </c>
      <c r="AE34" s="8">
        <v>0</v>
      </c>
      <c r="AF34">
        <f t="shared" ref="AF34:AF50" si="54">1/(G34*H34*I34)</f>
        <v>4.1666666666666661</v>
      </c>
      <c r="AG34">
        <f t="shared" si="12"/>
        <v>0.21929824561403483</v>
      </c>
      <c r="AH34">
        <v>1</v>
      </c>
      <c r="AI34">
        <f t="shared" si="21"/>
        <v>3.1666666666666661</v>
      </c>
      <c r="AJ34">
        <f t="shared" ref="AJ34:AJ50" si="55">Q34*(AF34-AH34)</f>
        <v>0</v>
      </c>
      <c r="AK34">
        <f t="shared" ref="AK34:AK50" si="56">AF34*((O34/P34)-1)</f>
        <v>16.666666666666664</v>
      </c>
      <c r="AL34">
        <f t="shared" ref="AL34:AL50" si="57">AG34*((O34/P34)-1)</f>
        <v>0.8771929824561393</v>
      </c>
      <c r="AM34">
        <f t="shared" ref="AM34:AM50" si="58">AH34*((O34/P34)-1)</f>
        <v>4</v>
      </c>
      <c r="AN34">
        <f t="shared" ref="AN34:AN50" si="59">AI34*((O34/P34)-1)</f>
        <v>12.666666666666664</v>
      </c>
      <c r="AO34">
        <f t="shared" ref="AO34:AO50" si="60">AJ34*((O34/P34)-1)</f>
        <v>0</v>
      </c>
      <c r="AP34">
        <f t="shared" ref="AP34:AP50" si="61">(1-R34)*AH34*((O34/P34)-(ROUNDDOWN(O34/N34,0)))</f>
        <v>0.59999999999999987</v>
      </c>
      <c r="AQ34">
        <f t="shared" ref="AQ34:AQ50" si="62">R34*AH34*((O34/P34)-(ROUNDDOWN(O34/N34,0)))</f>
        <v>2.4000000000000004</v>
      </c>
      <c r="AR34">
        <f t="shared" ref="AR34:AR50" si="63">(1-S34)*AH34*ROUNDDOWN(O34/N34,0)</f>
        <v>2</v>
      </c>
      <c r="AS34">
        <f t="shared" ref="AS34:AS50" si="64">S34*AH34*ROUNDDOWN(O34/N34,0)</f>
        <v>0</v>
      </c>
      <c r="AT34">
        <f t="shared" si="52"/>
        <v>34.7543366048533</v>
      </c>
      <c r="AU34">
        <f t="shared" si="53"/>
        <v>34.7543366048533</v>
      </c>
      <c r="AV34">
        <f t="shared" ref="AV34:AV50" si="65">AT34-AU34</f>
        <v>0</v>
      </c>
    </row>
    <row r="35" spans="1:48" x14ac:dyDescent="0.2">
      <c r="A35" s="4" t="s">
        <v>75</v>
      </c>
      <c r="B35">
        <v>0.65700000000000003</v>
      </c>
      <c r="C35">
        <v>0.495</v>
      </c>
      <c r="D35">
        <v>0.59399999999999997</v>
      </c>
      <c r="E35">
        <v>1</v>
      </c>
      <c r="F35">
        <v>0.95</v>
      </c>
      <c r="G35">
        <v>0.4</v>
      </c>
      <c r="H35">
        <v>0.8</v>
      </c>
      <c r="I35">
        <v>0.75</v>
      </c>
      <c r="J35">
        <v>1</v>
      </c>
      <c r="K35">
        <v>1</v>
      </c>
      <c r="L35">
        <v>1</v>
      </c>
      <c r="M35">
        <v>0</v>
      </c>
      <c r="N35">
        <v>20</v>
      </c>
      <c r="O35">
        <v>50</v>
      </c>
      <c r="P35">
        <v>10</v>
      </c>
      <c r="Q35">
        <v>0</v>
      </c>
      <c r="R35">
        <v>0</v>
      </c>
      <c r="S35" s="5">
        <v>0.5</v>
      </c>
      <c r="T35" s="8">
        <f t="shared" si="43"/>
        <v>17.982456140350877</v>
      </c>
      <c r="U35" s="8">
        <f t="shared" si="44"/>
        <v>9.3881011508985512</v>
      </c>
      <c r="V35" s="8">
        <f t="shared" si="48"/>
        <v>17.982456140350873</v>
      </c>
      <c r="W35" s="8">
        <v>0</v>
      </c>
      <c r="X35" s="9">
        <f t="shared" si="49"/>
        <v>2.1929824561403506</v>
      </c>
      <c r="Y35" s="9">
        <f t="shared" si="50"/>
        <v>2.2372851320219742</v>
      </c>
      <c r="Z35" s="9">
        <f t="shared" si="45"/>
        <v>2.1929824561403506</v>
      </c>
      <c r="AA35" s="9">
        <v>0</v>
      </c>
      <c r="AB35" s="8">
        <f t="shared" si="51"/>
        <v>0.8771929824561403</v>
      </c>
      <c r="AC35" s="8">
        <f t="shared" si="46"/>
        <v>0.59956288026463467</v>
      </c>
      <c r="AD35" s="8">
        <f t="shared" si="47"/>
        <v>0.8771929824561403</v>
      </c>
      <c r="AE35" s="8">
        <v>0</v>
      </c>
      <c r="AF35">
        <f t="shared" si="54"/>
        <v>4.1666666666666661</v>
      </c>
      <c r="AG35">
        <f t="shared" si="12"/>
        <v>0.21929824561403483</v>
      </c>
      <c r="AH35">
        <v>1</v>
      </c>
      <c r="AI35">
        <f t="shared" si="21"/>
        <v>3.1666666666666661</v>
      </c>
      <c r="AJ35">
        <f t="shared" si="55"/>
        <v>0</v>
      </c>
      <c r="AK35">
        <f t="shared" si="56"/>
        <v>16.666666666666664</v>
      </c>
      <c r="AL35">
        <f t="shared" si="57"/>
        <v>0.8771929824561393</v>
      </c>
      <c r="AM35">
        <f t="shared" si="58"/>
        <v>4</v>
      </c>
      <c r="AN35">
        <f t="shared" si="59"/>
        <v>12.666666666666664</v>
      </c>
      <c r="AO35">
        <f t="shared" si="60"/>
        <v>0</v>
      </c>
      <c r="AP35">
        <f t="shared" si="61"/>
        <v>3</v>
      </c>
      <c r="AQ35">
        <f t="shared" si="62"/>
        <v>0</v>
      </c>
      <c r="AR35">
        <f t="shared" si="63"/>
        <v>1</v>
      </c>
      <c r="AS35">
        <f t="shared" si="64"/>
        <v>1</v>
      </c>
      <c r="AT35">
        <f t="shared" si="52"/>
        <v>34.7543366048533</v>
      </c>
      <c r="AU35">
        <f t="shared" si="53"/>
        <v>34.7543366048533</v>
      </c>
      <c r="AV35">
        <f t="shared" si="65"/>
        <v>0</v>
      </c>
    </row>
    <row r="36" spans="1:48" x14ac:dyDescent="0.2">
      <c r="A36" s="4" t="s">
        <v>94</v>
      </c>
      <c r="B36">
        <v>0.65700000000000003</v>
      </c>
      <c r="C36">
        <v>0.495</v>
      </c>
      <c r="D36">
        <v>0.59399999999999997</v>
      </c>
      <c r="E36">
        <v>1</v>
      </c>
      <c r="F36">
        <v>0.95</v>
      </c>
      <c r="G36" s="5">
        <v>0.6</v>
      </c>
      <c r="H36" s="5">
        <v>0.87</v>
      </c>
      <c r="I36" s="5">
        <v>0.9</v>
      </c>
      <c r="J36">
        <v>1</v>
      </c>
      <c r="K36">
        <v>1</v>
      </c>
      <c r="L36">
        <v>1</v>
      </c>
      <c r="M36">
        <v>0</v>
      </c>
      <c r="N36">
        <v>20</v>
      </c>
      <c r="O36">
        <v>50</v>
      </c>
      <c r="P36" s="5">
        <v>20</v>
      </c>
      <c r="Q36" s="5">
        <v>0.9</v>
      </c>
      <c r="R36" s="5">
        <v>0.8</v>
      </c>
      <c r="S36" s="5">
        <v>0.5</v>
      </c>
      <c r="T36" s="8">
        <f t="shared" si="43"/>
        <v>4.5932199592211687</v>
      </c>
      <c r="U36" s="8">
        <f t="shared" si="44"/>
        <v>2.3979824140226187</v>
      </c>
      <c r="V36" s="8">
        <f t="shared" si="48"/>
        <v>4.5932199592211687</v>
      </c>
      <c r="W36" s="8">
        <v>0</v>
      </c>
      <c r="X36" s="9">
        <f t="shared" si="49"/>
        <v>0.56014877551477671</v>
      </c>
      <c r="Y36" s="9">
        <f t="shared" si="50"/>
        <v>0.57146491239386321</v>
      </c>
      <c r="Z36" s="9">
        <f t="shared" si="45"/>
        <v>0.56014877551477671</v>
      </c>
      <c r="AA36" s="9">
        <v>0</v>
      </c>
      <c r="AB36" s="8">
        <f t="shared" si="51"/>
        <v>0.22405951020591067</v>
      </c>
      <c r="AC36" s="8">
        <f t="shared" si="46"/>
        <v>0.15314505243030263</v>
      </c>
      <c r="AD36" s="8">
        <f t="shared" si="47"/>
        <v>0.22405951020591067</v>
      </c>
      <c r="AE36" s="8">
        <v>0</v>
      </c>
      <c r="AF36">
        <f t="shared" si="54"/>
        <v>2.1285653469561514</v>
      </c>
      <c r="AG36">
        <f t="shared" si="12"/>
        <v>0.11202975510295521</v>
      </c>
      <c r="AH36">
        <v>1</v>
      </c>
      <c r="AI36">
        <f t="shared" si="21"/>
        <v>0.11285653469561512</v>
      </c>
      <c r="AJ36">
        <f t="shared" si="55"/>
        <v>1.0157088122605362</v>
      </c>
      <c r="AK36">
        <f t="shared" si="56"/>
        <v>3.1928480204342273</v>
      </c>
      <c r="AL36">
        <f t="shared" si="57"/>
        <v>0.16804463265443281</v>
      </c>
      <c r="AM36">
        <f t="shared" si="58"/>
        <v>1.5</v>
      </c>
      <c r="AN36">
        <f t="shared" si="59"/>
        <v>0.16928480204342267</v>
      </c>
      <c r="AO36">
        <f t="shared" si="60"/>
        <v>1.5235632183908043</v>
      </c>
      <c r="AP36">
        <f t="shared" si="61"/>
        <v>9.9999999999999978E-2</v>
      </c>
      <c r="AQ36">
        <f t="shared" si="62"/>
        <v>0.4</v>
      </c>
      <c r="AR36">
        <f t="shared" si="63"/>
        <v>1</v>
      </c>
      <c r="AS36">
        <f t="shared" si="64"/>
        <v>1</v>
      </c>
      <c r="AT36">
        <f t="shared" si="52"/>
        <v>8.8772251864248535</v>
      </c>
      <c r="AU36">
        <f t="shared" si="53"/>
        <v>8.8772251864248535</v>
      </c>
      <c r="AV36">
        <f t="shared" si="65"/>
        <v>0</v>
      </c>
    </row>
    <row r="37" spans="1:48" x14ac:dyDescent="0.2">
      <c r="A37" s="4" t="s">
        <v>66</v>
      </c>
      <c r="B37">
        <v>0.58899999999999997</v>
      </c>
      <c r="E37">
        <v>1</v>
      </c>
      <c r="F37">
        <v>0.95</v>
      </c>
      <c r="G37">
        <v>0.4</v>
      </c>
      <c r="H37">
        <v>0.6</v>
      </c>
      <c r="I37">
        <v>0.75</v>
      </c>
      <c r="J37">
        <v>1</v>
      </c>
      <c r="K37">
        <v>1</v>
      </c>
      <c r="L37">
        <v>1</v>
      </c>
      <c r="M37">
        <v>0</v>
      </c>
      <c r="N37">
        <v>15</v>
      </c>
      <c r="O37">
        <v>15</v>
      </c>
      <c r="P37">
        <v>15</v>
      </c>
      <c r="Q37">
        <v>0</v>
      </c>
      <c r="R37">
        <v>0</v>
      </c>
      <c r="S37">
        <v>0</v>
      </c>
      <c r="T37" s="8">
        <f>B37*(1/(B37*F37*G37*H37*I37))*(O37/P37)</f>
        <v>5.8479532163742682</v>
      </c>
      <c r="U37" s="8">
        <f>(1/(G37*H37*I37*F37*E37))*((1/B37)-1)*(O37/P37)</f>
        <v>4.0806600542102291</v>
      </c>
      <c r="V37" s="8">
        <f>(AF37/F37)*(O37/P37)</f>
        <v>5.8479532163742691</v>
      </c>
      <c r="W37" s="8">
        <v>0</v>
      </c>
      <c r="X37" s="9"/>
      <c r="Y37" s="9"/>
      <c r="Z37" s="9"/>
      <c r="AA37" s="9"/>
      <c r="AB37" s="8"/>
      <c r="AC37" s="8"/>
      <c r="AD37" s="8"/>
      <c r="AE37" s="8"/>
      <c r="AF37">
        <f t="shared" si="54"/>
        <v>5.5555555555555554</v>
      </c>
      <c r="AG37">
        <f t="shared" si="12"/>
        <v>0.2923976608187131</v>
      </c>
      <c r="AH37">
        <v>1</v>
      </c>
      <c r="AI37">
        <f t="shared" si="21"/>
        <v>4.5555555555555554</v>
      </c>
      <c r="AJ37">
        <f t="shared" si="55"/>
        <v>0</v>
      </c>
      <c r="AK37">
        <f t="shared" si="56"/>
        <v>0</v>
      </c>
      <c r="AL37">
        <f t="shared" si="57"/>
        <v>0</v>
      </c>
      <c r="AM37">
        <f t="shared" si="58"/>
        <v>0</v>
      </c>
      <c r="AN37">
        <f t="shared" si="59"/>
        <v>0</v>
      </c>
      <c r="AO37">
        <f t="shared" si="60"/>
        <v>0</v>
      </c>
      <c r="AP37">
        <f t="shared" si="61"/>
        <v>0</v>
      </c>
      <c r="AQ37">
        <f t="shared" si="62"/>
        <v>0</v>
      </c>
      <c r="AR37">
        <f t="shared" si="63"/>
        <v>1</v>
      </c>
      <c r="AS37">
        <f t="shared" si="64"/>
        <v>0</v>
      </c>
      <c r="AT37">
        <f>(T37+X37+AB37+U37+Y37+AC37)</f>
        <v>9.9286132705844974</v>
      </c>
      <c r="AU37">
        <f t="shared" ref="AU37:AU50" si="66">U37+W37+Y37+AA37+AC37+AE37+AG37+AI37+AJ37+AL37+AN37+AO37+AP37+AQ37+AR37+AS37</f>
        <v>9.9286132705844974</v>
      </c>
      <c r="AV37">
        <f t="shared" si="65"/>
        <v>0</v>
      </c>
    </row>
    <row r="38" spans="1:48" x14ac:dyDescent="0.2">
      <c r="A38" s="4" t="s">
        <v>71</v>
      </c>
      <c r="B38">
        <v>0.58899999999999997</v>
      </c>
      <c r="E38">
        <v>1</v>
      </c>
      <c r="F38">
        <v>0.95</v>
      </c>
      <c r="G38">
        <v>0.4</v>
      </c>
      <c r="H38">
        <v>0.6</v>
      </c>
      <c r="I38">
        <v>0.75</v>
      </c>
      <c r="J38">
        <v>1</v>
      </c>
      <c r="K38">
        <v>1</v>
      </c>
      <c r="L38">
        <v>1</v>
      </c>
      <c r="M38">
        <v>0</v>
      </c>
      <c r="N38">
        <v>15</v>
      </c>
      <c r="O38">
        <v>15</v>
      </c>
      <c r="P38">
        <v>15</v>
      </c>
      <c r="Q38" s="5">
        <v>0.9</v>
      </c>
      <c r="R38">
        <v>0</v>
      </c>
      <c r="S38">
        <v>0</v>
      </c>
      <c r="T38" s="8">
        <f t="shared" ref="T38:T46" si="67">B38*(1/(B38*F38*G38*H38*I38))*(O38/P38)</f>
        <v>5.8479532163742682</v>
      </c>
      <c r="U38" s="8">
        <f t="shared" ref="U38:U43" si="68">(1/(G38*H38*I38*F38*E38))*((1/B38)-1)*(O38/P38)</f>
        <v>4.0806600542102291</v>
      </c>
      <c r="V38" s="8">
        <f t="shared" ref="V38:V43" si="69">(AF38/F38)*(O38/P38)</f>
        <v>5.8479532163742691</v>
      </c>
      <c r="W38" s="8">
        <v>0</v>
      </c>
      <c r="X38" s="9"/>
      <c r="Y38" s="9"/>
      <c r="Z38" s="9"/>
      <c r="AA38" s="9"/>
      <c r="AB38" s="8"/>
      <c r="AC38" s="8"/>
      <c r="AD38" s="8"/>
      <c r="AE38" s="8"/>
      <c r="AF38">
        <f t="shared" si="54"/>
        <v>5.5555555555555554</v>
      </c>
      <c r="AG38">
        <f t="shared" si="12"/>
        <v>0.2923976608187131</v>
      </c>
      <c r="AH38">
        <v>1</v>
      </c>
      <c r="AI38">
        <f t="shared" si="21"/>
        <v>0.45555555555555544</v>
      </c>
      <c r="AJ38">
        <f t="shared" si="55"/>
        <v>4.0999999999999996</v>
      </c>
      <c r="AK38">
        <f t="shared" si="56"/>
        <v>0</v>
      </c>
      <c r="AL38">
        <f t="shared" si="57"/>
        <v>0</v>
      </c>
      <c r="AM38">
        <f t="shared" si="58"/>
        <v>0</v>
      </c>
      <c r="AN38">
        <f t="shared" si="59"/>
        <v>0</v>
      </c>
      <c r="AO38">
        <f t="shared" si="60"/>
        <v>0</v>
      </c>
      <c r="AP38">
        <f t="shared" si="61"/>
        <v>0</v>
      </c>
      <c r="AQ38">
        <f t="shared" si="62"/>
        <v>0</v>
      </c>
      <c r="AR38">
        <f t="shared" si="63"/>
        <v>1</v>
      </c>
      <c r="AS38">
        <f t="shared" si="64"/>
        <v>0</v>
      </c>
      <c r="AT38">
        <f t="shared" ref="AT38:AT43" si="70">(T38+X38+AB38+U38+Y38+AC38)</f>
        <v>9.9286132705844974</v>
      </c>
      <c r="AU38">
        <f t="shared" si="66"/>
        <v>9.9286132705844974</v>
      </c>
      <c r="AV38">
        <f t="shared" si="65"/>
        <v>0</v>
      </c>
    </row>
    <row r="39" spans="1:48" x14ac:dyDescent="0.2">
      <c r="A39" s="4" t="s">
        <v>72</v>
      </c>
      <c r="B39">
        <v>0.58899999999999997</v>
      </c>
      <c r="E39">
        <v>1</v>
      </c>
      <c r="F39">
        <v>0.95</v>
      </c>
      <c r="G39" s="5">
        <v>0.6</v>
      </c>
      <c r="H39" s="5">
        <v>0.73</v>
      </c>
      <c r="I39" s="5">
        <v>0.9</v>
      </c>
      <c r="J39">
        <v>1</v>
      </c>
      <c r="K39">
        <v>1</v>
      </c>
      <c r="L39">
        <v>1</v>
      </c>
      <c r="M39">
        <v>0</v>
      </c>
      <c r="N39">
        <v>15</v>
      </c>
      <c r="O39">
        <v>15</v>
      </c>
      <c r="P39">
        <v>15</v>
      </c>
      <c r="Q39">
        <v>0</v>
      </c>
      <c r="R39">
        <v>0</v>
      </c>
      <c r="S39">
        <v>0</v>
      </c>
      <c r="T39" s="8">
        <f t="shared" si="67"/>
        <v>2.6702982723170181</v>
      </c>
      <c r="U39" s="8">
        <f t="shared" si="68"/>
        <v>1.86331509324668</v>
      </c>
      <c r="V39" s="8">
        <f t="shared" si="69"/>
        <v>2.6702982723170177</v>
      </c>
      <c r="W39" s="8">
        <v>0</v>
      </c>
      <c r="X39" s="9"/>
      <c r="Y39" s="9"/>
      <c r="Z39" s="9"/>
      <c r="AA39" s="9"/>
      <c r="AB39" s="8"/>
      <c r="AC39" s="8"/>
      <c r="AD39" s="8"/>
      <c r="AE39" s="8"/>
      <c r="AF39">
        <f t="shared" si="54"/>
        <v>2.5367833587011668</v>
      </c>
      <c r="AG39">
        <f t="shared" si="12"/>
        <v>0.13351491361585074</v>
      </c>
      <c r="AH39">
        <v>1</v>
      </c>
      <c r="AI39">
        <f t="shared" si="21"/>
        <v>1.5367833587011668</v>
      </c>
      <c r="AJ39">
        <f t="shared" si="55"/>
        <v>0</v>
      </c>
      <c r="AK39">
        <f t="shared" si="56"/>
        <v>0</v>
      </c>
      <c r="AL39">
        <f t="shared" si="57"/>
        <v>0</v>
      </c>
      <c r="AM39">
        <f t="shared" si="58"/>
        <v>0</v>
      </c>
      <c r="AN39">
        <f t="shared" si="59"/>
        <v>0</v>
      </c>
      <c r="AO39">
        <f t="shared" si="60"/>
        <v>0</v>
      </c>
      <c r="AP39">
        <f t="shared" si="61"/>
        <v>0</v>
      </c>
      <c r="AQ39">
        <f t="shared" si="62"/>
        <v>0</v>
      </c>
      <c r="AR39">
        <f t="shared" si="63"/>
        <v>1</v>
      </c>
      <c r="AS39">
        <f t="shared" si="64"/>
        <v>0</v>
      </c>
      <c r="AT39">
        <f t="shared" si="70"/>
        <v>4.5336133655636983</v>
      </c>
      <c r="AU39">
        <f t="shared" si="66"/>
        <v>4.5336133655636974</v>
      </c>
      <c r="AV39">
        <f t="shared" si="65"/>
        <v>0</v>
      </c>
    </row>
    <row r="40" spans="1:48" x14ac:dyDescent="0.2">
      <c r="A40" s="4" t="s">
        <v>73</v>
      </c>
      <c r="B40">
        <v>0.58899999999999997</v>
      </c>
      <c r="E40">
        <v>1</v>
      </c>
      <c r="F40">
        <v>0.95</v>
      </c>
      <c r="G40">
        <v>0.4</v>
      </c>
      <c r="H40">
        <v>0.6</v>
      </c>
      <c r="I40">
        <v>0.75</v>
      </c>
      <c r="J40">
        <v>1</v>
      </c>
      <c r="K40">
        <v>1</v>
      </c>
      <c r="L40">
        <v>1</v>
      </c>
      <c r="M40">
        <v>0</v>
      </c>
      <c r="N40">
        <v>15</v>
      </c>
      <c r="O40">
        <v>15</v>
      </c>
      <c r="P40" s="5">
        <v>15</v>
      </c>
      <c r="Q40">
        <v>0</v>
      </c>
      <c r="R40">
        <v>0</v>
      </c>
      <c r="S40">
        <v>0</v>
      </c>
      <c r="T40" s="8">
        <f t="shared" si="67"/>
        <v>5.8479532163742682</v>
      </c>
      <c r="U40" s="8">
        <f t="shared" si="68"/>
        <v>4.0806600542102291</v>
      </c>
      <c r="V40" s="8">
        <f t="shared" si="69"/>
        <v>5.8479532163742691</v>
      </c>
      <c r="W40" s="8">
        <v>0</v>
      </c>
      <c r="X40" s="9"/>
      <c r="Y40" s="9"/>
      <c r="Z40" s="9"/>
      <c r="AA40" s="9"/>
      <c r="AB40" s="8"/>
      <c r="AC40" s="8"/>
      <c r="AD40" s="8"/>
      <c r="AE40" s="8"/>
      <c r="AF40">
        <f t="shared" si="54"/>
        <v>5.5555555555555554</v>
      </c>
      <c r="AG40">
        <f t="shared" si="12"/>
        <v>0.2923976608187131</v>
      </c>
      <c r="AH40">
        <v>1</v>
      </c>
      <c r="AI40">
        <f t="shared" si="21"/>
        <v>4.5555555555555554</v>
      </c>
      <c r="AJ40">
        <f t="shared" si="55"/>
        <v>0</v>
      </c>
      <c r="AK40">
        <f t="shared" si="56"/>
        <v>0</v>
      </c>
      <c r="AL40">
        <f t="shared" si="57"/>
        <v>0</v>
      </c>
      <c r="AM40">
        <f t="shared" si="58"/>
        <v>0</v>
      </c>
      <c r="AN40">
        <f t="shared" si="59"/>
        <v>0</v>
      </c>
      <c r="AO40">
        <f t="shared" si="60"/>
        <v>0</v>
      </c>
      <c r="AP40">
        <f t="shared" si="61"/>
        <v>0</v>
      </c>
      <c r="AQ40">
        <f t="shared" si="62"/>
        <v>0</v>
      </c>
      <c r="AR40">
        <f t="shared" si="63"/>
        <v>1</v>
      </c>
      <c r="AS40">
        <f t="shared" si="64"/>
        <v>0</v>
      </c>
      <c r="AT40">
        <f t="shared" si="70"/>
        <v>9.9286132705844974</v>
      </c>
      <c r="AU40">
        <f t="shared" si="66"/>
        <v>9.9286132705844974</v>
      </c>
      <c r="AV40">
        <f t="shared" si="65"/>
        <v>0</v>
      </c>
    </row>
    <row r="41" spans="1:48" x14ac:dyDescent="0.2">
      <c r="A41" s="4" t="s">
        <v>74</v>
      </c>
      <c r="B41">
        <v>0.58899999999999997</v>
      </c>
      <c r="E41">
        <v>1</v>
      </c>
      <c r="F41">
        <v>0.95</v>
      </c>
      <c r="G41">
        <v>0.4</v>
      </c>
      <c r="H41">
        <v>0.6</v>
      </c>
      <c r="I41">
        <v>0.75</v>
      </c>
      <c r="J41">
        <v>1</v>
      </c>
      <c r="K41">
        <v>1</v>
      </c>
      <c r="L41">
        <v>1</v>
      </c>
      <c r="M41">
        <v>0</v>
      </c>
      <c r="N41">
        <v>15</v>
      </c>
      <c r="O41">
        <v>15</v>
      </c>
      <c r="P41">
        <v>15</v>
      </c>
      <c r="Q41">
        <v>0</v>
      </c>
      <c r="R41" s="5">
        <v>0.8</v>
      </c>
      <c r="S41">
        <v>0</v>
      </c>
      <c r="T41" s="8">
        <f t="shared" si="67"/>
        <v>5.8479532163742682</v>
      </c>
      <c r="U41" s="8">
        <f t="shared" si="68"/>
        <v>4.0806600542102291</v>
      </c>
      <c r="V41" s="8">
        <f t="shared" si="69"/>
        <v>5.8479532163742691</v>
      </c>
      <c r="W41" s="8">
        <v>0</v>
      </c>
      <c r="X41" s="9"/>
      <c r="Y41" s="9"/>
      <c r="Z41" s="9"/>
      <c r="AA41" s="9"/>
      <c r="AB41" s="8"/>
      <c r="AC41" s="8"/>
      <c r="AD41" s="8"/>
      <c r="AE41" s="8"/>
      <c r="AF41">
        <f t="shared" si="54"/>
        <v>5.5555555555555554</v>
      </c>
      <c r="AG41">
        <f t="shared" si="12"/>
        <v>0.2923976608187131</v>
      </c>
      <c r="AH41">
        <v>1</v>
      </c>
      <c r="AI41">
        <f t="shared" si="21"/>
        <v>4.5555555555555554</v>
      </c>
      <c r="AJ41">
        <f t="shared" si="55"/>
        <v>0</v>
      </c>
      <c r="AK41">
        <f t="shared" si="56"/>
        <v>0</v>
      </c>
      <c r="AL41">
        <f t="shared" si="57"/>
        <v>0</v>
      </c>
      <c r="AM41">
        <f t="shared" si="58"/>
        <v>0</v>
      </c>
      <c r="AN41">
        <f t="shared" si="59"/>
        <v>0</v>
      </c>
      <c r="AO41">
        <f t="shared" si="60"/>
        <v>0</v>
      </c>
      <c r="AP41">
        <f t="shared" si="61"/>
        <v>0</v>
      </c>
      <c r="AQ41">
        <f t="shared" si="62"/>
        <v>0</v>
      </c>
      <c r="AR41">
        <f t="shared" si="63"/>
        <v>1</v>
      </c>
      <c r="AS41">
        <f t="shared" si="64"/>
        <v>0</v>
      </c>
      <c r="AT41">
        <f t="shared" si="70"/>
        <v>9.9286132705844974</v>
      </c>
      <c r="AU41">
        <f t="shared" si="66"/>
        <v>9.9286132705844974</v>
      </c>
      <c r="AV41">
        <f t="shared" si="65"/>
        <v>0</v>
      </c>
    </row>
    <row r="42" spans="1:48" x14ac:dyDescent="0.2">
      <c r="A42" s="4" t="s">
        <v>75</v>
      </c>
      <c r="B42">
        <v>0.58899999999999997</v>
      </c>
      <c r="E42">
        <v>1</v>
      </c>
      <c r="F42">
        <v>0.95</v>
      </c>
      <c r="G42">
        <v>0.4</v>
      </c>
      <c r="H42">
        <v>0.6</v>
      </c>
      <c r="I42">
        <v>0.75</v>
      </c>
      <c r="J42">
        <v>1</v>
      </c>
      <c r="K42">
        <v>1</v>
      </c>
      <c r="L42">
        <v>1</v>
      </c>
      <c r="M42">
        <v>0</v>
      </c>
      <c r="N42">
        <v>15</v>
      </c>
      <c r="O42">
        <v>15</v>
      </c>
      <c r="P42">
        <v>15</v>
      </c>
      <c r="Q42">
        <v>0</v>
      </c>
      <c r="R42">
        <v>0</v>
      </c>
      <c r="S42" s="5">
        <v>0.5</v>
      </c>
      <c r="T42" s="8">
        <f t="shared" si="67"/>
        <v>5.8479532163742682</v>
      </c>
      <c r="U42" s="8">
        <f t="shared" si="68"/>
        <v>4.0806600542102291</v>
      </c>
      <c r="V42" s="8">
        <f t="shared" si="69"/>
        <v>5.8479532163742691</v>
      </c>
      <c r="W42" s="8">
        <v>0</v>
      </c>
      <c r="X42" s="9"/>
      <c r="Y42" s="9"/>
      <c r="Z42" s="9"/>
      <c r="AA42" s="9"/>
      <c r="AB42" s="8"/>
      <c r="AC42" s="8"/>
      <c r="AD42" s="8"/>
      <c r="AE42" s="8"/>
      <c r="AF42">
        <f t="shared" si="54"/>
        <v>5.5555555555555554</v>
      </c>
      <c r="AG42">
        <f t="shared" si="12"/>
        <v>0.2923976608187131</v>
      </c>
      <c r="AH42">
        <v>1</v>
      </c>
      <c r="AI42">
        <f t="shared" si="21"/>
        <v>4.5555555555555554</v>
      </c>
      <c r="AJ42">
        <f t="shared" si="55"/>
        <v>0</v>
      </c>
      <c r="AK42">
        <f t="shared" si="56"/>
        <v>0</v>
      </c>
      <c r="AL42">
        <f t="shared" si="57"/>
        <v>0</v>
      </c>
      <c r="AM42">
        <f t="shared" si="58"/>
        <v>0</v>
      </c>
      <c r="AN42">
        <f t="shared" si="59"/>
        <v>0</v>
      </c>
      <c r="AO42">
        <f t="shared" si="60"/>
        <v>0</v>
      </c>
      <c r="AP42">
        <f t="shared" si="61"/>
        <v>0</v>
      </c>
      <c r="AQ42">
        <f t="shared" si="62"/>
        <v>0</v>
      </c>
      <c r="AR42">
        <f t="shared" si="63"/>
        <v>0.5</v>
      </c>
      <c r="AS42">
        <f t="shared" si="64"/>
        <v>0.5</v>
      </c>
      <c r="AT42">
        <f t="shared" si="70"/>
        <v>9.9286132705844974</v>
      </c>
      <c r="AU42">
        <f t="shared" si="66"/>
        <v>9.9286132705844974</v>
      </c>
      <c r="AV42">
        <f t="shared" si="65"/>
        <v>0</v>
      </c>
    </row>
    <row r="43" spans="1:48" x14ac:dyDescent="0.2">
      <c r="A43" s="4" t="s">
        <v>94</v>
      </c>
      <c r="B43">
        <v>0.58899999999999997</v>
      </c>
      <c r="E43">
        <v>1</v>
      </c>
      <c r="F43">
        <v>0.95</v>
      </c>
      <c r="G43" s="5">
        <v>0.6</v>
      </c>
      <c r="H43" s="5">
        <v>0.73</v>
      </c>
      <c r="I43" s="5">
        <v>0.9</v>
      </c>
      <c r="J43">
        <v>1</v>
      </c>
      <c r="K43">
        <v>1</v>
      </c>
      <c r="L43">
        <v>1</v>
      </c>
      <c r="M43">
        <v>0</v>
      </c>
      <c r="N43">
        <v>15</v>
      </c>
      <c r="O43">
        <v>15</v>
      </c>
      <c r="P43" s="5">
        <v>15</v>
      </c>
      <c r="Q43" s="5">
        <v>0.9</v>
      </c>
      <c r="R43" s="5">
        <v>0.8</v>
      </c>
      <c r="S43" s="5">
        <v>0.5</v>
      </c>
      <c r="T43" s="8">
        <f t="shared" si="67"/>
        <v>2.6702982723170181</v>
      </c>
      <c r="U43" s="8">
        <f t="shared" si="68"/>
        <v>1.86331509324668</v>
      </c>
      <c r="V43" s="8">
        <f t="shared" si="69"/>
        <v>2.6702982723170177</v>
      </c>
      <c r="W43" s="8">
        <v>0</v>
      </c>
      <c r="X43" s="9"/>
      <c r="Y43" s="9"/>
      <c r="Z43" s="9"/>
      <c r="AA43" s="9"/>
      <c r="AB43" s="8"/>
      <c r="AC43" s="8"/>
      <c r="AD43" s="8"/>
      <c r="AE43" s="8"/>
      <c r="AF43">
        <f t="shared" si="54"/>
        <v>2.5367833587011668</v>
      </c>
      <c r="AG43">
        <f t="shared" si="12"/>
        <v>0.13351491361585074</v>
      </c>
      <c r="AH43">
        <v>1</v>
      </c>
      <c r="AI43">
        <f t="shared" si="21"/>
        <v>0.15367833587011664</v>
      </c>
      <c r="AJ43">
        <f t="shared" si="55"/>
        <v>1.3831050228310502</v>
      </c>
      <c r="AK43">
        <f t="shared" si="56"/>
        <v>0</v>
      </c>
      <c r="AL43">
        <f t="shared" si="57"/>
        <v>0</v>
      </c>
      <c r="AM43">
        <f t="shared" si="58"/>
        <v>0</v>
      </c>
      <c r="AN43">
        <f t="shared" si="59"/>
        <v>0</v>
      </c>
      <c r="AO43">
        <f t="shared" si="60"/>
        <v>0</v>
      </c>
      <c r="AP43">
        <f t="shared" si="61"/>
        <v>0</v>
      </c>
      <c r="AQ43">
        <f t="shared" si="62"/>
        <v>0</v>
      </c>
      <c r="AR43">
        <f t="shared" si="63"/>
        <v>0.5</v>
      </c>
      <c r="AS43">
        <f t="shared" si="64"/>
        <v>0.5</v>
      </c>
      <c r="AT43">
        <f t="shared" si="70"/>
        <v>4.5336133655636983</v>
      </c>
      <c r="AU43">
        <f t="shared" si="66"/>
        <v>4.5336133655636974</v>
      </c>
      <c r="AV43">
        <f t="shared" si="65"/>
        <v>0</v>
      </c>
    </row>
    <row r="44" spans="1:48" x14ac:dyDescent="0.2">
      <c r="A44" s="4" t="s">
        <v>67</v>
      </c>
      <c r="B44">
        <v>0.71099999999999997</v>
      </c>
      <c r="C44">
        <v>0.76800000000000002</v>
      </c>
      <c r="D44">
        <v>0.59399999999999997</v>
      </c>
      <c r="E44">
        <v>1</v>
      </c>
      <c r="F44">
        <v>0.95</v>
      </c>
      <c r="G44">
        <v>0.4</v>
      </c>
      <c r="H44">
        <v>0.6</v>
      </c>
      <c r="I44">
        <v>0.75</v>
      </c>
      <c r="J44">
        <v>1</v>
      </c>
      <c r="K44">
        <v>1</v>
      </c>
      <c r="L44">
        <v>1</v>
      </c>
      <c r="M44">
        <v>0</v>
      </c>
      <c r="N44">
        <v>15</v>
      </c>
      <c r="O44">
        <v>15</v>
      </c>
      <c r="P44">
        <v>15</v>
      </c>
      <c r="Q44">
        <v>0</v>
      </c>
      <c r="R44">
        <v>0</v>
      </c>
      <c r="S44">
        <v>0</v>
      </c>
      <c r="T44" s="8">
        <f>0.8*B44*(1/(B44*F44*G44*H44*I44))*(O44/P44)</f>
        <v>4.6783625730994158</v>
      </c>
      <c r="U44" s="8">
        <f t="shared" ref="U44:U50" si="71">0.8*(1/(G44*H44*I44*F44*E44))*((1/B44)-1)*(O44/P44)</f>
        <v>1.9016129164918862</v>
      </c>
      <c r="V44" s="8">
        <f>0.8*(AF44/F44)*(O44/P44)</f>
        <v>4.6783625730994158</v>
      </c>
      <c r="W44" s="8">
        <v>0</v>
      </c>
      <c r="X44" s="9">
        <f>0.01*(1/(F44*G44*H44*I44))*(O44/P44)</f>
        <v>5.8479532163742694E-2</v>
      </c>
      <c r="Y44" s="9">
        <f>0.01*(1-C44)*(1/(C44*F44*G44*H44*I44))*(O44/P44)</f>
        <v>1.766569200779727E-2</v>
      </c>
      <c r="Z44" s="9">
        <f t="shared" ref="Z44:Z50" si="72">0.01*(AF44/F44)*(O44/P44)</f>
        <v>5.8479532163742694E-2</v>
      </c>
      <c r="AA44" s="9">
        <v>0</v>
      </c>
      <c r="AB44" s="8">
        <f>0.19*(1/(F44*G44*H44*I44))*(O44/P44)</f>
        <v>1.1111111111111112</v>
      </c>
      <c r="AC44" s="8">
        <f t="shared" ref="AC44:AC50" si="73">0.19*(1-D44)*(1/(D44*F44*G44*H44*I44))*(O44/P44)</f>
        <v>0.75944631500187076</v>
      </c>
      <c r="AD44" s="8">
        <f t="shared" ref="AD44:AD50" si="74">0.19*(AF44/F44)*(O44/P44)</f>
        <v>1.1111111111111112</v>
      </c>
      <c r="AE44" s="8">
        <v>0</v>
      </c>
      <c r="AF44">
        <f t="shared" si="54"/>
        <v>5.5555555555555554</v>
      </c>
      <c r="AG44">
        <f t="shared" si="12"/>
        <v>0.2923976608187131</v>
      </c>
      <c r="AH44">
        <v>1</v>
      </c>
      <c r="AI44">
        <f t="shared" si="21"/>
        <v>4.5555555555555554</v>
      </c>
      <c r="AJ44">
        <f t="shared" si="55"/>
        <v>0</v>
      </c>
      <c r="AK44">
        <f t="shared" si="56"/>
        <v>0</v>
      </c>
      <c r="AL44">
        <f t="shared" si="57"/>
        <v>0</v>
      </c>
      <c r="AM44">
        <f t="shared" si="58"/>
        <v>0</v>
      </c>
      <c r="AN44">
        <f t="shared" si="59"/>
        <v>0</v>
      </c>
      <c r="AO44">
        <f t="shared" si="60"/>
        <v>0</v>
      </c>
      <c r="AP44">
        <f t="shared" si="61"/>
        <v>0</v>
      </c>
      <c r="AQ44">
        <f t="shared" si="62"/>
        <v>0</v>
      </c>
      <c r="AR44">
        <f t="shared" si="63"/>
        <v>1</v>
      </c>
      <c r="AS44">
        <f t="shared" si="64"/>
        <v>0</v>
      </c>
      <c r="AT44">
        <f>(T44+X44+AB44+U44+Y44+AC44)</f>
        <v>8.5266781398758233</v>
      </c>
      <c r="AU44">
        <f t="shared" si="66"/>
        <v>8.5266781398758233</v>
      </c>
      <c r="AV44">
        <f t="shared" si="65"/>
        <v>0</v>
      </c>
    </row>
    <row r="45" spans="1:48" x14ac:dyDescent="0.2">
      <c r="A45" s="4" t="s">
        <v>71</v>
      </c>
      <c r="B45">
        <v>0.71099999999999997</v>
      </c>
      <c r="C45">
        <v>0.76800000000000002</v>
      </c>
      <c r="D45">
        <v>0.59399999999999997</v>
      </c>
      <c r="E45">
        <v>1</v>
      </c>
      <c r="F45">
        <v>0.95</v>
      </c>
      <c r="G45">
        <v>0.4</v>
      </c>
      <c r="H45">
        <v>0.6</v>
      </c>
      <c r="I45">
        <v>0.75</v>
      </c>
      <c r="J45">
        <v>1</v>
      </c>
      <c r="K45">
        <v>1</v>
      </c>
      <c r="L45">
        <v>1</v>
      </c>
      <c r="M45">
        <v>0</v>
      </c>
      <c r="N45">
        <v>15</v>
      </c>
      <c r="O45">
        <v>15</v>
      </c>
      <c r="P45">
        <v>15</v>
      </c>
      <c r="Q45" s="5">
        <v>0.9</v>
      </c>
      <c r="R45">
        <v>0</v>
      </c>
      <c r="S45">
        <v>0</v>
      </c>
      <c r="T45" s="8">
        <f t="shared" ref="T45:T50" si="75">0.8*B45*(1/(B45*F45*G45*H45*I45))*(O45/P45)</f>
        <v>4.6783625730994158</v>
      </c>
      <c r="U45" s="8">
        <f t="shared" si="71"/>
        <v>1.9016129164918862</v>
      </c>
      <c r="V45" s="8">
        <f t="shared" ref="V45:V50" si="76">0.8*(AF45/F45)*(O45/P45)</f>
        <v>4.6783625730994158</v>
      </c>
      <c r="W45" s="8">
        <v>0</v>
      </c>
      <c r="X45" s="9">
        <f t="shared" ref="X45:X50" si="77">0.01*(1/(F45*G45*H45*I45))*(O45/P45)</f>
        <v>5.8479532163742694E-2</v>
      </c>
      <c r="Y45" s="9">
        <f t="shared" ref="Y45:Y50" si="78">0.01*(1-C45)*(1/(C45*F45*G45*H45*I45))*(O45/P45)</f>
        <v>1.766569200779727E-2</v>
      </c>
      <c r="Z45" s="9">
        <f t="shared" si="72"/>
        <v>5.8479532163742694E-2</v>
      </c>
      <c r="AA45" s="9">
        <v>0</v>
      </c>
      <c r="AB45" s="8">
        <f t="shared" ref="AB45:AB50" si="79">0.19*(1/(F45*G45*H45*I45))*(O45/P45)</f>
        <v>1.1111111111111112</v>
      </c>
      <c r="AC45" s="8">
        <f t="shared" si="73"/>
        <v>0.75944631500187076</v>
      </c>
      <c r="AD45" s="8">
        <f t="shared" si="74"/>
        <v>1.1111111111111112</v>
      </c>
      <c r="AE45" s="8">
        <v>0</v>
      </c>
      <c r="AF45">
        <f t="shared" si="54"/>
        <v>5.5555555555555554</v>
      </c>
      <c r="AG45">
        <f t="shared" si="12"/>
        <v>0.2923976608187131</v>
      </c>
      <c r="AH45">
        <v>1</v>
      </c>
      <c r="AI45">
        <f t="shared" si="21"/>
        <v>0.45555555555555544</v>
      </c>
      <c r="AJ45">
        <f t="shared" si="55"/>
        <v>4.0999999999999996</v>
      </c>
      <c r="AK45">
        <f t="shared" si="56"/>
        <v>0</v>
      </c>
      <c r="AL45">
        <f t="shared" si="57"/>
        <v>0</v>
      </c>
      <c r="AM45">
        <f t="shared" si="58"/>
        <v>0</v>
      </c>
      <c r="AN45">
        <f t="shared" si="59"/>
        <v>0</v>
      </c>
      <c r="AO45">
        <f t="shared" si="60"/>
        <v>0</v>
      </c>
      <c r="AP45">
        <f t="shared" si="61"/>
        <v>0</v>
      </c>
      <c r="AQ45">
        <f t="shared" si="62"/>
        <v>0</v>
      </c>
      <c r="AR45">
        <f t="shared" si="63"/>
        <v>1</v>
      </c>
      <c r="AS45">
        <f t="shared" si="64"/>
        <v>0</v>
      </c>
      <c r="AT45">
        <f t="shared" ref="AT45:AT50" si="80">(T45+X45+AB45+U45+Y45+AC45)</f>
        <v>8.5266781398758233</v>
      </c>
      <c r="AU45">
        <f t="shared" si="66"/>
        <v>8.5266781398758216</v>
      </c>
      <c r="AV45">
        <f t="shared" si="65"/>
        <v>0</v>
      </c>
    </row>
    <row r="46" spans="1:48" x14ac:dyDescent="0.2">
      <c r="A46" s="4" t="s">
        <v>72</v>
      </c>
      <c r="B46">
        <v>0.71099999999999997</v>
      </c>
      <c r="C46">
        <v>0.76800000000000002</v>
      </c>
      <c r="D46">
        <v>0.59399999999999997</v>
      </c>
      <c r="E46">
        <v>1</v>
      </c>
      <c r="F46">
        <v>0.95</v>
      </c>
      <c r="G46" s="5">
        <v>0.6</v>
      </c>
      <c r="H46" s="5">
        <v>0.73</v>
      </c>
      <c r="I46" s="5">
        <v>0.9</v>
      </c>
      <c r="J46">
        <v>1</v>
      </c>
      <c r="K46">
        <v>1</v>
      </c>
      <c r="L46">
        <v>1</v>
      </c>
      <c r="M46">
        <v>0</v>
      </c>
      <c r="N46">
        <v>15</v>
      </c>
      <c r="O46">
        <v>15</v>
      </c>
      <c r="P46">
        <v>15</v>
      </c>
      <c r="Q46">
        <v>0</v>
      </c>
      <c r="R46">
        <v>0</v>
      </c>
      <c r="S46">
        <v>0</v>
      </c>
      <c r="T46" s="8">
        <f t="shared" si="75"/>
        <v>2.1362386178536146</v>
      </c>
      <c r="U46" s="8">
        <f t="shared" si="71"/>
        <v>0.86831640022460566</v>
      </c>
      <c r="V46" s="8">
        <f t="shared" si="76"/>
        <v>2.1362386178536141</v>
      </c>
      <c r="W46" s="8">
        <v>0</v>
      </c>
      <c r="X46" s="9">
        <f t="shared" si="77"/>
        <v>2.670298272317018E-2</v>
      </c>
      <c r="Y46" s="9">
        <f t="shared" si="78"/>
        <v>8.0665260309576593E-3</v>
      </c>
      <c r="Z46" s="9">
        <f t="shared" si="72"/>
        <v>2.6702982723170177E-2</v>
      </c>
      <c r="AA46" s="9">
        <v>0</v>
      </c>
      <c r="AB46" s="8">
        <f t="shared" si="79"/>
        <v>0.50735667174023347</v>
      </c>
      <c r="AC46" s="8">
        <f t="shared" si="73"/>
        <v>0.34677913927026061</v>
      </c>
      <c r="AD46" s="8">
        <f t="shared" si="74"/>
        <v>0.50735667174023336</v>
      </c>
      <c r="AE46" s="8">
        <v>0</v>
      </c>
      <c r="AF46">
        <f t="shared" si="54"/>
        <v>2.5367833587011668</v>
      </c>
      <c r="AG46">
        <f t="shared" si="12"/>
        <v>0.13351491361585074</v>
      </c>
      <c r="AH46">
        <v>1</v>
      </c>
      <c r="AI46">
        <f t="shared" si="21"/>
        <v>1.5367833587011668</v>
      </c>
      <c r="AJ46">
        <f t="shared" si="55"/>
        <v>0</v>
      </c>
      <c r="AK46">
        <f t="shared" si="56"/>
        <v>0</v>
      </c>
      <c r="AL46">
        <f t="shared" si="57"/>
        <v>0</v>
      </c>
      <c r="AM46">
        <f t="shared" si="58"/>
        <v>0</v>
      </c>
      <c r="AN46">
        <f t="shared" si="59"/>
        <v>0</v>
      </c>
      <c r="AO46">
        <f t="shared" si="60"/>
        <v>0</v>
      </c>
      <c r="AP46">
        <f t="shared" si="61"/>
        <v>0</v>
      </c>
      <c r="AQ46">
        <f t="shared" si="62"/>
        <v>0</v>
      </c>
      <c r="AR46">
        <f t="shared" si="63"/>
        <v>1</v>
      </c>
      <c r="AS46">
        <f t="shared" si="64"/>
        <v>0</v>
      </c>
      <c r="AT46">
        <f t="shared" si="80"/>
        <v>3.8934603378428418</v>
      </c>
      <c r="AU46">
        <f t="shared" si="66"/>
        <v>3.8934603378428414</v>
      </c>
      <c r="AV46">
        <f t="shared" si="65"/>
        <v>0</v>
      </c>
    </row>
    <row r="47" spans="1:48" x14ac:dyDescent="0.2">
      <c r="A47" s="4" t="s">
        <v>73</v>
      </c>
      <c r="B47">
        <v>0.71099999999999997</v>
      </c>
      <c r="C47">
        <v>0.76800000000000002</v>
      </c>
      <c r="D47">
        <v>0.59399999999999997</v>
      </c>
      <c r="E47">
        <v>1</v>
      </c>
      <c r="F47">
        <v>0.95</v>
      </c>
      <c r="G47">
        <v>0.4</v>
      </c>
      <c r="H47">
        <v>0.6</v>
      </c>
      <c r="I47">
        <v>0.75</v>
      </c>
      <c r="J47">
        <v>1</v>
      </c>
      <c r="K47">
        <v>1</v>
      </c>
      <c r="L47">
        <v>1</v>
      </c>
      <c r="M47">
        <v>0</v>
      </c>
      <c r="N47">
        <v>15</v>
      </c>
      <c r="O47">
        <v>15</v>
      </c>
      <c r="P47" s="5">
        <v>15</v>
      </c>
      <c r="Q47">
        <v>0</v>
      </c>
      <c r="R47">
        <v>0</v>
      </c>
      <c r="S47">
        <v>0</v>
      </c>
      <c r="T47" s="8">
        <f t="shared" si="75"/>
        <v>4.6783625730994158</v>
      </c>
      <c r="U47" s="8">
        <f t="shared" si="71"/>
        <v>1.9016129164918862</v>
      </c>
      <c r="V47" s="8">
        <f t="shared" si="76"/>
        <v>4.6783625730994158</v>
      </c>
      <c r="W47" s="8">
        <v>0</v>
      </c>
      <c r="X47" s="9">
        <f t="shared" si="77"/>
        <v>5.8479532163742694E-2</v>
      </c>
      <c r="Y47" s="9">
        <f t="shared" si="78"/>
        <v>1.766569200779727E-2</v>
      </c>
      <c r="Z47" s="9">
        <f t="shared" si="72"/>
        <v>5.8479532163742694E-2</v>
      </c>
      <c r="AA47" s="9">
        <v>0</v>
      </c>
      <c r="AB47" s="8">
        <f t="shared" si="79"/>
        <v>1.1111111111111112</v>
      </c>
      <c r="AC47" s="8">
        <f t="shared" si="73"/>
        <v>0.75944631500187076</v>
      </c>
      <c r="AD47" s="8">
        <f t="shared" si="74"/>
        <v>1.1111111111111112</v>
      </c>
      <c r="AE47" s="8">
        <v>0</v>
      </c>
      <c r="AF47">
        <f t="shared" si="54"/>
        <v>5.5555555555555554</v>
      </c>
      <c r="AG47">
        <f t="shared" si="12"/>
        <v>0.2923976608187131</v>
      </c>
      <c r="AH47">
        <v>1</v>
      </c>
      <c r="AI47">
        <f t="shared" si="21"/>
        <v>4.5555555555555554</v>
      </c>
      <c r="AJ47">
        <f t="shared" si="55"/>
        <v>0</v>
      </c>
      <c r="AK47">
        <f t="shared" si="56"/>
        <v>0</v>
      </c>
      <c r="AL47">
        <f t="shared" si="57"/>
        <v>0</v>
      </c>
      <c r="AM47">
        <f t="shared" si="58"/>
        <v>0</v>
      </c>
      <c r="AN47">
        <f t="shared" si="59"/>
        <v>0</v>
      </c>
      <c r="AO47">
        <f t="shared" si="60"/>
        <v>0</v>
      </c>
      <c r="AP47">
        <f t="shared" si="61"/>
        <v>0</v>
      </c>
      <c r="AQ47">
        <f t="shared" si="62"/>
        <v>0</v>
      </c>
      <c r="AR47">
        <f t="shared" si="63"/>
        <v>1</v>
      </c>
      <c r="AS47">
        <f t="shared" si="64"/>
        <v>0</v>
      </c>
      <c r="AT47">
        <f t="shared" si="80"/>
        <v>8.5266781398758233</v>
      </c>
      <c r="AU47">
        <f t="shared" si="66"/>
        <v>8.5266781398758233</v>
      </c>
      <c r="AV47">
        <f t="shared" si="65"/>
        <v>0</v>
      </c>
    </row>
    <row r="48" spans="1:48" x14ac:dyDescent="0.2">
      <c r="A48" s="4" t="s">
        <v>74</v>
      </c>
      <c r="B48">
        <v>0.71099999999999997</v>
      </c>
      <c r="C48">
        <v>0.76800000000000002</v>
      </c>
      <c r="D48">
        <v>0.59399999999999997</v>
      </c>
      <c r="E48">
        <v>1</v>
      </c>
      <c r="F48">
        <v>0.95</v>
      </c>
      <c r="G48">
        <v>0.4</v>
      </c>
      <c r="H48">
        <v>0.6</v>
      </c>
      <c r="I48">
        <v>0.75</v>
      </c>
      <c r="J48">
        <v>1</v>
      </c>
      <c r="K48">
        <v>1</v>
      </c>
      <c r="L48">
        <v>1</v>
      </c>
      <c r="M48">
        <v>0</v>
      </c>
      <c r="N48">
        <v>15</v>
      </c>
      <c r="O48">
        <v>15</v>
      </c>
      <c r="P48">
        <v>15</v>
      </c>
      <c r="Q48">
        <v>0</v>
      </c>
      <c r="R48" s="5">
        <v>0.8</v>
      </c>
      <c r="S48">
        <v>0</v>
      </c>
      <c r="T48" s="8">
        <f t="shared" si="75"/>
        <v>4.6783625730994158</v>
      </c>
      <c r="U48" s="8">
        <f t="shared" si="71"/>
        <v>1.9016129164918862</v>
      </c>
      <c r="V48" s="8">
        <f t="shared" si="76"/>
        <v>4.6783625730994158</v>
      </c>
      <c r="W48" s="8">
        <v>0</v>
      </c>
      <c r="X48" s="9">
        <f t="shared" si="77"/>
        <v>5.8479532163742694E-2</v>
      </c>
      <c r="Y48" s="9">
        <f t="shared" si="78"/>
        <v>1.766569200779727E-2</v>
      </c>
      <c r="Z48" s="9">
        <f t="shared" si="72"/>
        <v>5.8479532163742694E-2</v>
      </c>
      <c r="AA48" s="9">
        <v>0</v>
      </c>
      <c r="AB48" s="8">
        <f t="shared" si="79"/>
        <v>1.1111111111111112</v>
      </c>
      <c r="AC48" s="8">
        <f t="shared" si="73"/>
        <v>0.75944631500187076</v>
      </c>
      <c r="AD48" s="8">
        <f t="shared" si="74"/>
        <v>1.1111111111111112</v>
      </c>
      <c r="AE48" s="8">
        <v>0</v>
      </c>
      <c r="AF48">
        <f t="shared" si="54"/>
        <v>5.5555555555555554</v>
      </c>
      <c r="AG48">
        <f t="shared" si="12"/>
        <v>0.2923976608187131</v>
      </c>
      <c r="AH48">
        <v>1</v>
      </c>
      <c r="AI48">
        <f t="shared" si="21"/>
        <v>4.5555555555555554</v>
      </c>
      <c r="AJ48">
        <f t="shared" si="55"/>
        <v>0</v>
      </c>
      <c r="AK48">
        <f t="shared" si="56"/>
        <v>0</v>
      </c>
      <c r="AL48">
        <f t="shared" si="57"/>
        <v>0</v>
      </c>
      <c r="AM48">
        <f t="shared" si="58"/>
        <v>0</v>
      </c>
      <c r="AN48">
        <f t="shared" si="59"/>
        <v>0</v>
      </c>
      <c r="AO48">
        <f t="shared" si="60"/>
        <v>0</v>
      </c>
      <c r="AP48">
        <f t="shared" si="61"/>
        <v>0</v>
      </c>
      <c r="AQ48">
        <f t="shared" si="62"/>
        <v>0</v>
      </c>
      <c r="AR48">
        <f t="shared" si="63"/>
        <v>1</v>
      </c>
      <c r="AS48">
        <f t="shared" si="64"/>
        <v>0</v>
      </c>
      <c r="AT48">
        <f t="shared" si="80"/>
        <v>8.5266781398758233</v>
      </c>
      <c r="AU48">
        <f t="shared" si="66"/>
        <v>8.5266781398758233</v>
      </c>
      <c r="AV48">
        <f t="shared" si="65"/>
        <v>0</v>
      </c>
    </row>
    <row r="49" spans="1:48" x14ac:dyDescent="0.2">
      <c r="A49" s="4" t="s">
        <v>75</v>
      </c>
      <c r="B49">
        <v>0.71099999999999997</v>
      </c>
      <c r="C49">
        <v>0.76800000000000002</v>
      </c>
      <c r="D49">
        <v>0.59399999999999997</v>
      </c>
      <c r="E49">
        <v>1</v>
      </c>
      <c r="F49">
        <v>0.95</v>
      </c>
      <c r="G49">
        <v>0.4</v>
      </c>
      <c r="H49">
        <v>0.6</v>
      </c>
      <c r="I49">
        <v>0.75</v>
      </c>
      <c r="J49">
        <v>1</v>
      </c>
      <c r="K49">
        <v>1</v>
      </c>
      <c r="L49">
        <v>1</v>
      </c>
      <c r="M49">
        <v>0</v>
      </c>
      <c r="N49">
        <v>15</v>
      </c>
      <c r="O49">
        <v>15</v>
      </c>
      <c r="P49">
        <v>15</v>
      </c>
      <c r="Q49">
        <v>0</v>
      </c>
      <c r="R49">
        <v>0</v>
      </c>
      <c r="S49" s="5">
        <v>0.5</v>
      </c>
      <c r="T49" s="8">
        <f t="shared" si="75"/>
        <v>4.6783625730994158</v>
      </c>
      <c r="U49" s="8">
        <f t="shared" si="71"/>
        <v>1.9016129164918862</v>
      </c>
      <c r="V49" s="8">
        <f t="shared" si="76"/>
        <v>4.6783625730994158</v>
      </c>
      <c r="W49" s="8">
        <v>0</v>
      </c>
      <c r="X49" s="9">
        <f t="shared" si="77"/>
        <v>5.8479532163742694E-2</v>
      </c>
      <c r="Y49" s="9">
        <f t="shared" si="78"/>
        <v>1.766569200779727E-2</v>
      </c>
      <c r="Z49" s="9">
        <f t="shared" si="72"/>
        <v>5.8479532163742694E-2</v>
      </c>
      <c r="AA49" s="9">
        <v>0</v>
      </c>
      <c r="AB49" s="8">
        <f t="shared" si="79"/>
        <v>1.1111111111111112</v>
      </c>
      <c r="AC49" s="8">
        <f t="shared" si="73"/>
        <v>0.75944631500187076</v>
      </c>
      <c r="AD49" s="8">
        <f t="shared" si="74"/>
        <v>1.1111111111111112</v>
      </c>
      <c r="AE49" s="8">
        <v>0</v>
      </c>
      <c r="AF49">
        <f t="shared" si="54"/>
        <v>5.5555555555555554</v>
      </c>
      <c r="AG49">
        <f t="shared" si="12"/>
        <v>0.2923976608187131</v>
      </c>
      <c r="AH49">
        <v>1</v>
      </c>
      <c r="AI49">
        <f t="shared" si="21"/>
        <v>4.5555555555555554</v>
      </c>
      <c r="AJ49">
        <f t="shared" si="55"/>
        <v>0</v>
      </c>
      <c r="AK49">
        <f t="shared" si="56"/>
        <v>0</v>
      </c>
      <c r="AL49">
        <f t="shared" si="57"/>
        <v>0</v>
      </c>
      <c r="AM49">
        <f t="shared" si="58"/>
        <v>0</v>
      </c>
      <c r="AN49">
        <f t="shared" si="59"/>
        <v>0</v>
      </c>
      <c r="AO49">
        <f t="shared" si="60"/>
        <v>0</v>
      </c>
      <c r="AP49">
        <f t="shared" si="61"/>
        <v>0</v>
      </c>
      <c r="AQ49">
        <f t="shared" si="62"/>
        <v>0</v>
      </c>
      <c r="AR49">
        <f t="shared" si="63"/>
        <v>0.5</v>
      </c>
      <c r="AS49">
        <f t="shared" si="64"/>
        <v>0.5</v>
      </c>
      <c r="AT49">
        <f t="shared" si="80"/>
        <v>8.5266781398758233</v>
      </c>
      <c r="AU49">
        <f t="shared" si="66"/>
        <v>8.5266781398758233</v>
      </c>
      <c r="AV49">
        <f t="shared" si="65"/>
        <v>0</v>
      </c>
    </row>
    <row r="50" spans="1:48" x14ac:dyDescent="0.2">
      <c r="A50" s="4" t="s">
        <v>94</v>
      </c>
      <c r="B50">
        <v>0.71099999999999997</v>
      </c>
      <c r="C50">
        <v>0.76800000000000002</v>
      </c>
      <c r="D50">
        <v>0.59399999999999997</v>
      </c>
      <c r="E50">
        <v>1</v>
      </c>
      <c r="F50">
        <v>0.95</v>
      </c>
      <c r="G50" s="5">
        <v>0.6</v>
      </c>
      <c r="H50" s="5">
        <v>0.73</v>
      </c>
      <c r="I50" s="5">
        <v>0.9</v>
      </c>
      <c r="J50">
        <v>1</v>
      </c>
      <c r="K50">
        <v>1</v>
      </c>
      <c r="L50">
        <v>1</v>
      </c>
      <c r="M50">
        <v>0</v>
      </c>
      <c r="N50">
        <v>15</v>
      </c>
      <c r="O50">
        <v>15</v>
      </c>
      <c r="P50" s="5">
        <v>15</v>
      </c>
      <c r="Q50" s="5">
        <v>0.9</v>
      </c>
      <c r="R50" s="5">
        <v>0.8</v>
      </c>
      <c r="S50" s="5">
        <v>0.5</v>
      </c>
      <c r="T50" s="8">
        <f t="shared" si="75"/>
        <v>2.1362386178536146</v>
      </c>
      <c r="U50" s="8">
        <f t="shared" si="71"/>
        <v>0.86831640022460566</v>
      </c>
      <c r="V50" s="8">
        <f t="shared" si="76"/>
        <v>2.1362386178536141</v>
      </c>
      <c r="W50" s="8">
        <v>0</v>
      </c>
      <c r="X50" s="9">
        <f t="shared" si="77"/>
        <v>2.670298272317018E-2</v>
      </c>
      <c r="Y50" s="9">
        <f t="shared" si="78"/>
        <v>8.0665260309576593E-3</v>
      </c>
      <c r="Z50" s="9">
        <f t="shared" si="72"/>
        <v>2.6702982723170177E-2</v>
      </c>
      <c r="AA50" s="9">
        <v>0</v>
      </c>
      <c r="AB50" s="8">
        <f t="shared" si="79"/>
        <v>0.50735667174023347</v>
      </c>
      <c r="AC50" s="8">
        <f t="shared" si="73"/>
        <v>0.34677913927026061</v>
      </c>
      <c r="AD50" s="8">
        <f t="shared" si="74"/>
        <v>0.50735667174023336</v>
      </c>
      <c r="AE50" s="8">
        <v>0</v>
      </c>
      <c r="AF50">
        <f t="shared" si="54"/>
        <v>2.5367833587011668</v>
      </c>
      <c r="AG50">
        <f t="shared" si="12"/>
        <v>0.13351491361585074</v>
      </c>
      <c r="AH50">
        <v>1</v>
      </c>
      <c r="AI50">
        <f t="shared" si="21"/>
        <v>0.15367833587011664</v>
      </c>
      <c r="AJ50">
        <f t="shared" si="55"/>
        <v>1.3831050228310502</v>
      </c>
      <c r="AK50">
        <f t="shared" si="56"/>
        <v>0</v>
      </c>
      <c r="AL50">
        <f t="shared" si="57"/>
        <v>0</v>
      </c>
      <c r="AM50">
        <f t="shared" si="58"/>
        <v>0</v>
      </c>
      <c r="AN50">
        <f t="shared" si="59"/>
        <v>0</v>
      </c>
      <c r="AO50">
        <f t="shared" si="60"/>
        <v>0</v>
      </c>
      <c r="AP50">
        <f t="shared" si="61"/>
        <v>0</v>
      </c>
      <c r="AQ50">
        <f t="shared" si="62"/>
        <v>0</v>
      </c>
      <c r="AR50">
        <f t="shared" si="63"/>
        <v>0.5</v>
      </c>
      <c r="AS50">
        <f t="shared" si="64"/>
        <v>0.5</v>
      </c>
      <c r="AT50">
        <f t="shared" si="80"/>
        <v>3.8934603378428418</v>
      </c>
      <c r="AU50">
        <f t="shared" si="66"/>
        <v>3.8934603378428414</v>
      </c>
      <c r="AV50">
        <f t="shared" si="65"/>
        <v>0</v>
      </c>
    </row>
  </sheetData>
  <autoFilter ref="A1:AV50" xr:uid="{B8FA55B9-4B55-CA42-8885-E77FD95D3DD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DFCB5-04CF-3F47-AD3E-22FABD9027EF}">
  <sheetPr>
    <tabColor theme="9"/>
  </sheetPr>
  <dimension ref="A1:V9"/>
  <sheetViews>
    <sheetView workbookViewId="0">
      <selection activeCell="H16" sqref="H16"/>
    </sheetView>
  </sheetViews>
  <sheetFormatPr baseColWidth="10" defaultRowHeight="16" x14ac:dyDescent="0.2"/>
  <cols>
    <col min="2" max="2" width="5.5" bestFit="1" customWidth="1"/>
    <col min="3" max="3" width="14.83203125" bestFit="1" customWidth="1"/>
    <col min="4" max="4" width="15.6640625" bestFit="1" customWidth="1"/>
    <col min="5" max="5" width="5.5" bestFit="1" customWidth="1"/>
    <col min="6" max="6" width="14.83203125" bestFit="1" customWidth="1"/>
    <col min="7" max="7" width="15.6640625" bestFit="1" customWidth="1"/>
    <col min="8" max="8" width="5.5" bestFit="1" customWidth="1"/>
    <col min="9" max="9" width="14.83203125" bestFit="1" customWidth="1"/>
    <col min="10" max="10" width="15.6640625" bestFit="1" customWidth="1"/>
    <col min="11" max="11" width="5.5" bestFit="1" customWidth="1"/>
    <col min="12" max="12" width="14.83203125" bestFit="1" customWidth="1"/>
    <col min="13" max="13" width="15.6640625" bestFit="1" customWidth="1"/>
    <col min="14" max="14" width="5.5" bestFit="1" customWidth="1"/>
    <col min="15" max="15" width="14.83203125" bestFit="1" customWidth="1"/>
    <col min="16" max="16" width="15.6640625" bestFit="1" customWidth="1"/>
    <col min="17" max="17" width="5.5" bestFit="1" customWidth="1"/>
    <col min="18" max="18" width="14.83203125" bestFit="1" customWidth="1"/>
    <col min="19" max="19" width="15.6640625" bestFit="1" customWidth="1"/>
    <col min="20" max="20" width="5.5" bestFit="1" customWidth="1"/>
    <col min="21" max="21" width="14.83203125" bestFit="1" customWidth="1"/>
    <col min="22" max="22" width="15.6640625" bestFit="1" customWidth="1"/>
  </cols>
  <sheetData>
    <row r="1" spans="1:22" x14ac:dyDescent="0.2">
      <c r="B1" s="22" t="s">
        <v>8</v>
      </c>
      <c r="C1" s="22"/>
      <c r="D1" s="22"/>
      <c r="E1" s="21" t="s">
        <v>20</v>
      </c>
      <c r="F1" s="21"/>
      <c r="G1" s="21"/>
      <c r="H1" s="21" t="s">
        <v>22</v>
      </c>
      <c r="I1" s="21"/>
      <c r="J1" s="21"/>
      <c r="K1" s="22" t="s">
        <v>25</v>
      </c>
      <c r="L1" s="22"/>
      <c r="M1" s="22"/>
      <c r="N1" s="21" t="s">
        <v>7</v>
      </c>
      <c r="O1" s="21"/>
      <c r="P1" s="21"/>
      <c r="Q1" s="21" t="s">
        <v>6</v>
      </c>
      <c r="R1" s="21"/>
      <c r="S1" s="21"/>
      <c r="T1" s="21" t="s">
        <v>43</v>
      </c>
      <c r="U1" s="21"/>
      <c r="V1" s="21"/>
    </row>
    <row r="2" spans="1:22" x14ac:dyDescent="0.2">
      <c r="B2" s="4" t="s">
        <v>44</v>
      </c>
      <c r="C2" s="4" t="s">
        <v>45</v>
      </c>
      <c r="D2" s="4" t="s">
        <v>46</v>
      </c>
      <c r="E2" s="4" t="s">
        <v>44</v>
      </c>
      <c r="F2" s="4" t="s">
        <v>45</v>
      </c>
      <c r="G2" s="4" t="s">
        <v>46</v>
      </c>
      <c r="H2" s="4" t="s">
        <v>44</v>
      </c>
      <c r="I2" s="4" t="s">
        <v>45</v>
      </c>
      <c r="J2" s="4" t="s">
        <v>46</v>
      </c>
      <c r="K2" s="4" t="s">
        <v>44</v>
      </c>
      <c r="L2" s="4" t="s">
        <v>45</v>
      </c>
      <c r="M2" s="4" t="s">
        <v>46</v>
      </c>
      <c r="N2" s="4" t="s">
        <v>44</v>
      </c>
      <c r="O2" s="4" t="s">
        <v>45</v>
      </c>
      <c r="P2" s="4" t="s">
        <v>46</v>
      </c>
      <c r="Q2" s="4" t="s">
        <v>44</v>
      </c>
      <c r="R2" s="4" t="s">
        <v>45</v>
      </c>
      <c r="S2" s="4" t="s">
        <v>46</v>
      </c>
      <c r="T2" s="4" t="s">
        <v>44</v>
      </c>
      <c r="U2" s="4" t="s">
        <v>45</v>
      </c>
      <c r="V2" s="4" t="s">
        <v>46</v>
      </c>
    </row>
    <row r="3" spans="1:22" x14ac:dyDescent="0.2">
      <c r="A3" s="7" t="s">
        <v>81</v>
      </c>
      <c r="B3">
        <v>0.95</v>
      </c>
      <c r="C3" t="s">
        <v>47</v>
      </c>
      <c r="D3" t="s">
        <v>145</v>
      </c>
      <c r="E3">
        <v>0.95</v>
      </c>
      <c r="F3" t="s">
        <v>47</v>
      </c>
      <c r="G3" t="s">
        <v>145</v>
      </c>
      <c r="H3">
        <v>0.95</v>
      </c>
      <c r="I3" t="s">
        <v>47</v>
      </c>
      <c r="J3" t="s">
        <v>145</v>
      </c>
      <c r="K3">
        <v>0.95</v>
      </c>
      <c r="L3" t="s">
        <v>47</v>
      </c>
      <c r="M3" t="s">
        <v>145</v>
      </c>
      <c r="N3">
        <v>0.95</v>
      </c>
      <c r="O3" t="s">
        <v>47</v>
      </c>
      <c r="P3" t="s">
        <v>145</v>
      </c>
      <c r="Q3">
        <v>0.95</v>
      </c>
      <c r="R3" t="s">
        <v>47</v>
      </c>
      <c r="S3" t="s">
        <v>145</v>
      </c>
      <c r="T3">
        <v>0.95</v>
      </c>
      <c r="U3" t="s">
        <v>47</v>
      </c>
      <c r="V3" t="s">
        <v>145</v>
      </c>
    </row>
    <row r="4" spans="1:22" x14ac:dyDescent="0.2">
      <c r="A4" s="4" t="s">
        <v>82</v>
      </c>
      <c r="B4">
        <v>0.4</v>
      </c>
      <c r="C4" t="s">
        <v>47</v>
      </c>
      <c r="D4" t="s">
        <v>48</v>
      </c>
      <c r="E4">
        <v>0.4</v>
      </c>
      <c r="F4" t="s">
        <v>47</v>
      </c>
      <c r="G4" t="s">
        <v>48</v>
      </c>
      <c r="H4">
        <v>0.5</v>
      </c>
      <c r="I4" t="s">
        <v>47</v>
      </c>
      <c r="J4" t="s">
        <v>48</v>
      </c>
      <c r="K4">
        <v>0.4</v>
      </c>
      <c r="L4" t="s">
        <v>47</v>
      </c>
      <c r="M4" t="s">
        <v>53</v>
      </c>
      <c r="N4">
        <v>0.4</v>
      </c>
      <c r="O4" t="s">
        <v>47</v>
      </c>
      <c r="P4" t="s">
        <v>53</v>
      </c>
      <c r="Q4">
        <v>0.4</v>
      </c>
      <c r="R4" t="s">
        <v>47</v>
      </c>
      <c r="S4" t="s">
        <v>53</v>
      </c>
      <c r="T4">
        <v>0.4</v>
      </c>
      <c r="U4" t="s">
        <v>47</v>
      </c>
      <c r="V4" t="s">
        <v>53</v>
      </c>
    </row>
    <row r="5" spans="1:22" x14ac:dyDescent="0.2">
      <c r="A5" s="4" t="s">
        <v>83</v>
      </c>
      <c r="B5">
        <v>0.6</v>
      </c>
      <c r="C5" t="s">
        <v>47</v>
      </c>
      <c r="D5" t="s">
        <v>49</v>
      </c>
      <c r="E5">
        <v>0.8</v>
      </c>
      <c r="F5" t="s">
        <v>47</v>
      </c>
      <c r="G5" t="s">
        <v>51</v>
      </c>
      <c r="H5">
        <v>1</v>
      </c>
      <c r="I5" t="s">
        <v>47</v>
      </c>
      <c r="J5" t="s">
        <v>52</v>
      </c>
      <c r="K5">
        <v>1</v>
      </c>
      <c r="L5" t="s">
        <v>47</v>
      </c>
      <c r="M5" t="s">
        <v>52</v>
      </c>
      <c r="N5">
        <v>0.6</v>
      </c>
      <c r="O5" t="s">
        <v>47</v>
      </c>
      <c r="P5" t="s">
        <v>49</v>
      </c>
      <c r="Q5">
        <v>0.8</v>
      </c>
      <c r="R5" t="s">
        <v>47</v>
      </c>
      <c r="S5" t="s">
        <v>51</v>
      </c>
      <c r="T5">
        <v>0.8</v>
      </c>
      <c r="U5" t="s">
        <v>47</v>
      </c>
      <c r="V5" t="s">
        <v>51</v>
      </c>
    </row>
    <row r="6" spans="1:22" x14ac:dyDescent="0.2">
      <c r="A6" s="4" t="s">
        <v>84</v>
      </c>
      <c r="B6">
        <v>0.75</v>
      </c>
      <c r="C6" t="s">
        <v>47</v>
      </c>
      <c r="D6" t="s">
        <v>50</v>
      </c>
      <c r="E6">
        <v>0.75</v>
      </c>
      <c r="F6" t="s">
        <v>47</v>
      </c>
      <c r="G6" t="s">
        <v>50</v>
      </c>
      <c r="H6">
        <v>0.75</v>
      </c>
      <c r="I6" t="s">
        <v>47</v>
      </c>
      <c r="J6" t="s">
        <v>50</v>
      </c>
      <c r="K6">
        <v>0.75</v>
      </c>
      <c r="L6" t="s">
        <v>47</v>
      </c>
      <c r="M6" t="s">
        <v>50</v>
      </c>
      <c r="N6">
        <v>0.75</v>
      </c>
      <c r="O6" t="s">
        <v>47</v>
      </c>
      <c r="P6" t="s">
        <v>50</v>
      </c>
      <c r="Q6">
        <v>0.75</v>
      </c>
      <c r="R6" t="s">
        <v>47</v>
      </c>
      <c r="S6" t="s">
        <v>50</v>
      </c>
      <c r="T6">
        <v>0.75</v>
      </c>
      <c r="U6" t="s">
        <v>47</v>
      </c>
      <c r="V6" t="s">
        <v>50</v>
      </c>
    </row>
    <row r="7" spans="1:22" x14ac:dyDescent="0.2">
      <c r="A7" s="4" t="s">
        <v>99</v>
      </c>
      <c r="B7">
        <v>1</v>
      </c>
      <c r="C7" t="s">
        <v>47</v>
      </c>
      <c r="D7" t="s">
        <v>145</v>
      </c>
      <c r="E7">
        <v>0.95</v>
      </c>
      <c r="F7" t="s">
        <v>47</v>
      </c>
      <c r="G7" t="s">
        <v>145</v>
      </c>
      <c r="H7">
        <v>1</v>
      </c>
      <c r="I7" t="s">
        <v>47</v>
      </c>
      <c r="J7" t="s">
        <v>145</v>
      </c>
      <c r="K7">
        <v>1</v>
      </c>
      <c r="L7" t="s">
        <v>47</v>
      </c>
      <c r="M7" t="s">
        <v>145</v>
      </c>
      <c r="N7">
        <v>1</v>
      </c>
      <c r="O7" t="s">
        <v>47</v>
      </c>
      <c r="P7" t="s">
        <v>145</v>
      </c>
      <c r="Q7">
        <v>1</v>
      </c>
      <c r="R7" t="s">
        <v>47</v>
      </c>
      <c r="S7" t="s">
        <v>145</v>
      </c>
      <c r="T7">
        <v>1</v>
      </c>
      <c r="U7" t="s">
        <v>47</v>
      </c>
      <c r="V7" t="s">
        <v>145</v>
      </c>
    </row>
    <row r="8" spans="1:22" x14ac:dyDescent="0.2">
      <c r="A8" s="4" t="s">
        <v>93</v>
      </c>
      <c r="B8">
        <v>1</v>
      </c>
      <c r="C8" t="s">
        <v>47</v>
      </c>
      <c r="D8" t="s">
        <v>145</v>
      </c>
      <c r="E8">
        <v>0.01</v>
      </c>
      <c r="F8" t="s">
        <v>47</v>
      </c>
      <c r="G8" t="s">
        <v>146</v>
      </c>
      <c r="H8">
        <v>0.01</v>
      </c>
      <c r="I8" t="s">
        <v>47</v>
      </c>
      <c r="J8" t="s">
        <v>146</v>
      </c>
      <c r="K8">
        <v>0.01</v>
      </c>
      <c r="L8" t="s">
        <v>47</v>
      </c>
      <c r="M8" t="s">
        <v>146</v>
      </c>
      <c r="N8">
        <v>1</v>
      </c>
      <c r="O8" t="s">
        <v>47</v>
      </c>
      <c r="P8" t="s">
        <v>145</v>
      </c>
      <c r="Q8">
        <v>0.01</v>
      </c>
      <c r="R8" t="s">
        <v>47</v>
      </c>
      <c r="S8" t="s">
        <v>146</v>
      </c>
      <c r="T8">
        <v>0.01</v>
      </c>
      <c r="U8" t="s">
        <v>47</v>
      </c>
      <c r="V8" t="s">
        <v>146</v>
      </c>
    </row>
    <row r="9" spans="1:22" x14ac:dyDescent="0.2">
      <c r="A9" s="4" t="s">
        <v>100</v>
      </c>
      <c r="B9">
        <v>0.01</v>
      </c>
      <c r="C9" t="s">
        <v>47</v>
      </c>
      <c r="D9" t="s">
        <v>146</v>
      </c>
      <c r="E9">
        <v>0.01</v>
      </c>
      <c r="F9" t="s">
        <v>47</v>
      </c>
      <c r="G9" t="s">
        <v>146</v>
      </c>
      <c r="H9">
        <v>0.01</v>
      </c>
      <c r="I9" t="s">
        <v>47</v>
      </c>
      <c r="J9" t="s">
        <v>146</v>
      </c>
      <c r="K9">
        <v>0.01</v>
      </c>
      <c r="L9" t="s">
        <v>47</v>
      </c>
      <c r="M9" t="s">
        <v>146</v>
      </c>
      <c r="N9">
        <v>0.01</v>
      </c>
      <c r="O9" t="s">
        <v>47</v>
      </c>
      <c r="P9" t="s">
        <v>146</v>
      </c>
      <c r="Q9">
        <v>0.01</v>
      </c>
      <c r="R9" t="s">
        <v>47</v>
      </c>
      <c r="S9" t="s">
        <v>146</v>
      </c>
      <c r="T9">
        <v>0.01</v>
      </c>
      <c r="U9" t="s">
        <v>47</v>
      </c>
      <c r="V9" t="s">
        <v>146</v>
      </c>
    </row>
  </sheetData>
  <mergeCells count="7">
    <mergeCell ref="T1:V1"/>
    <mergeCell ref="B1:D1"/>
    <mergeCell ref="E1:G1"/>
    <mergeCell ref="H1:J1"/>
    <mergeCell ref="K1:M1"/>
    <mergeCell ref="N1:P1"/>
    <mergeCell ref="Q1:S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3D669-8B50-6F4E-AEF3-51597825DEBA}">
  <sheetPr>
    <tabColor theme="8"/>
  </sheetPr>
  <dimension ref="A1:K167"/>
  <sheetViews>
    <sheetView zoomScale="130" zoomScaleNormal="130" workbookViewId="0">
      <selection activeCell="L1" sqref="L1:M1048576"/>
    </sheetView>
  </sheetViews>
  <sheetFormatPr baseColWidth="10" defaultRowHeight="16" x14ac:dyDescent="0.2"/>
  <cols>
    <col min="1" max="1" width="4.83203125" bestFit="1" customWidth="1"/>
    <col min="2" max="2" width="8.1640625" bestFit="1" customWidth="1"/>
    <col min="3" max="3" width="7.6640625" bestFit="1" customWidth="1"/>
    <col min="4" max="4" width="7.33203125" bestFit="1" customWidth="1"/>
    <col min="5" max="5" width="17" bestFit="1" customWidth="1"/>
    <col min="6" max="6" width="15.33203125" bestFit="1" customWidth="1"/>
    <col min="7" max="7" width="7.6640625" bestFit="1" customWidth="1"/>
    <col min="11" max="11" width="19.83203125" bestFit="1" customWidth="1"/>
  </cols>
  <sheetData>
    <row r="1" spans="1:11" x14ac:dyDescent="0.2">
      <c r="A1" s="1" t="s">
        <v>9</v>
      </c>
      <c r="B1" s="1" t="s">
        <v>0</v>
      </c>
      <c r="C1" s="1" t="s">
        <v>11</v>
      </c>
      <c r="D1" s="1" t="s">
        <v>13</v>
      </c>
      <c r="E1" s="1" t="s">
        <v>14</v>
      </c>
      <c r="F1" s="1" t="s">
        <v>15</v>
      </c>
      <c r="G1" s="1" t="s">
        <v>1</v>
      </c>
      <c r="H1" s="1" t="s">
        <v>61</v>
      </c>
      <c r="I1" s="1" t="s">
        <v>79</v>
      </c>
      <c r="J1" s="1" t="s">
        <v>80</v>
      </c>
      <c r="K1" s="1" t="s">
        <v>17</v>
      </c>
    </row>
    <row r="2" spans="1:11" x14ac:dyDescent="0.2">
      <c r="A2" s="2" t="s">
        <v>101</v>
      </c>
      <c r="B2" s="2" t="s">
        <v>2</v>
      </c>
      <c r="C2" s="2"/>
      <c r="D2" s="2"/>
      <c r="E2" s="2"/>
      <c r="F2" s="2"/>
      <c r="G2" s="2">
        <v>5.8479532163742691</v>
      </c>
      <c r="H2" s="2" t="s">
        <v>68</v>
      </c>
      <c r="I2" s="2" t="s">
        <v>18</v>
      </c>
      <c r="J2" s="2" t="s">
        <v>8</v>
      </c>
      <c r="K2" t="s">
        <v>134</v>
      </c>
    </row>
    <row r="3" spans="1:11" x14ac:dyDescent="0.2">
      <c r="A3" s="2" t="s">
        <v>101</v>
      </c>
      <c r="B3" s="2"/>
      <c r="C3" s="2"/>
      <c r="D3" s="2"/>
      <c r="E3" s="2"/>
      <c r="F3" s="2" t="s">
        <v>33</v>
      </c>
      <c r="G3" s="2">
        <v>4.0806600542102291</v>
      </c>
      <c r="H3" s="2" t="s">
        <v>68</v>
      </c>
      <c r="I3" s="2" t="s">
        <v>18</v>
      </c>
      <c r="J3" s="2" t="s">
        <v>8</v>
      </c>
      <c r="K3" t="s">
        <v>134</v>
      </c>
    </row>
    <row r="4" spans="1:11" x14ac:dyDescent="0.2">
      <c r="A4" s="2"/>
      <c r="B4" s="2" t="s">
        <v>2</v>
      </c>
      <c r="C4" s="2" t="s">
        <v>115</v>
      </c>
      <c r="D4" s="2"/>
      <c r="E4" s="2"/>
      <c r="F4" s="2"/>
      <c r="G4" s="2">
        <v>5.8479532163742691</v>
      </c>
      <c r="H4" s="2" t="s">
        <v>68</v>
      </c>
      <c r="I4" s="2" t="s">
        <v>18</v>
      </c>
      <c r="J4" s="2" t="s">
        <v>8</v>
      </c>
      <c r="K4" t="s">
        <v>134</v>
      </c>
    </row>
    <row r="5" spans="1:11" x14ac:dyDescent="0.2">
      <c r="A5" s="2"/>
      <c r="B5" s="2" t="s">
        <v>2</v>
      </c>
      <c r="C5" s="2"/>
      <c r="D5" s="2"/>
      <c r="E5" s="2"/>
      <c r="F5" s="2" t="s">
        <v>33</v>
      </c>
      <c r="G5" s="2">
        <v>0</v>
      </c>
      <c r="H5" s="2" t="s">
        <v>68</v>
      </c>
      <c r="I5" s="2" t="s">
        <v>18</v>
      </c>
      <c r="J5" s="2" t="s">
        <v>8</v>
      </c>
      <c r="K5" t="s">
        <v>134</v>
      </c>
    </row>
    <row r="6" spans="1:11" x14ac:dyDescent="0.2">
      <c r="A6" s="2"/>
      <c r="B6" s="2"/>
      <c r="C6" s="2" t="s">
        <v>115</v>
      </c>
      <c r="D6" s="2" t="s">
        <v>16</v>
      </c>
      <c r="E6" s="2"/>
      <c r="F6" s="2"/>
      <c r="G6" s="2">
        <v>5.5555555555555554</v>
      </c>
      <c r="H6" s="2" t="s">
        <v>68</v>
      </c>
      <c r="I6" s="2" t="s">
        <v>18</v>
      </c>
      <c r="J6" s="2" t="s">
        <v>8</v>
      </c>
      <c r="K6" t="s">
        <v>141</v>
      </c>
    </row>
    <row r="7" spans="1:11" x14ac:dyDescent="0.2">
      <c r="A7" s="2"/>
      <c r="B7" s="2"/>
      <c r="C7" s="2" t="s">
        <v>115</v>
      </c>
      <c r="D7" s="2"/>
      <c r="E7" s="2"/>
      <c r="F7" s="2" t="s">
        <v>33</v>
      </c>
      <c r="G7" s="2">
        <v>0.29239766081871377</v>
      </c>
      <c r="H7" s="2" t="s">
        <v>68</v>
      </c>
      <c r="I7" s="2" t="s">
        <v>18</v>
      </c>
      <c r="J7" s="2" t="s">
        <v>8</v>
      </c>
      <c r="K7" t="s">
        <v>141</v>
      </c>
    </row>
    <row r="8" spans="1:11" x14ac:dyDescent="0.2">
      <c r="A8" s="2"/>
      <c r="B8" s="2"/>
      <c r="C8" s="2"/>
      <c r="D8" s="2" t="s">
        <v>16</v>
      </c>
      <c r="E8" s="2" t="s">
        <v>8</v>
      </c>
      <c r="F8" s="2"/>
      <c r="G8" s="2">
        <v>1</v>
      </c>
      <c r="H8" s="2" t="s">
        <v>68</v>
      </c>
      <c r="I8" s="2" t="s">
        <v>18</v>
      </c>
      <c r="J8" s="2" t="s">
        <v>8</v>
      </c>
      <c r="K8" t="s">
        <v>141</v>
      </c>
    </row>
    <row r="9" spans="1:11" x14ac:dyDescent="0.2">
      <c r="A9" s="2"/>
      <c r="B9" s="2"/>
      <c r="C9" s="2"/>
      <c r="D9" s="2" t="s">
        <v>16</v>
      </c>
      <c r="E9" s="2"/>
      <c r="F9" s="2" t="s">
        <v>33</v>
      </c>
      <c r="G9" s="2">
        <v>4.5555555555555554</v>
      </c>
      <c r="H9" s="2" t="s">
        <v>68</v>
      </c>
      <c r="I9" s="2" t="s">
        <v>18</v>
      </c>
      <c r="J9" s="2" t="s">
        <v>8</v>
      </c>
      <c r="K9" t="s">
        <v>141</v>
      </c>
    </row>
    <row r="10" spans="1:11" x14ac:dyDescent="0.2">
      <c r="A10" s="2"/>
      <c r="B10" s="2"/>
      <c r="C10" s="2"/>
      <c r="D10" s="2" t="s">
        <v>16</v>
      </c>
      <c r="E10" s="2"/>
      <c r="F10" s="2" t="s">
        <v>70</v>
      </c>
      <c r="G10" s="2">
        <v>0</v>
      </c>
      <c r="H10" s="2" t="s">
        <v>68</v>
      </c>
      <c r="I10" s="2" t="s">
        <v>18</v>
      </c>
      <c r="J10" s="2" t="s">
        <v>8</v>
      </c>
      <c r="K10" t="s">
        <v>141</v>
      </c>
    </row>
    <row r="11" spans="1:11" x14ac:dyDescent="0.2">
      <c r="A11" s="2"/>
      <c r="B11" s="2"/>
      <c r="C11" s="2" t="s">
        <v>115</v>
      </c>
      <c r="D11" s="2" t="s">
        <v>78</v>
      </c>
      <c r="E11" s="2"/>
      <c r="F11" s="2"/>
      <c r="G11" s="2">
        <v>0</v>
      </c>
      <c r="H11" s="2" t="s">
        <v>68</v>
      </c>
      <c r="I11" s="2" t="s">
        <v>18</v>
      </c>
      <c r="J11" s="2" t="s">
        <v>8</v>
      </c>
      <c r="K11" t="s">
        <v>141</v>
      </c>
    </row>
    <row r="12" spans="1:11" x14ac:dyDescent="0.2">
      <c r="A12" s="2"/>
      <c r="B12" s="2"/>
      <c r="C12" s="2" t="s">
        <v>115</v>
      </c>
      <c r="D12" s="2"/>
      <c r="E12" s="2"/>
      <c r="F12" s="2" t="s">
        <v>33</v>
      </c>
      <c r="G12" s="2">
        <v>0</v>
      </c>
      <c r="H12" s="2" t="s">
        <v>68</v>
      </c>
      <c r="I12" s="2" t="s">
        <v>18</v>
      </c>
      <c r="J12" s="2" t="s">
        <v>8</v>
      </c>
      <c r="K12" t="s">
        <v>141</v>
      </c>
    </row>
    <row r="13" spans="1:11" x14ac:dyDescent="0.2">
      <c r="A13" s="2"/>
      <c r="B13" s="2"/>
      <c r="C13" s="2"/>
      <c r="D13" s="2" t="s">
        <v>78</v>
      </c>
      <c r="E13" s="2" t="s">
        <v>8</v>
      </c>
      <c r="F13" s="2"/>
      <c r="G13" s="2">
        <v>0</v>
      </c>
      <c r="H13" s="2" t="s">
        <v>68</v>
      </c>
      <c r="I13" s="2" t="s">
        <v>18</v>
      </c>
      <c r="J13" s="2" t="s">
        <v>8</v>
      </c>
      <c r="K13" t="s">
        <v>141</v>
      </c>
    </row>
    <row r="14" spans="1:11" x14ac:dyDescent="0.2">
      <c r="A14" s="2"/>
      <c r="B14" s="2"/>
      <c r="C14" s="2"/>
      <c r="D14" s="2" t="s">
        <v>78</v>
      </c>
      <c r="E14" s="2"/>
      <c r="F14" s="2" t="s">
        <v>33</v>
      </c>
      <c r="G14" s="2">
        <v>0</v>
      </c>
      <c r="H14" s="2" t="s">
        <v>68</v>
      </c>
      <c r="I14" s="2" t="s">
        <v>18</v>
      </c>
      <c r="J14" s="2" t="s">
        <v>8</v>
      </c>
      <c r="K14" t="s">
        <v>141</v>
      </c>
    </row>
    <row r="15" spans="1:11" x14ac:dyDescent="0.2">
      <c r="A15" s="2"/>
      <c r="B15" s="2"/>
      <c r="C15" s="2"/>
      <c r="D15" s="2" t="s">
        <v>78</v>
      </c>
      <c r="E15" s="2"/>
      <c r="F15" s="2" t="s">
        <v>70</v>
      </c>
      <c r="G15" s="6">
        <v>0</v>
      </c>
      <c r="H15" s="2" t="s">
        <v>68</v>
      </c>
      <c r="I15" s="2" t="s">
        <v>18</v>
      </c>
      <c r="J15" s="2" t="s">
        <v>8</v>
      </c>
      <c r="K15" t="s">
        <v>141</v>
      </c>
    </row>
    <row r="16" spans="1:11" x14ac:dyDescent="0.2">
      <c r="A16" s="2"/>
      <c r="B16" s="2"/>
      <c r="C16" s="2"/>
      <c r="D16" s="2"/>
      <c r="E16" s="2" t="s">
        <v>8</v>
      </c>
      <c r="F16" s="2" t="s">
        <v>33</v>
      </c>
      <c r="G16" s="2">
        <v>0</v>
      </c>
      <c r="H16" s="2" t="s">
        <v>68</v>
      </c>
      <c r="I16" s="2" t="s">
        <v>18</v>
      </c>
      <c r="J16" s="2" t="s">
        <v>8</v>
      </c>
      <c r="K16" t="s">
        <v>141</v>
      </c>
    </row>
    <row r="17" spans="1:11" x14ac:dyDescent="0.2">
      <c r="A17" s="2"/>
      <c r="B17" s="2"/>
      <c r="C17" s="2"/>
      <c r="D17" s="2"/>
      <c r="E17" s="2" t="s">
        <v>8</v>
      </c>
      <c r="F17" s="2" t="s">
        <v>70</v>
      </c>
      <c r="G17" s="2">
        <v>0</v>
      </c>
      <c r="H17" s="2" t="s">
        <v>68</v>
      </c>
      <c r="I17" s="2" t="s">
        <v>18</v>
      </c>
      <c r="J17" s="2" t="s">
        <v>8</v>
      </c>
      <c r="K17" t="s">
        <v>141</v>
      </c>
    </row>
    <row r="18" spans="1:11" x14ac:dyDescent="0.2">
      <c r="A18" s="2"/>
      <c r="B18" s="2"/>
      <c r="C18" s="2"/>
      <c r="D18" s="2"/>
      <c r="E18" s="2" t="s">
        <v>8</v>
      </c>
      <c r="F18" s="2" t="s">
        <v>33</v>
      </c>
      <c r="G18" s="2">
        <v>1</v>
      </c>
      <c r="H18" s="2" t="s">
        <v>68</v>
      </c>
      <c r="I18" s="2" t="s">
        <v>18</v>
      </c>
      <c r="J18" s="2" t="s">
        <v>8</v>
      </c>
      <c r="K18" t="s">
        <v>141</v>
      </c>
    </row>
    <row r="19" spans="1:11" x14ac:dyDescent="0.2">
      <c r="A19" s="2"/>
      <c r="B19" s="2"/>
      <c r="C19" s="2"/>
      <c r="D19" s="2"/>
      <c r="E19" s="2" t="s">
        <v>8</v>
      </c>
      <c r="F19" s="2" t="s">
        <v>70</v>
      </c>
      <c r="G19" s="2">
        <v>0</v>
      </c>
      <c r="H19" s="2" t="s">
        <v>68</v>
      </c>
      <c r="I19" s="2" t="s">
        <v>18</v>
      </c>
      <c r="J19" s="2" t="s">
        <v>8</v>
      </c>
      <c r="K19" t="s">
        <v>141</v>
      </c>
    </row>
    <row r="20" spans="1:11" x14ac:dyDescent="0.2">
      <c r="A20" s="3" t="s">
        <v>102</v>
      </c>
      <c r="B20" s="3" t="s">
        <v>19</v>
      </c>
      <c r="C20" s="3"/>
      <c r="D20" s="3"/>
      <c r="E20" s="3"/>
      <c r="F20" s="3"/>
      <c r="G20" s="3">
        <v>4.8245614035087723</v>
      </c>
      <c r="H20" s="3" t="s">
        <v>62</v>
      </c>
      <c r="I20" s="3" t="s">
        <v>4</v>
      </c>
      <c r="J20" s="3" t="s">
        <v>20</v>
      </c>
      <c r="K20" t="s">
        <v>136</v>
      </c>
    </row>
    <row r="21" spans="1:11" x14ac:dyDescent="0.2">
      <c r="A21" s="3" t="s">
        <v>102</v>
      </c>
      <c r="B21" s="3"/>
      <c r="C21" s="3"/>
      <c r="D21" s="3"/>
      <c r="E21" s="3"/>
      <c r="F21" s="3" t="s">
        <v>33</v>
      </c>
      <c r="G21" s="3">
        <v>0.53606237816764124</v>
      </c>
      <c r="H21" s="3" t="s">
        <v>62</v>
      </c>
      <c r="I21" s="3" t="s">
        <v>4</v>
      </c>
      <c r="J21" s="3" t="s">
        <v>20</v>
      </c>
      <c r="K21" t="s">
        <v>136</v>
      </c>
    </row>
    <row r="22" spans="1:11" x14ac:dyDescent="0.2">
      <c r="A22" s="3"/>
      <c r="B22" s="3" t="s">
        <v>19</v>
      </c>
      <c r="C22" s="3" t="s">
        <v>4</v>
      </c>
      <c r="D22" s="3"/>
      <c r="E22" s="3"/>
      <c r="F22" s="3"/>
      <c r="G22" s="3">
        <v>6.1403508771929829</v>
      </c>
      <c r="H22" s="3" t="s">
        <v>62</v>
      </c>
      <c r="I22" s="3" t="s">
        <v>4</v>
      </c>
      <c r="J22" s="3" t="s">
        <v>20</v>
      </c>
      <c r="K22" t="s">
        <v>136</v>
      </c>
    </row>
    <row r="23" spans="1:11" x14ac:dyDescent="0.2">
      <c r="A23" s="3"/>
      <c r="B23" s="3" t="s">
        <v>19</v>
      </c>
      <c r="C23" s="3"/>
      <c r="D23" s="3"/>
      <c r="E23" s="3"/>
      <c r="F23" s="3" t="s">
        <v>33</v>
      </c>
      <c r="G23" s="3">
        <v>0</v>
      </c>
      <c r="H23" s="3" t="s">
        <v>62</v>
      </c>
      <c r="I23" s="3" t="s">
        <v>4</v>
      </c>
      <c r="J23" s="3" t="s">
        <v>20</v>
      </c>
      <c r="K23" t="s">
        <v>136</v>
      </c>
    </row>
    <row r="24" spans="1:11" x14ac:dyDescent="0.2">
      <c r="A24" s="3" t="s">
        <v>103</v>
      </c>
      <c r="B24" s="3" t="s">
        <v>21</v>
      </c>
      <c r="C24" s="3"/>
      <c r="D24" s="3"/>
      <c r="E24" s="3"/>
      <c r="F24" s="3"/>
      <c r="G24" s="3">
        <v>28.07017543859649</v>
      </c>
      <c r="H24" s="3" t="s">
        <v>62</v>
      </c>
      <c r="I24" s="3" t="s">
        <v>4</v>
      </c>
      <c r="J24" s="3" t="s">
        <v>20</v>
      </c>
      <c r="K24" t="s">
        <v>135</v>
      </c>
    </row>
    <row r="25" spans="1:11" x14ac:dyDescent="0.2">
      <c r="A25" s="3" t="s">
        <v>103</v>
      </c>
      <c r="B25" s="3"/>
      <c r="C25" s="3"/>
      <c r="D25" s="3"/>
      <c r="E25" s="3"/>
      <c r="F25" s="3" t="s">
        <v>33</v>
      </c>
      <c r="G25" s="3">
        <v>9.9652926353824949</v>
      </c>
      <c r="H25" s="3" t="s">
        <v>62</v>
      </c>
      <c r="I25" s="3" t="s">
        <v>4</v>
      </c>
      <c r="J25" s="3" t="s">
        <v>20</v>
      </c>
      <c r="K25" t="s">
        <v>135</v>
      </c>
    </row>
    <row r="26" spans="1:11" x14ac:dyDescent="0.2">
      <c r="A26" s="3"/>
      <c r="B26" s="3" t="s">
        <v>21</v>
      </c>
      <c r="C26" s="3" t="s">
        <v>4</v>
      </c>
      <c r="D26" s="3"/>
      <c r="E26" s="3"/>
      <c r="F26" s="3"/>
      <c r="G26" s="3">
        <v>37.719298245614027</v>
      </c>
      <c r="H26" s="3" t="s">
        <v>62</v>
      </c>
      <c r="I26" s="3" t="s">
        <v>4</v>
      </c>
      <c r="J26" s="3" t="s">
        <v>20</v>
      </c>
      <c r="K26" t="s">
        <v>135</v>
      </c>
    </row>
    <row r="27" spans="1:11" x14ac:dyDescent="0.2">
      <c r="A27" s="3"/>
      <c r="B27" s="3" t="s">
        <v>21</v>
      </c>
      <c r="C27" s="3"/>
      <c r="D27" s="3"/>
      <c r="E27" s="3"/>
      <c r="F27" s="3" t="s">
        <v>33</v>
      </c>
      <c r="G27" s="3">
        <v>0</v>
      </c>
      <c r="H27" s="3" t="s">
        <v>62</v>
      </c>
      <c r="I27" s="3" t="s">
        <v>4</v>
      </c>
      <c r="J27" s="3" t="s">
        <v>20</v>
      </c>
      <c r="K27" t="s">
        <v>135</v>
      </c>
    </row>
    <row r="28" spans="1:11" x14ac:dyDescent="0.2">
      <c r="A28" s="3"/>
      <c r="B28" s="3"/>
      <c r="C28" s="3" t="s">
        <v>4</v>
      </c>
      <c r="D28" s="3" t="s">
        <v>5</v>
      </c>
      <c r="E28" s="3"/>
      <c r="F28" s="3"/>
      <c r="G28" s="3">
        <v>4.1666666666666696</v>
      </c>
      <c r="H28" s="3" t="s">
        <v>62</v>
      </c>
      <c r="I28" s="3" t="s">
        <v>4</v>
      </c>
      <c r="J28" s="3" t="s">
        <v>20</v>
      </c>
      <c r="K28" t="s">
        <v>142</v>
      </c>
    </row>
    <row r="29" spans="1:11" x14ac:dyDescent="0.2">
      <c r="A29" s="3"/>
      <c r="B29" s="3"/>
      <c r="C29" s="3" t="s">
        <v>4</v>
      </c>
      <c r="D29" s="3"/>
      <c r="E29" s="3"/>
      <c r="F29" s="3" t="s">
        <v>33</v>
      </c>
      <c r="G29" s="3">
        <v>0.2192982456140351</v>
      </c>
      <c r="H29" s="3" t="s">
        <v>62</v>
      </c>
      <c r="I29" s="3" t="s">
        <v>4</v>
      </c>
      <c r="J29" s="3" t="s">
        <v>20</v>
      </c>
      <c r="K29" t="s">
        <v>142</v>
      </c>
    </row>
    <row r="30" spans="1:11" x14ac:dyDescent="0.2">
      <c r="A30" s="3"/>
      <c r="B30" s="3"/>
      <c r="C30" s="3"/>
      <c r="D30" s="3" t="s">
        <v>5</v>
      </c>
      <c r="E30" s="3" t="s">
        <v>20</v>
      </c>
      <c r="F30" s="3"/>
      <c r="G30" s="3">
        <v>1</v>
      </c>
      <c r="H30" s="3" t="s">
        <v>62</v>
      </c>
      <c r="I30" s="3" t="s">
        <v>4</v>
      </c>
      <c r="J30" s="3" t="s">
        <v>20</v>
      </c>
      <c r="K30" t="s">
        <v>142</v>
      </c>
    </row>
    <row r="31" spans="1:11" x14ac:dyDescent="0.2">
      <c r="A31" s="3"/>
      <c r="B31" s="3"/>
      <c r="C31" s="3"/>
      <c r="D31" s="3" t="s">
        <v>5</v>
      </c>
      <c r="E31" s="3"/>
      <c r="F31" s="3" t="s">
        <v>33</v>
      </c>
      <c r="G31" s="3">
        <v>3.1666666666666661</v>
      </c>
      <c r="H31" s="3" t="s">
        <v>62</v>
      </c>
      <c r="I31" s="3" t="s">
        <v>4</v>
      </c>
      <c r="J31" s="3" t="s">
        <v>20</v>
      </c>
      <c r="K31" t="s">
        <v>142</v>
      </c>
    </row>
    <row r="32" spans="1:11" x14ac:dyDescent="0.2">
      <c r="A32" s="3"/>
      <c r="B32" s="3"/>
      <c r="C32" s="3"/>
      <c r="D32" s="3" t="s">
        <v>5</v>
      </c>
      <c r="E32" s="3"/>
      <c r="F32" s="3" t="s">
        <v>70</v>
      </c>
      <c r="G32" s="3">
        <v>0</v>
      </c>
      <c r="H32" s="3" t="s">
        <v>62</v>
      </c>
      <c r="I32" s="3" t="s">
        <v>4</v>
      </c>
      <c r="J32" s="3" t="s">
        <v>20</v>
      </c>
      <c r="K32" t="s">
        <v>142</v>
      </c>
    </row>
    <row r="33" spans="1:11" x14ac:dyDescent="0.2">
      <c r="A33" s="3"/>
      <c r="B33" s="3"/>
      <c r="C33" s="3" t="s">
        <v>4</v>
      </c>
      <c r="D33" s="3" t="s">
        <v>77</v>
      </c>
      <c r="E33" s="3"/>
      <c r="F33" s="3"/>
      <c r="G33" s="3">
        <v>37.499999999999993</v>
      </c>
      <c r="H33" s="3" t="s">
        <v>62</v>
      </c>
      <c r="I33" s="3" t="s">
        <v>4</v>
      </c>
      <c r="J33" s="3" t="s">
        <v>20</v>
      </c>
      <c r="K33" t="s">
        <v>142</v>
      </c>
    </row>
    <row r="34" spans="1:11" x14ac:dyDescent="0.2">
      <c r="A34" s="3"/>
      <c r="B34" s="3"/>
      <c r="C34" s="3" t="s">
        <v>4</v>
      </c>
      <c r="D34" s="3"/>
      <c r="E34" s="3"/>
      <c r="F34" s="3" t="s">
        <v>33</v>
      </c>
      <c r="G34" s="3">
        <v>1.9736842105263159</v>
      </c>
      <c r="H34" s="3" t="s">
        <v>62</v>
      </c>
      <c r="I34" s="3" t="s">
        <v>4</v>
      </c>
      <c r="J34" s="3" t="s">
        <v>20</v>
      </c>
      <c r="K34" t="s">
        <v>142</v>
      </c>
    </row>
    <row r="35" spans="1:11" x14ac:dyDescent="0.2">
      <c r="A35" s="3"/>
      <c r="B35" s="3"/>
      <c r="C35" s="3"/>
      <c r="D35" s="3" t="s">
        <v>77</v>
      </c>
      <c r="E35" s="3" t="s">
        <v>20</v>
      </c>
      <c r="F35" s="3"/>
      <c r="G35" s="3">
        <v>9</v>
      </c>
      <c r="H35" s="3" t="s">
        <v>62</v>
      </c>
      <c r="I35" s="3" t="s">
        <v>4</v>
      </c>
      <c r="J35" s="3" t="s">
        <v>20</v>
      </c>
      <c r="K35" t="s">
        <v>142</v>
      </c>
    </row>
    <row r="36" spans="1:11" x14ac:dyDescent="0.2">
      <c r="A36" s="3"/>
      <c r="B36" s="3"/>
      <c r="C36" s="3"/>
      <c r="D36" s="3" t="s">
        <v>77</v>
      </c>
      <c r="E36" s="3"/>
      <c r="F36" s="3" t="s">
        <v>33</v>
      </c>
      <c r="G36" s="3">
        <v>28.499999999999993</v>
      </c>
      <c r="H36" s="3" t="s">
        <v>62</v>
      </c>
      <c r="I36" s="3" t="s">
        <v>4</v>
      </c>
      <c r="J36" s="3" t="s">
        <v>20</v>
      </c>
      <c r="K36" t="s">
        <v>142</v>
      </c>
    </row>
    <row r="37" spans="1:11" x14ac:dyDescent="0.2">
      <c r="A37" s="3"/>
      <c r="B37" s="3"/>
      <c r="C37" s="3"/>
      <c r="D37" s="3" t="s">
        <v>77</v>
      </c>
      <c r="E37" s="3"/>
      <c r="F37" s="3" t="s">
        <v>70</v>
      </c>
      <c r="G37" s="3">
        <v>0</v>
      </c>
      <c r="H37" s="3" t="s">
        <v>62</v>
      </c>
      <c r="I37" s="3" t="s">
        <v>4</v>
      </c>
      <c r="J37" s="3" t="s">
        <v>20</v>
      </c>
      <c r="K37" t="s">
        <v>142</v>
      </c>
    </row>
    <row r="38" spans="1:11" x14ac:dyDescent="0.2">
      <c r="A38" s="3"/>
      <c r="B38" s="3"/>
      <c r="C38" s="3"/>
      <c r="D38" s="3"/>
      <c r="E38" s="3" t="s">
        <v>20</v>
      </c>
      <c r="F38" s="3" t="s">
        <v>33</v>
      </c>
      <c r="G38" s="3">
        <v>5</v>
      </c>
      <c r="H38" s="3" t="s">
        <v>62</v>
      </c>
      <c r="I38" s="3" t="s">
        <v>4</v>
      </c>
      <c r="J38" s="3" t="s">
        <v>20</v>
      </c>
      <c r="K38" t="s">
        <v>142</v>
      </c>
    </row>
    <row r="39" spans="1:11" x14ac:dyDescent="0.2">
      <c r="A39" s="3"/>
      <c r="B39" s="3"/>
      <c r="C39" s="3"/>
      <c r="D39" s="3"/>
      <c r="E39" s="3" t="s">
        <v>20</v>
      </c>
      <c r="F39" s="3" t="s">
        <v>70</v>
      </c>
      <c r="G39" s="3">
        <v>0</v>
      </c>
      <c r="H39" s="3" t="s">
        <v>62</v>
      </c>
      <c r="I39" s="3" t="s">
        <v>4</v>
      </c>
      <c r="J39" s="3" t="s">
        <v>20</v>
      </c>
      <c r="K39" t="s">
        <v>142</v>
      </c>
    </row>
    <row r="40" spans="1:11" x14ac:dyDescent="0.2">
      <c r="A40" s="3"/>
      <c r="B40" s="3"/>
      <c r="C40" s="3"/>
      <c r="D40" s="3"/>
      <c r="E40" s="3" t="s">
        <v>20</v>
      </c>
      <c r="F40" s="3" t="s">
        <v>33</v>
      </c>
      <c r="G40" s="3">
        <v>5</v>
      </c>
      <c r="H40" s="3" t="s">
        <v>62</v>
      </c>
      <c r="I40" s="3" t="s">
        <v>4</v>
      </c>
      <c r="J40" s="3" t="s">
        <v>20</v>
      </c>
      <c r="K40" t="s">
        <v>142</v>
      </c>
    </row>
    <row r="41" spans="1:11" x14ac:dyDescent="0.2">
      <c r="A41" s="3"/>
      <c r="B41" s="3"/>
      <c r="C41" s="3"/>
      <c r="D41" s="3"/>
      <c r="E41" s="3" t="s">
        <v>20</v>
      </c>
      <c r="F41" s="3" t="s">
        <v>70</v>
      </c>
      <c r="G41" s="3">
        <v>0</v>
      </c>
      <c r="H41" s="3" t="s">
        <v>62</v>
      </c>
      <c r="I41" s="3" t="s">
        <v>4</v>
      </c>
      <c r="J41" s="3" t="s">
        <v>20</v>
      </c>
      <c r="K41" t="s">
        <v>142</v>
      </c>
    </row>
    <row r="42" spans="1:11" x14ac:dyDescent="0.2">
      <c r="A42" s="2" t="s">
        <v>102</v>
      </c>
      <c r="B42" s="2" t="s">
        <v>19</v>
      </c>
      <c r="C42" s="2"/>
      <c r="D42" s="2"/>
      <c r="E42" s="2"/>
      <c r="F42" s="2"/>
      <c r="G42" s="2">
        <v>6.1754385964912286</v>
      </c>
      <c r="H42" s="2" t="s">
        <v>63</v>
      </c>
      <c r="I42" s="2" t="s">
        <v>4</v>
      </c>
      <c r="J42" s="2" t="s">
        <v>22</v>
      </c>
      <c r="K42" t="s">
        <v>136</v>
      </c>
    </row>
    <row r="43" spans="1:11" x14ac:dyDescent="0.2">
      <c r="A43" s="2" t="s">
        <v>102</v>
      </c>
      <c r="B43" s="2"/>
      <c r="C43" s="2"/>
      <c r="D43" s="2"/>
      <c r="E43" s="2"/>
      <c r="F43" s="2" t="s">
        <v>33</v>
      </c>
      <c r="G43" s="2">
        <v>0.68615984405458075</v>
      </c>
      <c r="H43" s="2" t="s">
        <v>63</v>
      </c>
      <c r="I43" s="2" t="s">
        <v>4</v>
      </c>
      <c r="J43" s="2" t="s">
        <v>22</v>
      </c>
      <c r="K43" t="s">
        <v>136</v>
      </c>
    </row>
    <row r="44" spans="1:11" x14ac:dyDescent="0.2">
      <c r="A44" s="2"/>
      <c r="B44" s="2" t="s">
        <v>19</v>
      </c>
      <c r="C44" s="2" t="s">
        <v>4</v>
      </c>
      <c r="D44" s="2"/>
      <c r="E44" s="2"/>
      <c r="F44" s="2"/>
      <c r="G44" s="2">
        <v>7.8596491228070189</v>
      </c>
      <c r="H44" s="2" t="s">
        <v>63</v>
      </c>
      <c r="I44" s="2" t="s">
        <v>4</v>
      </c>
      <c r="J44" s="2" t="s">
        <v>22</v>
      </c>
      <c r="K44" t="s">
        <v>136</v>
      </c>
    </row>
    <row r="45" spans="1:11" x14ac:dyDescent="0.2">
      <c r="A45" s="2"/>
      <c r="B45" s="2" t="s">
        <v>19</v>
      </c>
      <c r="C45" s="2"/>
      <c r="D45" s="2"/>
      <c r="E45" s="2"/>
      <c r="F45" s="2" t="s">
        <v>33</v>
      </c>
      <c r="G45" s="2">
        <v>0</v>
      </c>
      <c r="H45" s="2" t="s">
        <v>63</v>
      </c>
      <c r="I45" s="2" t="s">
        <v>4</v>
      </c>
      <c r="J45" s="2" t="s">
        <v>22</v>
      </c>
      <c r="K45" t="s">
        <v>136</v>
      </c>
    </row>
    <row r="46" spans="1:11" x14ac:dyDescent="0.2">
      <c r="A46" s="2" t="s">
        <v>103</v>
      </c>
      <c r="B46" s="2" t="s">
        <v>21</v>
      </c>
      <c r="C46" s="2"/>
      <c r="D46" s="2"/>
      <c r="E46" s="2"/>
      <c r="F46" s="2"/>
      <c r="G46" s="2">
        <v>35.929824561403507</v>
      </c>
      <c r="H46" s="2" t="s">
        <v>63</v>
      </c>
      <c r="I46" s="2" t="s">
        <v>4</v>
      </c>
      <c r="J46" s="2" t="s">
        <v>22</v>
      </c>
      <c r="K46" t="s">
        <v>135</v>
      </c>
    </row>
    <row r="47" spans="1:11" x14ac:dyDescent="0.2">
      <c r="A47" s="2" t="s">
        <v>103</v>
      </c>
      <c r="B47" s="2"/>
      <c r="C47" s="2"/>
      <c r="D47" s="2"/>
      <c r="E47" s="2"/>
      <c r="F47" s="2" t="s">
        <v>33</v>
      </c>
      <c r="G47" s="2">
        <v>12.755574573289595</v>
      </c>
      <c r="H47" s="2" t="s">
        <v>63</v>
      </c>
      <c r="I47" s="2" t="s">
        <v>4</v>
      </c>
      <c r="J47" s="2" t="s">
        <v>22</v>
      </c>
      <c r="K47" t="s">
        <v>135</v>
      </c>
    </row>
    <row r="48" spans="1:11" x14ac:dyDescent="0.2">
      <c r="A48" s="2"/>
      <c r="B48" s="2" t="s">
        <v>21</v>
      </c>
      <c r="C48" s="2" t="s">
        <v>4</v>
      </c>
      <c r="D48" s="2"/>
      <c r="E48" s="2"/>
      <c r="F48" s="2"/>
      <c r="G48" s="2">
        <v>48.280701754385973</v>
      </c>
      <c r="H48" s="2" t="s">
        <v>63</v>
      </c>
      <c r="I48" s="2" t="s">
        <v>4</v>
      </c>
      <c r="J48" s="2" t="s">
        <v>22</v>
      </c>
      <c r="K48" t="s">
        <v>135</v>
      </c>
    </row>
    <row r="49" spans="1:11" x14ac:dyDescent="0.2">
      <c r="A49" s="2"/>
      <c r="B49" s="2" t="s">
        <v>21</v>
      </c>
      <c r="C49" s="2"/>
      <c r="D49" s="2"/>
      <c r="E49" s="2"/>
      <c r="F49" s="2" t="s">
        <v>33</v>
      </c>
      <c r="G49" s="2">
        <v>0</v>
      </c>
      <c r="H49" s="2" t="s">
        <v>63</v>
      </c>
      <c r="I49" s="2" t="s">
        <v>4</v>
      </c>
      <c r="J49" s="2" t="s">
        <v>22</v>
      </c>
      <c r="K49" t="s">
        <v>135</v>
      </c>
    </row>
    <row r="50" spans="1:11" x14ac:dyDescent="0.2">
      <c r="A50" s="2"/>
      <c r="B50" s="2"/>
      <c r="C50" s="2" t="s">
        <v>4</v>
      </c>
      <c r="D50" s="2" t="s">
        <v>5</v>
      </c>
      <c r="E50" s="2"/>
      <c r="F50" s="2"/>
      <c r="G50" s="2">
        <v>2.6666666666666665</v>
      </c>
      <c r="H50" s="2" t="s">
        <v>63</v>
      </c>
      <c r="I50" s="2" t="s">
        <v>4</v>
      </c>
      <c r="J50" s="2" t="s">
        <v>22</v>
      </c>
      <c r="K50" t="s">
        <v>142</v>
      </c>
    </row>
    <row r="51" spans="1:11" x14ac:dyDescent="0.2">
      <c r="A51" s="2"/>
      <c r="B51" s="2"/>
      <c r="C51" s="2" t="s">
        <v>4</v>
      </c>
      <c r="D51" s="2"/>
      <c r="E51" s="2"/>
      <c r="F51" s="2" t="s">
        <v>33</v>
      </c>
      <c r="G51" s="2">
        <v>0.14035087719298334</v>
      </c>
      <c r="H51" s="2" t="s">
        <v>63</v>
      </c>
      <c r="I51" s="2" t="s">
        <v>4</v>
      </c>
      <c r="J51" s="2" t="s">
        <v>22</v>
      </c>
      <c r="K51" t="s">
        <v>142</v>
      </c>
    </row>
    <row r="52" spans="1:11" x14ac:dyDescent="0.2">
      <c r="A52" s="2"/>
      <c r="B52" s="2"/>
      <c r="C52" s="2"/>
      <c r="D52" s="2" t="s">
        <v>5</v>
      </c>
      <c r="E52" s="2" t="s">
        <v>22</v>
      </c>
      <c r="F52" s="2"/>
      <c r="G52" s="2">
        <v>1</v>
      </c>
      <c r="H52" s="2" t="s">
        <v>63</v>
      </c>
      <c r="I52" s="2" t="s">
        <v>4</v>
      </c>
      <c r="J52" s="2" t="s">
        <v>22</v>
      </c>
      <c r="K52" t="s">
        <v>142</v>
      </c>
    </row>
    <row r="53" spans="1:11" x14ac:dyDescent="0.2">
      <c r="A53" s="2"/>
      <c r="B53" s="2"/>
      <c r="C53" s="2"/>
      <c r="D53" s="2" t="s">
        <v>5</v>
      </c>
      <c r="E53" s="2"/>
      <c r="F53" s="2" t="s">
        <v>33</v>
      </c>
      <c r="G53" s="2">
        <v>1.6666666666666665</v>
      </c>
      <c r="H53" s="2" t="s">
        <v>63</v>
      </c>
      <c r="I53" s="2" t="s">
        <v>4</v>
      </c>
      <c r="J53" s="2" t="s">
        <v>22</v>
      </c>
      <c r="K53" t="s">
        <v>142</v>
      </c>
    </row>
    <row r="54" spans="1:11" x14ac:dyDescent="0.2">
      <c r="A54" s="2"/>
      <c r="B54" s="2"/>
      <c r="C54" s="2"/>
      <c r="D54" s="2" t="s">
        <v>5</v>
      </c>
      <c r="E54" s="2"/>
      <c r="F54" s="2" t="s">
        <v>70</v>
      </c>
      <c r="G54" s="2">
        <v>0</v>
      </c>
      <c r="H54" s="2" t="s">
        <v>63</v>
      </c>
      <c r="I54" s="2" t="s">
        <v>4</v>
      </c>
      <c r="J54" s="2" t="s">
        <v>22</v>
      </c>
      <c r="K54" t="s">
        <v>142</v>
      </c>
    </row>
    <row r="55" spans="1:11" x14ac:dyDescent="0.2">
      <c r="A55" s="2"/>
      <c r="B55" s="2"/>
      <c r="C55" s="2" t="s">
        <v>4</v>
      </c>
      <c r="D55" s="2" t="s">
        <v>77</v>
      </c>
      <c r="E55" s="2"/>
      <c r="F55" s="2"/>
      <c r="G55" s="2">
        <v>50.666666666666664</v>
      </c>
      <c r="H55" s="2" t="s">
        <v>63</v>
      </c>
      <c r="I55" s="2" t="s">
        <v>4</v>
      </c>
      <c r="J55" s="2" t="s">
        <v>22</v>
      </c>
      <c r="K55" t="s">
        <v>142</v>
      </c>
    </row>
    <row r="56" spans="1:11" x14ac:dyDescent="0.2">
      <c r="A56" s="2"/>
      <c r="B56" s="2"/>
      <c r="C56" s="2" t="s">
        <v>4</v>
      </c>
      <c r="D56" s="2"/>
      <c r="E56" s="2"/>
      <c r="F56" s="2" t="s">
        <v>33</v>
      </c>
      <c r="G56" s="2">
        <v>2.6666666666666834</v>
      </c>
      <c r="H56" s="2" t="s">
        <v>63</v>
      </c>
      <c r="I56" s="2" t="s">
        <v>4</v>
      </c>
      <c r="J56" s="2" t="s">
        <v>22</v>
      </c>
      <c r="K56" t="s">
        <v>142</v>
      </c>
    </row>
    <row r="57" spans="1:11" x14ac:dyDescent="0.2">
      <c r="A57" s="2"/>
      <c r="B57" s="2"/>
      <c r="C57" s="2"/>
      <c r="D57" s="2" t="s">
        <v>77</v>
      </c>
      <c r="E57" s="2" t="s">
        <v>22</v>
      </c>
      <c r="F57" s="2"/>
      <c r="G57" s="2">
        <v>19</v>
      </c>
      <c r="H57" s="2" t="s">
        <v>63</v>
      </c>
      <c r="I57" s="2" t="s">
        <v>4</v>
      </c>
      <c r="J57" s="2" t="s">
        <v>22</v>
      </c>
      <c r="K57" t="s">
        <v>142</v>
      </c>
    </row>
    <row r="58" spans="1:11" x14ac:dyDescent="0.2">
      <c r="A58" s="2"/>
      <c r="B58" s="2"/>
      <c r="C58" s="2"/>
      <c r="D58" s="2" t="s">
        <v>77</v>
      </c>
      <c r="E58" s="2"/>
      <c r="F58" s="2" t="s">
        <v>33</v>
      </c>
      <c r="G58" s="2">
        <v>31.666666666666664</v>
      </c>
      <c r="H58" s="2" t="s">
        <v>63</v>
      </c>
      <c r="I58" s="2" t="s">
        <v>4</v>
      </c>
      <c r="J58" s="2" t="s">
        <v>22</v>
      </c>
      <c r="K58" t="s">
        <v>142</v>
      </c>
    </row>
    <row r="59" spans="1:11" x14ac:dyDescent="0.2">
      <c r="A59" s="2"/>
      <c r="B59" s="2"/>
      <c r="C59" s="2"/>
      <c r="D59" s="2" t="s">
        <v>77</v>
      </c>
      <c r="E59" s="2"/>
      <c r="F59" s="2" t="s">
        <v>70</v>
      </c>
      <c r="G59" s="2">
        <v>0</v>
      </c>
      <c r="H59" s="2" t="s">
        <v>63</v>
      </c>
      <c r="I59" s="2" t="s">
        <v>4</v>
      </c>
      <c r="J59" s="2" t="s">
        <v>22</v>
      </c>
      <c r="K59" t="s">
        <v>142</v>
      </c>
    </row>
    <row r="60" spans="1:11" x14ac:dyDescent="0.2">
      <c r="A60" s="2"/>
      <c r="B60" s="2"/>
      <c r="C60" s="2"/>
      <c r="D60" s="2"/>
      <c r="E60" s="2" t="s">
        <v>22</v>
      </c>
      <c r="F60" s="2" t="s">
        <v>33</v>
      </c>
      <c r="G60" s="2">
        <v>15</v>
      </c>
      <c r="H60" s="2" t="s">
        <v>63</v>
      </c>
      <c r="I60" s="2" t="s">
        <v>4</v>
      </c>
      <c r="J60" s="2" t="s">
        <v>22</v>
      </c>
      <c r="K60" t="s">
        <v>142</v>
      </c>
    </row>
    <row r="61" spans="1:11" x14ac:dyDescent="0.2">
      <c r="A61" s="2"/>
      <c r="B61" s="2"/>
      <c r="C61" s="2"/>
      <c r="D61" s="2"/>
      <c r="E61" s="2" t="s">
        <v>22</v>
      </c>
      <c r="F61" s="2" t="s">
        <v>70</v>
      </c>
      <c r="G61" s="2">
        <v>0</v>
      </c>
      <c r="H61" s="2" t="s">
        <v>63</v>
      </c>
      <c r="I61" s="2" t="s">
        <v>4</v>
      </c>
      <c r="J61" s="2" t="s">
        <v>22</v>
      </c>
      <c r="K61" t="s">
        <v>142</v>
      </c>
    </row>
    <row r="62" spans="1:11" x14ac:dyDescent="0.2">
      <c r="A62" s="2"/>
      <c r="B62" s="2"/>
      <c r="C62" s="2"/>
      <c r="D62" s="2"/>
      <c r="E62" s="2" t="s">
        <v>22</v>
      </c>
      <c r="F62" s="2" t="s">
        <v>33</v>
      </c>
      <c r="G62" s="2">
        <v>5</v>
      </c>
      <c r="H62" s="2" t="s">
        <v>63</v>
      </c>
      <c r="I62" s="2" t="s">
        <v>4</v>
      </c>
      <c r="J62" s="2" t="s">
        <v>22</v>
      </c>
      <c r="K62" t="s">
        <v>142</v>
      </c>
    </row>
    <row r="63" spans="1:11" x14ac:dyDescent="0.2">
      <c r="A63" s="2"/>
      <c r="B63" s="2"/>
      <c r="C63" s="2"/>
      <c r="D63" s="2"/>
      <c r="E63" s="2" t="s">
        <v>22</v>
      </c>
      <c r="F63" s="2" t="s">
        <v>70</v>
      </c>
      <c r="G63" s="2">
        <v>0</v>
      </c>
      <c r="H63" s="2" t="s">
        <v>63</v>
      </c>
      <c r="I63" s="2" t="s">
        <v>4</v>
      </c>
      <c r="J63" s="2" t="s">
        <v>22</v>
      </c>
      <c r="K63" t="s">
        <v>142</v>
      </c>
    </row>
    <row r="64" spans="1:11" x14ac:dyDescent="0.2">
      <c r="A64" s="3" t="s">
        <v>104</v>
      </c>
      <c r="B64" s="3" t="s">
        <v>3</v>
      </c>
      <c r="C64" s="3"/>
      <c r="D64" s="3"/>
      <c r="E64" s="3"/>
      <c r="F64" s="3"/>
      <c r="G64" s="3">
        <v>14.035087719298245</v>
      </c>
      <c r="H64" s="3" t="s">
        <v>64</v>
      </c>
      <c r="I64" s="3" t="s">
        <v>23</v>
      </c>
      <c r="J64" s="3" t="s">
        <v>25</v>
      </c>
      <c r="K64" t="s">
        <v>132</v>
      </c>
    </row>
    <row r="65" spans="1:11" x14ac:dyDescent="0.2">
      <c r="A65" s="3" t="s">
        <v>104</v>
      </c>
      <c r="B65" s="3"/>
      <c r="C65" s="3"/>
      <c r="D65" s="3"/>
      <c r="E65" s="3"/>
      <c r="F65" s="3" t="s">
        <v>33</v>
      </c>
      <c r="G65" s="3">
        <v>5.7048387494756607</v>
      </c>
      <c r="H65" s="3" t="s">
        <v>64</v>
      </c>
      <c r="I65" s="3" t="s">
        <v>23</v>
      </c>
      <c r="J65" s="3" t="s">
        <v>25</v>
      </c>
      <c r="K65" t="s">
        <v>132</v>
      </c>
    </row>
    <row r="66" spans="1:11" x14ac:dyDescent="0.2">
      <c r="A66" s="3"/>
      <c r="B66" s="3" t="s">
        <v>3</v>
      </c>
      <c r="C66" s="3" t="s">
        <v>23</v>
      </c>
      <c r="D66" s="3"/>
      <c r="E66" s="3"/>
      <c r="F66" s="3"/>
      <c r="G66" s="3">
        <v>14.035087719298245</v>
      </c>
      <c r="H66" s="3" t="s">
        <v>64</v>
      </c>
      <c r="I66" s="3" t="s">
        <v>23</v>
      </c>
      <c r="J66" s="3" t="s">
        <v>25</v>
      </c>
      <c r="K66" t="s">
        <v>132</v>
      </c>
    </row>
    <row r="67" spans="1:11" x14ac:dyDescent="0.2">
      <c r="A67" s="3"/>
      <c r="B67" s="3" t="s">
        <v>3</v>
      </c>
      <c r="C67" s="3"/>
      <c r="D67" s="3"/>
      <c r="E67" s="3"/>
      <c r="F67" s="3" t="s">
        <v>33</v>
      </c>
      <c r="G67" s="3">
        <v>0</v>
      </c>
      <c r="H67" s="3" t="s">
        <v>64</v>
      </c>
      <c r="I67" s="3" t="s">
        <v>23</v>
      </c>
      <c r="J67" s="3" t="s">
        <v>25</v>
      </c>
      <c r="K67" t="s">
        <v>132</v>
      </c>
    </row>
    <row r="68" spans="1:11" x14ac:dyDescent="0.2">
      <c r="A68" s="3" t="s">
        <v>105</v>
      </c>
      <c r="B68" s="3" t="s">
        <v>34</v>
      </c>
      <c r="C68" s="3"/>
      <c r="D68" s="3"/>
      <c r="E68" s="3"/>
      <c r="F68" s="3"/>
      <c r="G68" s="3">
        <v>0.17543859649122806</v>
      </c>
      <c r="H68" s="3" t="s">
        <v>64</v>
      </c>
      <c r="I68" s="3" t="s">
        <v>23</v>
      </c>
      <c r="J68" s="3" t="s">
        <v>25</v>
      </c>
      <c r="K68" t="s">
        <v>138</v>
      </c>
    </row>
    <row r="69" spans="1:11" x14ac:dyDescent="0.2">
      <c r="A69" s="3" t="s">
        <v>105</v>
      </c>
      <c r="B69" s="3"/>
      <c r="C69" s="3"/>
      <c r="D69" s="3"/>
      <c r="E69" s="3"/>
      <c r="F69" s="3" t="s">
        <v>33</v>
      </c>
      <c r="G69" s="3">
        <v>5.29970760233918E-2</v>
      </c>
      <c r="H69" s="3" t="s">
        <v>64</v>
      </c>
      <c r="I69" s="3" t="s">
        <v>23</v>
      </c>
      <c r="J69" s="3" t="s">
        <v>25</v>
      </c>
      <c r="K69" t="s">
        <v>138</v>
      </c>
    </row>
    <row r="70" spans="1:11" x14ac:dyDescent="0.2">
      <c r="A70" s="3"/>
      <c r="B70" s="3" t="s">
        <v>34</v>
      </c>
      <c r="C70" s="3" t="s">
        <v>23</v>
      </c>
      <c r="D70" s="3"/>
      <c r="E70" s="3"/>
      <c r="F70" s="3"/>
      <c r="G70" s="3">
        <v>0.17543859649122806</v>
      </c>
      <c r="H70" s="3" t="s">
        <v>64</v>
      </c>
      <c r="I70" s="3" t="s">
        <v>23</v>
      </c>
      <c r="J70" s="3" t="s">
        <v>25</v>
      </c>
      <c r="K70" t="s">
        <v>138</v>
      </c>
    </row>
    <row r="71" spans="1:11" x14ac:dyDescent="0.2">
      <c r="A71" s="3"/>
      <c r="B71" s="3" t="s">
        <v>34</v>
      </c>
      <c r="C71" s="3"/>
      <c r="D71" s="3"/>
      <c r="E71" s="3"/>
      <c r="F71" s="3" t="s">
        <v>33</v>
      </c>
      <c r="G71" s="3">
        <v>0</v>
      </c>
      <c r="H71" s="3" t="s">
        <v>64</v>
      </c>
      <c r="I71" s="3" t="s">
        <v>23</v>
      </c>
      <c r="J71" s="3" t="s">
        <v>25</v>
      </c>
      <c r="K71" t="s">
        <v>138</v>
      </c>
    </row>
    <row r="72" spans="1:11" x14ac:dyDescent="0.2">
      <c r="A72" s="3" t="s">
        <v>106</v>
      </c>
      <c r="B72" s="3" t="s">
        <v>35</v>
      </c>
      <c r="C72" s="3"/>
      <c r="D72" s="3"/>
      <c r="E72" s="3"/>
      <c r="F72" s="3"/>
      <c r="G72" s="3">
        <v>3.333333333333333</v>
      </c>
      <c r="H72" s="3" t="s">
        <v>64</v>
      </c>
      <c r="I72" s="3" t="s">
        <v>23</v>
      </c>
      <c r="J72" s="3" t="s">
        <v>25</v>
      </c>
      <c r="K72" t="s">
        <v>133</v>
      </c>
    </row>
    <row r="73" spans="1:11" x14ac:dyDescent="0.2">
      <c r="A73" s="3" t="s">
        <v>106</v>
      </c>
      <c r="B73" s="3"/>
      <c r="C73" s="3"/>
      <c r="D73" s="3"/>
      <c r="E73" s="3"/>
      <c r="F73" s="3" t="s">
        <v>33</v>
      </c>
      <c r="G73" s="3">
        <v>2.2783389450056117</v>
      </c>
      <c r="H73" s="3" t="s">
        <v>64</v>
      </c>
      <c r="I73" s="3" t="s">
        <v>23</v>
      </c>
      <c r="J73" s="3" t="s">
        <v>25</v>
      </c>
      <c r="K73" t="s">
        <v>133</v>
      </c>
    </row>
    <row r="74" spans="1:11" x14ac:dyDescent="0.2">
      <c r="A74" s="3"/>
      <c r="B74" s="3" t="s">
        <v>35</v>
      </c>
      <c r="C74" s="3" t="s">
        <v>23</v>
      </c>
      <c r="D74" s="3"/>
      <c r="E74" s="3"/>
      <c r="F74" s="3"/>
      <c r="G74" s="3">
        <v>3.333333333333333</v>
      </c>
      <c r="H74" s="3" t="s">
        <v>64</v>
      </c>
      <c r="I74" s="3" t="s">
        <v>23</v>
      </c>
      <c r="J74" s="3" t="s">
        <v>25</v>
      </c>
      <c r="K74" t="s">
        <v>133</v>
      </c>
    </row>
    <row r="75" spans="1:11" x14ac:dyDescent="0.2">
      <c r="A75" s="3"/>
      <c r="B75" s="3" t="s">
        <v>35</v>
      </c>
      <c r="C75" s="3"/>
      <c r="D75" s="3"/>
      <c r="E75" s="3"/>
      <c r="F75" s="3" t="s">
        <v>33</v>
      </c>
      <c r="G75" s="3">
        <v>0</v>
      </c>
      <c r="H75" s="3" t="s">
        <v>64</v>
      </c>
      <c r="I75" s="3" t="s">
        <v>23</v>
      </c>
      <c r="J75" s="3" t="s">
        <v>25</v>
      </c>
      <c r="K75" t="s">
        <v>133</v>
      </c>
    </row>
    <row r="76" spans="1:11" x14ac:dyDescent="0.2">
      <c r="A76" s="3"/>
      <c r="B76" s="3"/>
      <c r="C76" s="3" t="s">
        <v>23</v>
      </c>
      <c r="D76" s="3" t="s">
        <v>24</v>
      </c>
      <c r="E76" s="3"/>
      <c r="F76" s="3"/>
      <c r="G76" s="3">
        <v>3.333333333333333</v>
      </c>
      <c r="H76" s="3" t="s">
        <v>64</v>
      </c>
      <c r="I76" s="3" t="s">
        <v>23</v>
      </c>
      <c r="J76" s="3" t="s">
        <v>25</v>
      </c>
      <c r="K76" s="18" t="s">
        <v>39</v>
      </c>
    </row>
    <row r="77" spans="1:11" x14ac:dyDescent="0.2">
      <c r="A77" s="3"/>
      <c r="B77" s="3"/>
      <c r="C77" s="3" t="s">
        <v>23</v>
      </c>
      <c r="D77" s="3"/>
      <c r="E77" s="3"/>
      <c r="F77" s="3" t="s">
        <v>33</v>
      </c>
      <c r="G77" s="3">
        <v>0.17543859649122773</v>
      </c>
      <c r="H77" s="3" t="s">
        <v>64</v>
      </c>
      <c r="I77" s="3" t="s">
        <v>23</v>
      </c>
      <c r="J77" s="3" t="s">
        <v>25</v>
      </c>
      <c r="K77" t="s">
        <v>39</v>
      </c>
    </row>
    <row r="78" spans="1:11" x14ac:dyDescent="0.2">
      <c r="A78" s="3"/>
      <c r="B78" s="3"/>
      <c r="C78" s="3"/>
      <c r="D78" s="3" t="s">
        <v>24</v>
      </c>
      <c r="E78" s="3" t="s">
        <v>25</v>
      </c>
      <c r="F78" s="3"/>
      <c r="G78" s="3">
        <v>1</v>
      </c>
      <c r="H78" s="3" t="s">
        <v>64</v>
      </c>
      <c r="I78" s="3" t="s">
        <v>23</v>
      </c>
      <c r="J78" s="3" t="s">
        <v>25</v>
      </c>
      <c r="K78" t="s">
        <v>39</v>
      </c>
    </row>
    <row r="79" spans="1:11" x14ac:dyDescent="0.2">
      <c r="A79" s="3"/>
      <c r="B79" s="3"/>
      <c r="C79" s="3"/>
      <c r="D79" s="3" t="s">
        <v>24</v>
      </c>
      <c r="E79" s="3"/>
      <c r="F79" s="3" t="s">
        <v>33</v>
      </c>
      <c r="G79" s="3">
        <v>2.333333333333333</v>
      </c>
      <c r="H79" s="3" t="s">
        <v>64</v>
      </c>
      <c r="I79" s="3" t="s">
        <v>23</v>
      </c>
      <c r="J79" s="3" t="s">
        <v>25</v>
      </c>
      <c r="K79" t="s">
        <v>39</v>
      </c>
    </row>
    <row r="80" spans="1:11" x14ac:dyDescent="0.2">
      <c r="A80" s="3"/>
      <c r="B80" s="3"/>
      <c r="C80" s="3"/>
      <c r="D80" s="3" t="s">
        <v>24</v>
      </c>
      <c r="E80" s="3"/>
      <c r="F80" s="3" t="s">
        <v>70</v>
      </c>
      <c r="G80" s="3">
        <v>0</v>
      </c>
      <c r="H80" s="3" t="s">
        <v>64</v>
      </c>
      <c r="I80" s="3" t="s">
        <v>23</v>
      </c>
      <c r="J80" s="3" t="s">
        <v>25</v>
      </c>
      <c r="K80" t="s">
        <v>39</v>
      </c>
    </row>
    <row r="81" spans="1:11" x14ac:dyDescent="0.2">
      <c r="A81" s="3"/>
      <c r="B81" s="3"/>
      <c r="C81" s="3" t="s">
        <v>23</v>
      </c>
      <c r="D81" s="3" t="s">
        <v>76</v>
      </c>
      <c r="E81" s="3"/>
      <c r="F81" s="3"/>
      <c r="G81" s="3">
        <v>13.333333333333332</v>
      </c>
      <c r="H81" s="3" t="s">
        <v>64</v>
      </c>
      <c r="I81" s="3" t="s">
        <v>23</v>
      </c>
      <c r="J81" s="3" t="s">
        <v>25</v>
      </c>
      <c r="K81" t="s">
        <v>39</v>
      </c>
    </row>
    <row r="82" spans="1:11" x14ac:dyDescent="0.2">
      <c r="A82" s="3"/>
      <c r="B82" s="3"/>
      <c r="C82" s="3" t="s">
        <v>23</v>
      </c>
      <c r="D82" s="3"/>
      <c r="E82" s="3"/>
      <c r="F82" s="3" t="s">
        <v>33</v>
      </c>
      <c r="G82" s="3">
        <v>0.70175438596491091</v>
      </c>
      <c r="H82" s="3" t="s">
        <v>64</v>
      </c>
      <c r="I82" s="3" t="s">
        <v>23</v>
      </c>
      <c r="J82" s="3" t="s">
        <v>25</v>
      </c>
      <c r="K82" t="s">
        <v>39</v>
      </c>
    </row>
    <row r="83" spans="1:11" x14ac:dyDescent="0.2">
      <c r="A83" s="3"/>
      <c r="B83" s="3"/>
      <c r="C83" s="3"/>
      <c r="D83" s="3" t="s">
        <v>76</v>
      </c>
      <c r="E83" s="3" t="s">
        <v>25</v>
      </c>
      <c r="F83" s="3"/>
      <c r="G83" s="3">
        <v>4</v>
      </c>
      <c r="H83" s="3" t="s">
        <v>64</v>
      </c>
      <c r="I83" s="3" t="s">
        <v>23</v>
      </c>
      <c r="J83" s="3" t="s">
        <v>25</v>
      </c>
      <c r="K83" t="s">
        <v>39</v>
      </c>
    </row>
    <row r="84" spans="1:11" x14ac:dyDescent="0.2">
      <c r="A84" s="3"/>
      <c r="B84" s="3"/>
      <c r="C84" s="3"/>
      <c r="D84" s="3" t="s">
        <v>76</v>
      </c>
      <c r="E84" s="3"/>
      <c r="F84" s="3" t="s">
        <v>33</v>
      </c>
      <c r="G84" s="3">
        <v>9.3333333333333321</v>
      </c>
      <c r="H84" s="3" t="s">
        <v>64</v>
      </c>
      <c r="I84" s="3" t="s">
        <v>23</v>
      </c>
      <c r="J84" s="3" t="s">
        <v>25</v>
      </c>
      <c r="K84" t="s">
        <v>39</v>
      </c>
    </row>
    <row r="85" spans="1:11" x14ac:dyDescent="0.2">
      <c r="A85" s="3"/>
      <c r="B85" s="3"/>
      <c r="C85" s="3"/>
      <c r="D85" s="3" t="s">
        <v>76</v>
      </c>
      <c r="E85" s="3"/>
      <c r="F85" s="3" t="s">
        <v>70</v>
      </c>
      <c r="G85" s="3">
        <v>0</v>
      </c>
      <c r="H85" s="3" t="s">
        <v>64</v>
      </c>
      <c r="I85" s="3" t="s">
        <v>23</v>
      </c>
      <c r="J85" s="3" t="s">
        <v>25</v>
      </c>
      <c r="K85" t="s">
        <v>39</v>
      </c>
    </row>
    <row r="86" spans="1:11" x14ac:dyDescent="0.2">
      <c r="A86" s="3"/>
      <c r="B86" s="3"/>
      <c r="C86" s="3"/>
      <c r="D86" s="3"/>
      <c r="E86" s="3" t="s">
        <v>25</v>
      </c>
      <c r="F86" s="3" t="s">
        <v>33</v>
      </c>
      <c r="G86" s="3">
        <v>4</v>
      </c>
      <c r="H86" s="3" t="s">
        <v>64</v>
      </c>
      <c r="I86" s="3" t="s">
        <v>23</v>
      </c>
      <c r="J86" s="3" t="s">
        <v>25</v>
      </c>
      <c r="K86" t="s">
        <v>39</v>
      </c>
    </row>
    <row r="87" spans="1:11" x14ac:dyDescent="0.2">
      <c r="A87" s="3"/>
      <c r="B87" s="3"/>
      <c r="C87" s="3"/>
      <c r="D87" s="3"/>
      <c r="E87" s="3" t="s">
        <v>25</v>
      </c>
      <c r="F87" s="3" t="s">
        <v>70</v>
      </c>
      <c r="G87" s="3">
        <v>0</v>
      </c>
      <c r="H87" s="3" t="s">
        <v>64</v>
      </c>
      <c r="I87" s="3" t="s">
        <v>23</v>
      </c>
      <c r="J87" s="3" t="s">
        <v>25</v>
      </c>
      <c r="K87" t="s">
        <v>39</v>
      </c>
    </row>
    <row r="88" spans="1:11" x14ac:dyDescent="0.2">
      <c r="A88" s="3"/>
      <c r="B88" s="3"/>
      <c r="C88" s="3"/>
      <c r="D88" s="3"/>
      <c r="E88" s="3" t="s">
        <v>25</v>
      </c>
      <c r="F88" s="3" t="s">
        <v>33</v>
      </c>
      <c r="G88" s="3">
        <v>1</v>
      </c>
      <c r="H88" s="3" t="s">
        <v>64</v>
      </c>
      <c r="I88" s="3" t="s">
        <v>23</v>
      </c>
      <c r="J88" s="3" t="s">
        <v>25</v>
      </c>
      <c r="K88" t="s">
        <v>39</v>
      </c>
    </row>
    <row r="89" spans="1:11" x14ac:dyDescent="0.2">
      <c r="A89" s="3"/>
      <c r="B89" s="3"/>
      <c r="C89" s="3"/>
      <c r="D89" s="3"/>
      <c r="E89" s="3" t="s">
        <v>25</v>
      </c>
      <c r="F89" s="3" t="s">
        <v>70</v>
      </c>
      <c r="G89" s="3">
        <v>0</v>
      </c>
      <c r="H89" s="3" t="s">
        <v>64</v>
      </c>
      <c r="I89" s="3" t="s">
        <v>23</v>
      </c>
      <c r="J89" s="3" t="s">
        <v>25</v>
      </c>
      <c r="K89" t="s">
        <v>39</v>
      </c>
    </row>
    <row r="90" spans="1:11" x14ac:dyDescent="0.2">
      <c r="A90" s="2" t="s">
        <v>104</v>
      </c>
      <c r="B90" s="2" t="s">
        <v>3</v>
      </c>
      <c r="C90" s="2"/>
      <c r="D90" s="2"/>
      <c r="E90" s="2"/>
      <c r="F90" s="2"/>
      <c r="G90" s="2">
        <v>4.6783625730994158</v>
      </c>
      <c r="H90" s="2" t="s">
        <v>68</v>
      </c>
      <c r="I90" s="2" t="s">
        <v>23</v>
      </c>
      <c r="J90" s="2" t="s">
        <v>7</v>
      </c>
      <c r="K90" t="s">
        <v>132</v>
      </c>
    </row>
    <row r="91" spans="1:11" x14ac:dyDescent="0.2">
      <c r="A91" s="2" t="s">
        <v>104</v>
      </c>
      <c r="B91" s="2"/>
      <c r="C91" s="2"/>
      <c r="D91" s="2"/>
      <c r="E91" s="2"/>
      <c r="F91" s="2" t="s">
        <v>33</v>
      </c>
      <c r="G91" s="2">
        <v>1.9016129164918869</v>
      </c>
      <c r="H91" s="2" t="s">
        <v>68</v>
      </c>
      <c r="I91" s="2" t="s">
        <v>23</v>
      </c>
      <c r="J91" s="2" t="s">
        <v>7</v>
      </c>
      <c r="K91" t="s">
        <v>132</v>
      </c>
    </row>
    <row r="92" spans="1:11" x14ac:dyDescent="0.2">
      <c r="A92" s="2"/>
      <c r="B92" s="2" t="s">
        <v>3</v>
      </c>
      <c r="C92" s="2" t="s">
        <v>23</v>
      </c>
      <c r="D92" s="2"/>
      <c r="E92" s="2"/>
      <c r="F92" s="2"/>
      <c r="G92" s="2">
        <v>4.6783625730994158</v>
      </c>
      <c r="H92" s="2" t="s">
        <v>68</v>
      </c>
      <c r="I92" s="2" t="s">
        <v>23</v>
      </c>
      <c r="J92" s="2" t="s">
        <v>7</v>
      </c>
      <c r="K92" t="s">
        <v>132</v>
      </c>
    </row>
    <row r="93" spans="1:11" x14ac:dyDescent="0.2">
      <c r="A93" s="2"/>
      <c r="B93" s="2" t="s">
        <v>3</v>
      </c>
      <c r="C93" s="2"/>
      <c r="D93" s="2"/>
      <c r="E93" s="2"/>
      <c r="F93" s="2" t="s">
        <v>33</v>
      </c>
      <c r="G93" s="2">
        <v>0</v>
      </c>
      <c r="H93" s="2" t="s">
        <v>68</v>
      </c>
      <c r="I93" s="2" t="s">
        <v>23</v>
      </c>
      <c r="J93" s="2" t="s">
        <v>7</v>
      </c>
      <c r="K93" t="s">
        <v>132</v>
      </c>
    </row>
    <row r="94" spans="1:11" x14ac:dyDescent="0.2">
      <c r="A94" s="2" t="s">
        <v>105</v>
      </c>
      <c r="B94" s="2" t="s">
        <v>34</v>
      </c>
      <c r="C94" s="2"/>
      <c r="D94" s="2"/>
      <c r="E94" s="2"/>
      <c r="F94" s="2"/>
      <c r="G94" s="2">
        <v>5.8479532163742694E-2</v>
      </c>
      <c r="H94" s="2" t="s">
        <v>68</v>
      </c>
      <c r="I94" s="2" t="s">
        <v>23</v>
      </c>
      <c r="J94" s="2" t="s">
        <v>7</v>
      </c>
      <c r="K94" t="s">
        <v>138</v>
      </c>
    </row>
    <row r="95" spans="1:11" x14ac:dyDescent="0.2">
      <c r="A95" s="2" t="s">
        <v>105</v>
      </c>
      <c r="B95" s="2"/>
      <c r="C95" s="2"/>
      <c r="D95" s="2"/>
      <c r="E95" s="2"/>
      <c r="F95" s="2" t="s">
        <v>33</v>
      </c>
      <c r="G95" s="2">
        <v>1.766569200779727E-2</v>
      </c>
      <c r="H95" s="2" t="s">
        <v>68</v>
      </c>
      <c r="I95" s="2" t="s">
        <v>23</v>
      </c>
      <c r="J95" s="2" t="s">
        <v>7</v>
      </c>
      <c r="K95" t="s">
        <v>138</v>
      </c>
    </row>
    <row r="96" spans="1:11" x14ac:dyDescent="0.2">
      <c r="A96" s="2"/>
      <c r="B96" s="2" t="s">
        <v>34</v>
      </c>
      <c r="C96" s="2" t="s">
        <v>23</v>
      </c>
      <c r="D96" s="2"/>
      <c r="E96" s="2"/>
      <c r="F96" s="2"/>
      <c r="G96" s="2">
        <v>5.8479532163742694E-2</v>
      </c>
      <c r="H96" s="2" t="s">
        <v>68</v>
      </c>
      <c r="I96" s="2" t="s">
        <v>23</v>
      </c>
      <c r="J96" s="2" t="s">
        <v>7</v>
      </c>
      <c r="K96" t="s">
        <v>138</v>
      </c>
    </row>
    <row r="97" spans="1:11" x14ac:dyDescent="0.2">
      <c r="A97" s="2"/>
      <c r="B97" s="2" t="s">
        <v>34</v>
      </c>
      <c r="C97" s="2"/>
      <c r="D97" s="2"/>
      <c r="E97" s="2"/>
      <c r="F97" s="2" t="s">
        <v>33</v>
      </c>
      <c r="G97" s="2">
        <v>0</v>
      </c>
      <c r="H97" s="2" t="s">
        <v>68</v>
      </c>
      <c r="I97" s="2" t="s">
        <v>23</v>
      </c>
      <c r="J97" s="2" t="s">
        <v>7</v>
      </c>
      <c r="K97" t="s">
        <v>138</v>
      </c>
    </row>
    <row r="98" spans="1:11" x14ac:dyDescent="0.2">
      <c r="A98" s="2" t="s">
        <v>106</v>
      </c>
      <c r="B98" s="2" t="s">
        <v>35</v>
      </c>
      <c r="C98" s="2"/>
      <c r="D98" s="2"/>
      <c r="E98" s="2"/>
      <c r="F98" s="2"/>
      <c r="G98" s="2">
        <v>1.1111111111111112</v>
      </c>
      <c r="H98" s="2" t="s">
        <v>68</v>
      </c>
      <c r="I98" s="2" t="s">
        <v>23</v>
      </c>
      <c r="J98" s="2" t="s">
        <v>7</v>
      </c>
      <c r="K98" t="s">
        <v>133</v>
      </c>
    </row>
    <row r="99" spans="1:11" x14ac:dyDescent="0.2">
      <c r="A99" s="2" t="s">
        <v>106</v>
      </c>
      <c r="B99" s="2"/>
      <c r="C99" s="2"/>
      <c r="D99" s="2"/>
      <c r="E99" s="2"/>
      <c r="F99" s="2" t="s">
        <v>33</v>
      </c>
      <c r="G99" s="2">
        <v>0.75944631500187076</v>
      </c>
      <c r="H99" s="2" t="s">
        <v>68</v>
      </c>
      <c r="I99" s="2" t="s">
        <v>23</v>
      </c>
      <c r="J99" s="2" t="s">
        <v>7</v>
      </c>
      <c r="K99" t="s">
        <v>133</v>
      </c>
    </row>
    <row r="100" spans="1:11" x14ac:dyDescent="0.2">
      <c r="A100" s="2"/>
      <c r="B100" s="2" t="s">
        <v>35</v>
      </c>
      <c r="C100" s="2" t="s">
        <v>23</v>
      </c>
      <c r="D100" s="2"/>
      <c r="E100" s="2"/>
      <c r="F100" s="2"/>
      <c r="G100" s="2">
        <v>1.1111111111111112</v>
      </c>
      <c r="H100" s="2" t="s">
        <v>68</v>
      </c>
      <c r="I100" s="2" t="s">
        <v>23</v>
      </c>
      <c r="J100" s="2" t="s">
        <v>7</v>
      </c>
      <c r="K100" t="s">
        <v>133</v>
      </c>
    </row>
    <row r="101" spans="1:11" x14ac:dyDescent="0.2">
      <c r="A101" s="2"/>
      <c r="B101" s="2" t="s">
        <v>35</v>
      </c>
      <c r="C101" s="2"/>
      <c r="D101" s="2"/>
      <c r="E101" s="2"/>
      <c r="F101" s="2" t="s">
        <v>33</v>
      </c>
      <c r="G101" s="2">
        <v>0</v>
      </c>
      <c r="H101" s="2" t="s">
        <v>68</v>
      </c>
      <c r="I101" s="2" t="s">
        <v>23</v>
      </c>
      <c r="J101" s="2" t="s">
        <v>7</v>
      </c>
      <c r="K101" t="s">
        <v>133</v>
      </c>
    </row>
    <row r="102" spans="1:11" x14ac:dyDescent="0.2">
      <c r="A102" s="2"/>
      <c r="B102" s="2"/>
      <c r="C102" s="2" t="s">
        <v>23</v>
      </c>
      <c r="D102" s="2" t="s">
        <v>24</v>
      </c>
      <c r="E102" s="2"/>
      <c r="F102" s="2"/>
      <c r="G102" s="2">
        <v>5.5555555555555554</v>
      </c>
      <c r="H102" s="2" t="s">
        <v>68</v>
      </c>
      <c r="I102" s="2" t="s">
        <v>23</v>
      </c>
      <c r="J102" s="2" t="s">
        <v>7</v>
      </c>
      <c r="K102" t="s">
        <v>39</v>
      </c>
    </row>
    <row r="103" spans="1:11" x14ac:dyDescent="0.2">
      <c r="A103" s="2"/>
      <c r="B103" s="2"/>
      <c r="C103" s="2" t="s">
        <v>23</v>
      </c>
      <c r="D103" s="2"/>
      <c r="E103" s="2"/>
      <c r="F103" s="2" t="s">
        <v>33</v>
      </c>
      <c r="G103" s="2">
        <v>0.29239766081871466</v>
      </c>
      <c r="H103" s="2" t="s">
        <v>68</v>
      </c>
      <c r="I103" s="2" t="s">
        <v>23</v>
      </c>
      <c r="J103" s="2" t="s">
        <v>7</v>
      </c>
      <c r="K103" t="s">
        <v>39</v>
      </c>
    </row>
    <row r="104" spans="1:11" x14ac:dyDescent="0.2">
      <c r="A104" s="2"/>
      <c r="B104" s="2"/>
      <c r="C104" s="2"/>
      <c r="D104" s="2" t="s">
        <v>24</v>
      </c>
      <c r="E104" s="2" t="s">
        <v>7</v>
      </c>
      <c r="F104" s="2"/>
      <c r="G104" s="2">
        <v>1</v>
      </c>
      <c r="H104" s="2" t="s">
        <v>68</v>
      </c>
      <c r="I104" s="2" t="s">
        <v>23</v>
      </c>
      <c r="J104" s="2" t="s">
        <v>7</v>
      </c>
      <c r="K104" t="s">
        <v>39</v>
      </c>
    </row>
    <row r="105" spans="1:11" x14ac:dyDescent="0.2">
      <c r="A105" s="2"/>
      <c r="B105" s="2"/>
      <c r="C105" s="2"/>
      <c r="D105" s="2" t="s">
        <v>24</v>
      </c>
      <c r="E105" s="2"/>
      <c r="F105" s="2" t="s">
        <v>33</v>
      </c>
      <c r="G105" s="2">
        <v>4.5555555555555554</v>
      </c>
      <c r="H105" s="2" t="s">
        <v>68</v>
      </c>
      <c r="I105" s="2" t="s">
        <v>23</v>
      </c>
      <c r="J105" s="2" t="s">
        <v>7</v>
      </c>
      <c r="K105" t="s">
        <v>39</v>
      </c>
    </row>
    <row r="106" spans="1:11" x14ac:dyDescent="0.2">
      <c r="A106" s="2"/>
      <c r="B106" s="2"/>
      <c r="C106" s="2"/>
      <c r="D106" s="2" t="s">
        <v>24</v>
      </c>
      <c r="E106" s="2"/>
      <c r="F106" s="2" t="s">
        <v>70</v>
      </c>
      <c r="G106" s="2">
        <v>0</v>
      </c>
      <c r="H106" s="2" t="s">
        <v>68</v>
      </c>
      <c r="I106" s="2" t="s">
        <v>23</v>
      </c>
      <c r="J106" s="2" t="s">
        <v>7</v>
      </c>
      <c r="K106" t="s">
        <v>39</v>
      </c>
    </row>
    <row r="107" spans="1:11" x14ac:dyDescent="0.2">
      <c r="A107" s="2"/>
      <c r="B107" s="2"/>
      <c r="C107" s="2" t="s">
        <v>23</v>
      </c>
      <c r="D107" s="2" t="s">
        <v>76</v>
      </c>
      <c r="E107" s="2"/>
      <c r="F107" s="2"/>
      <c r="G107" s="2">
        <v>0</v>
      </c>
      <c r="H107" s="2" t="s">
        <v>68</v>
      </c>
      <c r="I107" s="2" t="s">
        <v>23</v>
      </c>
      <c r="J107" s="2" t="s">
        <v>7</v>
      </c>
      <c r="K107" t="s">
        <v>39</v>
      </c>
    </row>
    <row r="108" spans="1:11" x14ac:dyDescent="0.2">
      <c r="A108" s="2"/>
      <c r="B108" s="2"/>
      <c r="C108" s="2" t="s">
        <v>23</v>
      </c>
      <c r="D108" s="2"/>
      <c r="E108" s="2"/>
      <c r="F108" s="2" t="s">
        <v>33</v>
      </c>
      <c r="G108" s="2">
        <v>0</v>
      </c>
      <c r="H108" s="2" t="s">
        <v>68</v>
      </c>
      <c r="I108" s="2" t="s">
        <v>23</v>
      </c>
      <c r="J108" s="2" t="s">
        <v>7</v>
      </c>
      <c r="K108" t="s">
        <v>39</v>
      </c>
    </row>
    <row r="109" spans="1:11" x14ac:dyDescent="0.2">
      <c r="A109" s="2"/>
      <c r="B109" s="2"/>
      <c r="C109" s="2"/>
      <c r="D109" s="2" t="s">
        <v>76</v>
      </c>
      <c r="E109" s="2" t="s">
        <v>7</v>
      </c>
      <c r="F109" s="2"/>
      <c r="G109" s="2">
        <v>0</v>
      </c>
      <c r="H109" s="2" t="s">
        <v>68</v>
      </c>
      <c r="I109" s="2" t="s">
        <v>23</v>
      </c>
      <c r="J109" s="2" t="s">
        <v>7</v>
      </c>
      <c r="K109" t="s">
        <v>39</v>
      </c>
    </row>
    <row r="110" spans="1:11" x14ac:dyDescent="0.2">
      <c r="A110" s="2"/>
      <c r="B110" s="2"/>
      <c r="C110" s="2"/>
      <c r="D110" s="2" t="s">
        <v>76</v>
      </c>
      <c r="E110" s="2"/>
      <c r="F110" s="2" t="s">
        <v>33</v>
      </c>
      <c r="G110" s="2">
        <v>0</v>
      </c>
      <c r="H110" s="2" t="s">
        <v>68</v>
      </c>
      <c r="I110" s="2" t="s">
        <v>23</v>
      </c>
      <c r="J110" s="2" t="s">
        <v>7</v>
      </c>
      <c r="K110" t="s">
        <v>39</v>
      </c>
    </row>
    <row r="111" spans="1:11" x14ac:dyDescent="0.2">
      <c r="A111" s="2"/>
      <c r="B111" s="2"/>
      <c r="C111" s="2"/>
      <c r="D111" s="2" t="s">
        <v>76</v>
      </c>
      <c r="E111" s="2"/>
      <c r="F111" s="2" t="s">
        <v>70</v>
      </c>
      <c r="G111" s="2">
        <v>0</v>
      </c>
      <c r="H111" s="2" t="s">
        <v>68</v>
      </c>
      <c r="I111" s="2" t="s">
        <v>23</v>
      </c>
      <c r="J111" s="2" t="s">
        <v>7</v>
      </c>
      <c r="K111" t="s">
        <v>39</v>
      </c>
    </row>
    <row r="112" spans="1:11" x14ac:dyDescent="0.2">
      <c r="A112" s="2"/>
      <c r="B112" s="2"/>
      <c r="C112" s="2"/>
      <c r="D112" s="2"/>
      <c r="E112" s="2" t="s">
        <v>7</v>
      </c>
      <c r="F112" s="2" t="s">
        <v>33</v>
      </c>
      <c r="G112" s="2">
        <v>0</v>
      </c>
      <c r="H112" s="2" t="s">
        <v>68</v>
      </c>
      <c r="I112" s="2" t="s">
        <v>23</v>
      </c>
      <c r="J112" s="2" t="s">
        <v>7</v>
      </c>
      <c r="K112" t="s">
        <v>39</v>
      </c>
    </row>
    <row r="113" spans="1:11" x14ac:dyDescent="0.2">
      <c r="A113" s="2"/>
      <c r="B113" s="2"/>
      <c r="C113" s="2"/>
      <c r="D113" s="2"/>
      <c r="E113" s="2" t="s">
        <v>7</v>
      </c>
      <c r="F113" s="2" t="s">
        <v>70</v>
      </c>
      <c r="G113" s="2">
        <v>0</v>
      </c>
      <c r="H113" s="2" t="s">
        <v>68</v>
      </c>
      <c r="I113" s="2" t="s">
        <v>23</v>
      </c>
      <c r="J113" s="2" t="s">
        <v>7</v>
      </c>
      <c r="K113" t="s">
        <v>39</v>
      </c>
    </row>
    <row r="114" spans="1:11" x14ac:dyDescent="0.2">
      <c r="A114" s="2"/>
      <c r="B114" s="2"/>
      <c r="C114" s="2"/>
      <c r="D114" s="2"/>
      <c r="E114" s="2" t="s">
        <v>7</v>
      </c>
      <c r="F114" s="2" t="s">
        <v>33</v>
      </c>
      <c r="G114" s="2">
        <v>1</v>
      </c>
      <c r="H114" s="2" t="s">
        <v>68</v>
      </c>
      <c r="I114" s="2" t="s">
        <v>23</v>
      </c>
      <c r="J114" s="2" t="s">
        <v>7</v>
      </c>
      <c r="K114" t="s">
        <v>39</v>
      </c>
    </row>
    <row r="115" spans="1:11" x14ac:dyDescent="0.2">
      <c r="A115" s="2"/>
      <c r="B115" s="2"/>
      <c r="C115" s="2"/>
      <c r="D115" s="2"/>
      <c r="E115" s="2" t="s">
        <v>7</v>
      </c>
      <c r="F115" s="2" t="s">
        <v>70</v>
      </c>
      <c r="G115" s="2">
        <v>0</v>
      </c>
      <c r="H115" s="2" t="s">
        <v>68</v>
      </c>
      <c r="I115" s="2" t="s">
        <v>23</v>
      </c>
      <c r="J115" s="2" t="s">
        <v>7</v>
      </c>
      <c r="K115" t="s">
        <v>39</v>
      </c>
    </row>
    <row r="116" spans="1:11" x14ac:dyDescent="0.2">
      <c r="A116" s="3" t="s">
        <v>107</v>
      </c>
      <c r="B116" s="3" t="s">
        <v>10</v>
      </c>
      <c r="C116" s="3"/>
      <c r="D116" s="3"/>
      <c r="E116" s="3"/>
      <c r="F116" s="3"/>
      <c r="G116" s="3">
        <v>7.1929824561403493</v>
      </c>
      <c r="H116" s="3" t="s">
        <v>62</v>
      </c>
      <c r="I116" s="3" t="s">
        <v>12</v>
      </c>
      <c r="J116" s="3" t="s">
        <v>6</v>
      </c>
      <c r="K116" t="s">
        <v>137</v>
      </c>
    </row>
    <row r="117" spans="1:11" x14ac:dyDescent="0.2">
      <c r="A117" s="3" t="s">
        <v>107</v>
      </c>
      <c r="B117" s="3"/>
      <c r="C117" s="3"/>
      <c r="D117" s="3"/>
      <c r="E117" s="3"/>
      <c r="F117" s="3" t="s">
        <v>33</v>
      </c>
      <c r="G117" s="3">
        <v>3.7552404603594214</v>
      </c>
      <c r="H117" s="3" t="s">
        <v>62</v>
      </c>
      <c r="I117" s="3" t="s">
        <v>12</v>
      </c>
      <c r="J117" s="3" t="s">
        <v>6</v>
      </c>
      <c r="K117" t="s">
        <v>137</v>
      </c>
    </row>
    <row r="118" spans="1:11" x14ac:dyDescent="0.2">
      <c r="A118" s="3"/>
      <c r="B118" s="3" t="s">
        <v>10</v>
      </c>
      <c r="C118" s="3" t="s">
        <v>12</v>
      </c>
      <c r="D118" s="3"/>
      <c r="E118" s="3"/>
      <c r="F118" s="3"/>
      <c r="G118" s="3">
        <v>7.1929824561403493</v>
      </c>
      <c r="H118" s="3" t="s">
        <v>62</v>
      </c>
      <c r="I118" s="3" t="s">
        <v>12</v>
      </c>
      <c r="J118" s="3" t="s">
        <v>6</v>
      </c>
      <c r="K118" t="s">
        <v>137</v>
      </c>
    </row>
    <row r="119" spans="1:11" x14ac:dyDescent="0.2">
      <c r="A119" s="3"/>
      <c r="B119" s="3" t="s">
        <v>10</v>
      </c>
      <c r="C119" s="3"/>
      <c r="D119" s="3"/>
      <c r="E119" s="3"/>
      <c r="F119" s="3" t="s">
        <v>33</v>
      </c>
      <c r="G119" s="3">
        <v>0</v>
      </c>
      <c r="H119" s="3" t="s">
        <v>62</v>
      </c>
      <c r="I119" s="3" t="s">
        <v>12</v>
      </c>
      <c r="J119" s="3" t="s">
        <v>6</v>
      </c>
      <c r="K119" t="s">
        <v>137</v>
      </c>
    </row>
    <row r="120" spans="1:11" x14ac:dyDescent="0.2">
      <c r="A120" s="3" t="s">
        <v>108</v>
      </c>
      <c r="B120" s="3" t="s">
        <v>36</v>
      </c>
      <c r="C120" s="3"/>
      <c r="D120" s="3"/>
      <c r="E120" s="3"/>
      <c r="F120" s="3"/>
      <c r="G120" s="3">
        <v>0.8771929824561403</v>
      </c>
      <c r="H120" s="3" t="s">
        <v>62</v>
      </c>
      <c r="I120" s="3" t="s">
        <v>12</v>
      </c>
      <c r="J120" s="3" t="s">
        <v>6</v>
      </c>
      <c r="K120" t="s">
        <v>139</v>
      </c>
    </row>
    <row r="121" spans="1:11" x14ac:dyDescent="0.2">
      <c r="A121" s="3" t="s">
        <v>108</v>
      </c>
      <c r="B121" s="3"/>
      <c r="C121" s="3"/>
      <c r="D121" s="3"/>
      <c r="E121" s="3"/>
      <c r="F121" s="3" t="s">
        <v>33</v>
      </c>
      <c r="G121" s="3">
        <v>0.89491405280878966</v>
      </c>
      <c r="H121" s="3" t="s">
        <v>62</v>
      </c>
      <c r="I121" s="3" t="s">
        <v>12</v>
      </c>
      <c r="J121" s="3" t="s">
        <v>6</v>
      </c>
      <c r="K121" t="s">
        <v>139</v>
      </c>
    </row>
    <row r="122" spans="1:11" x14ac:dyDescent="0.2">
      <c r="A122" s="3"/>
      <c r="B122" s="3" t="s">
        <v>36</v>
      </c>
      <c r="C122" s="3" t="s">
        <v>12</v>
      </c>
      <c r="D122" s="3"/>
      <c r="E122" s="3"/>
      <c r="F122" s="3"/>
      <c r="G122" s="3">
        <v>0.8771929824561403</v>
      </c>
      <c r="H122" s="3" t="s">
        <v>62</v>
      </c>
      <c r="I122" s="3" t="s">
        <v>12</v>
      </c>
      <c r="J122" s="3" t="s">
        <v>6</v>
      </c>
      <c r="K122" t="s">
        <v>139</v>
      </c>
    </row>
    <row r="123" spans="1:11" x14ac:dyDescent="0.2">
      <c r="A123" s="3"/>
      <c r="B123" s="3" t="s">
        <v>36</v>
      </c>
      <c r="C123" s="3"/>
      <c r="D123" s="3"/>
      <c r="E123" s="3"/>
      <c r="F123" s="3" t="s">
        <v>33</v>
      </c>
      <c r="G123" s="3">
        <v>0</v>
      </c>
      <c r="H123" s="3" t="s">
        <v>62</v>
      </c>
      <c r="I123" s="3" t="s">
        <v>12</v>
      </c>
      <c r="J123" s="3" t="s">
        <v>6</v>
      </c>
      <c r="K123" t="s">
        <v>139</v>
      </c>
    </row>
    <row r="124" spans="1:11" x14ac:dyDescent="0.2">
      <c r="A124" s="3" t="s">
        <v>106</v>
      </c>
      <c r="B124" s="3" t="s">
        <v>35</v>
      </c>
      <c r="C124" s="3"/>
      <c r="D124" s="3"/>
      <c r="E124" s="3"/>
      <c r="F124" s="3"/>
      <c r="G124" s="3">
        <v>0.35087719298245612</v>
      </c>
      <c r="H124" s="3" t="s">
        <v>62</v>
      </c>
      <c r="I124" s="3" t="s">
        <v>12</v>
      </c>
      <c r="J124" s="3" t="s">
        <v>6</v>
      </c>
      <c r="K124" t="s">
        <v>133</v>
      </c>
    </row>
    <row r="125" spans="1:11" x14ac:dyDescent="0.2">
      <c r="A125" s="3" t="s">
        <v>106</v>
      </c>
      <c r="B125" s="3"/>
      <c r="C125" s="3"/>
      <c r="D125" s="3"/>
      <c r="E125" s="3"/>
      <c r="F125" s="3" t="s">
        <v>33</v>
      </c>
      <c r="G125" s="3">
        <v>0.23982515210585387</v>
      </c>
      <c r="H125" s="3" t="s">
        <v>62</v>
      </c>
      <c r="I125" s="3" t="s">
        <v>12</v>
      </c>
      <c r="J125" s="3" t="s">
        <v>6</v>
      </c>
      <c r="K125" t="s">
        <v>133</v>
      </c>
    </row>
    <row r="126" spans="1:11" x14ac:dyDescent="0.2">
      <c r="A126" s="3"/>
      <c r="B126" s="3" t="s">
        <v>35</v>
      </c>
      <c r="C126" s="3" t="s">
        <v>12</v>
      </c>
      <c r="D126" s="3"/>
      <c r="E126" s="3"/>
      <c r="F126" s="3"/>
      <c r="G126" s="3">
        <v>0.35087719298245612</v>
      </c>
      <c r="H126" s="3" t="s">
        <v>62</v>
      </c>
      <c r="I126" s="3" t="s">
        <v>12</v>
      </c>
      <c r="J126" s="3" t="s">
        <v>6</v>
      </c>
      <c r="K126" t="s">
        <v>133</v>
      </c>
    </row>
    <row r="127" spans="1:11" x14ac:dyDescent="0.2">
      <c r="A127" s="3"/>
      <c r="B127" s="3" t="s">
        <v>35</v>
      </c>
      <c r="C127" s="3"/>
      <c r="D127" s="3"/>
      <c r="E127" s="3"/>
      <c r="F127" s="3" t="s">
        <v>33</v>
      </c>
      <c r="G127" s="3">
        <v>0</v>
      </c>
      <c r="H127" s="3" t="s">
        <v>62</v>
      </c>
      <c r="I127" s="3" t="s">
        <v>12</v>
      </c>
      <c r="J127" s="3" t="s">
        <v>6</v>
      </c>
      <c r="K127" t="s">
        <v>133</v>
      </c>
    </row>
    <row r="128" spans="1:11" x14ac:dyDescent="0.2">
      <c r="A128" s="3"/>
      <c r="B128" s="3"/>
      <c r="C128" s="3" t="s">
        <v>12</v>
      </c>
      <c r="D128" s="3" t="s">
        <v>24</v>
      </c>
      <c r="E128" s="3"/>
      <c r="F128" s="3"/>
      <c r="G128" s="3">
        <v>4.1666666666666661</v>
      </c>
      <c r="H128" s="3" t="s">
        <v>62</v>
      </c>
      <c r="I128" s="3" t="s">
        <v>12</v>
      </c>
      <c r="J128" s="3" t="s">
        <v>6</v>
      </c>
      <c r="K128" t="s">
        <v>143</v>
      </c>
    </row>
    <row r="129" spans="1:11" x14ac:dyDescent="0.2">
      <c r="A129" s="3"/>
      <c r="B129" s="3"/>
      <c r="C129" s="3" t="s">
        <v>12</v>
      </c>
      <c r="D129" s="3"/>
      <c r="E129" s="3"/>
      <c r="F129" s="3" t="s">
        <v>33</v>
      </c>
      <c r="G129" s="3">
        <v>0.21929824561403422</v>
      </c>
      <c r="H129" s="3" t="s">
        <v>62</v>
      </c>
      <c r="I129" s="3" t="s">
        <v>12</v>
      </c>
      <c r="J129" s="3" t="s">
        <v>6</v>
      </c>
      <c r="K129" t="s">
        <v>143</v>
      </c>
    </row>
    <row r="130" spans="1:11" x14ac:dyDescent="0.2">
      <c r="A130" s="3"/>
      <c r="B130" s="3"/>
      <c r="C130" s="3"/>
      <c r="D130" s="3" t="s">
        <v>24</v>
      </c>
      <c r="E130" s="3" t="s">
        <v>6</v>
      </c>
      <c r="F130" s="3"/>
      <c r="G130" s="3">
        <v>1</v>
      </c>
      <c r="H130" s="3" t="s">
        <v>62</v>
      </c>
      <c r="I130" s="3" t="s">
        <v>12</v>
      </c>
      <c r="J130" s="3" t="s">
        <v>6</v>
      </c>
      <c r="K130" t="s">
        <v>143</v>
      </c>
    </row>
    <row r="131" spans="1:11" x14ac:dyDescent="0.2">
      <c r="A131" s="3"/>
      <c r="B131" s="3"/>
      <c r="C131" s="3"/>
      <c r="D131" s="3" t="s">
        <v>24</v>
      </c>
      <c r="E131" s="3"/>
      <c r="F131" s="3" t="s">
        <v>33</v>
      </c>
      <c r="G131" s="3">
        <v>3.1666666666666661</v>
      </c>
      <c r="H131" s="3" t="s">
        <v>62</v>
      </c>
      <c r="I131" s="3" t="s">
        <v>12</v>
      </c>
      <c r="J131" s="3" t="s">
        <v>6</v>
      </c>
      <c r="K131" t="s">
        <v>143</v>
      </c>
    </row>
    <row r="132" spans="1:11" x14ac:dyDescent="0.2">
      <c r="A132" s="3"/>
      <c r="B132" s="3"/>
      <c r="C132" s="3"/>
      <c r="D132" s="3" t="s">
        <v>24</v>
      </c>
      <c r="E132" s="3"/>
      <c r="F132" s="3" t="s">
        <v>70</v>
      </c>
      <c r="G132" s="3">
        <v>0</v>
      </c>
      <c r="H132" s="3" t="s">
        <v>62</v>
      </c>
      <c r="I132" s="3" t="s">
        <v>12</v>
      </c>
      <c r="J132" s="3" t="s">
        <v>6</v>
      </c>
      <c r="K132" t="s">
        <v>143</v>
      </c>
    </row>
    <row r="133" spans="1:11" x14ac:dyDescent="0.2">
      <c r="A133" s="3"/>
      <c r="B133" s="3"/>
      <c r="C133" s="3" t="s">
        <v>12</v>
      </c>
      <c r="D133" s="3" t="s">
        <v>76</v>
      </c>
      <c r="E133" s="3"/>
      <c r="F133" s="3"/>
      <c r="G133" s="3">
        <v>4.1666666666666661</v>
      </c>
      <c r="H133" s="3" t="s">
        <v>62</v>
      </c>
      <c r="I133" s="3" t="s">
        <v>12</v>
      </c>
      <c r="J133" s="3" t="s">
        <v>6</v>
      </c>
      <c r="K133" t="s">
        <v>143</v>
      </c>
    </row>
    <row r="134" spans="1:11" x14ac:dyDescent="0.2">
      <c r="A134" s="3"/>
      <c r="B134" s="3"/>
      <c r="C134" s="3" t="s">
        <v>12</v>
      </c>
      <c r="D134" s="3"/>
      <c r="E134" s="3"/>
      <c r="F134" s="3" t="s">
        <v>33</v>
      </c>
      <c r="G134" s="3">
        <v>0.21929824561403422</v>
      </c>
      <c r="H134" s="3" t="s">
        <v>62</v>
      </c>
      <c r="I134" s="3" t="s">
        <v>12</v>
      </c>
      <c r="J134" s="3" t="s">
        <v>6</v>
      </c>
      <c r="K134" t="s">
        <v>143</v>
      </c>
    </row>
    <row r="135" spans="1:11" x14ac:dyDescent="0.2">
      <c r="A135" s="3"/>
      <c r="B135" s="3"/>
      <c r="C135" s="3"/>
      <c r="D135" s="3" t="s">
        <v>76</v>
      </c>
      <c r="E135" s="3" t="s">
        <v>6</v>
      </c>
      <c r="F135" s="3"/>
      <c r="G135" s="3">
        <v>1</v>
      </c>
      <c r="H135" s="3" t="s">
        <v>62</v>
      </c>
      <c r="I135" s="3" t="s">
        <v>12</v>
      </c>
      <c r="J135" s="3" t="s">
        <v>6</v>
      </c>
      <c r="K135" t="s">
        <v>143</v>
      </c>
    </row>
    <row r="136" spans="1:11" x14ac:dyDescent="0.2">
      <c r="A136" s="3"/>
      <c r="B136" s="3"/>
      <c r="C136" s="3"/>
      <c r="D136" s="3" t="s">
        <v>76</v>
      </c>
      <c r="E136" s="3"/>
      <c r="F136" s="3" t="s">
        <v>33</v>
      </c>
      <c r="G136" s="3">
        <v>3.1666666666666661</v>
      </c>
      <c r="H136" s="3" t="s">
        <v>62</v>
      </c>
      <c r="I136" s="3" t="s">
        <v>12</v>
      </c>
      <c r="J136" s="3" t="s">
        <v>6</v>
      </c>
      <c r="K136" t="s">
        <v>143</v>
      </c>
    </row>
    <row r="137" spans="1:11" x14ac:dyDescent="0.2">
      <c r="A137" s="3"/>
      <c r="B137" s="3"/>
      <c r="C137" s="3"/>
      <c r="D137" s="3" t="s">
        <v>76</v>
      </c>
      <c r="E137" s="3"/>
      <c r="F137" s="3" t="s">
        <v>70</v>
      </c>
      <c r="G137" s="3">
        <v>0</v>
      </c>
      <c r="H137" s="3" t="s">
        <v>62</v>
      </c>
      <c r="I137" s="3" t="s">
        <v>12</v>
      </c>
      <c r="J137" s="3" t="s">
        <v>6</v>
      </c>
      <c r="K137" t="s">
        <v>143</v>
      </c>
    </row>
    <row r="138" spans="1:11" x14ac:dyDescent="0.2">
      <c r="A138" s="3"/>
      <c r="B138" s="3"/>
      <c r="C138" s="3"/>
      <c r="D138" s="3"/>
      <c r="E138" s="3" t="s">
        <v>6</v>
      </c>
      <c r="F138" s="3" t="s">
        <v>33</v>
      </c>
      <c r="G138" s="3">
        <v>1</v>
      </c>
      <c r="H138" s="3" t="s">
        <v>62</v>
      </c>
      <c r="I138" s="3" t="s">
        <v>12</v>
      </c>
      <c r="J138" s="3" t="s">
        <v>6</v>
      </c>
      <c r="K138" t="s">
        <v>143</v>
      </c>
    </row>
    <row r="139" spans="1:11" x14ac:dyDescent="0.2">
      <c r="A139" s="3"/>
      <c r="B139" s="3"/>
      <c r="C139" s="3"/>
      <c r="D139" s="3"/>
      <c r="E139" s="3" t="s">
        <v>6</v>
      </c>
      <c r="F139" s="3" t="s">
        <v>70</v>
      </c>
      <c r="G139" s="3">
        <v>0</v>
      </c>
      <c r="H139" s="3" t="s">
        <v>62</v>
      </c>
      <c r="I139" s="3" t="s">
        <v>12</v>
      </c>
      <c r="J139" s="3" t="s">
        <v>6</v>
      </c>
      <c r="K139" t="s">
        <v>143</v>
      </c>
    </row>
    <row r="140" spans="1:11" x14ac:dyDescent="0.2">
      <c r="A140" s="3"/>
      <c r="B140" s="3"/>
      <c r="C140" s="3"/>
      <c r="D140" s="3"/>
      <c r="E140" s="3" t="s">
        <v>6</v>
      </c>
      <c r="F140" s="3" t="s">
        <v>33</v>
      </c>
      <c r="G140" s="3">
        <v>1</v>
      </c>
      <c r="H140" s="3" t="s">
        <v>62</v>
      </c>
      <c r="I140" s="3" t="s">
        <v>12</v>
      </c>
      <c r="J140" s="3" t="s">
        <v>6</v>
      </c>
      <c r="K140" t="s">
        <v>143</v>
      </c>
    </row>
    <row r="141" spans="1:11" x14ac:dyDescent="0.2">
      <c r="A141" s="3"/>
      <c r="B141" s="3"/>
      <c r="C141" s="3"/>
      <c r="D141" s="3"/>
      <c r="E141" s="3" t="s">
        <v>6</v>
      </c>
      <c r="F141" s="3" t="s">
        <v>70</v>
      </c>
      <c r="G141" s="3">
        <v>0</v>
      </c>
      <c r="H141" s="3" t="s">
        <v>62</v>
      </c>
      <c r="I141" s="3" t="s">
        <v>12</v>
      </c>
      <c r="J141" s="3" t="s">
        <v>6</v>
      </c>
      <c r="K141" t="s">
        <v>143</v>
      </c>
    </row>
    <row r="142" spans="1:11" x14ac:dyDescent="0.2">
      <c r="A142" s="2" t="s">
        <v>107</v>
      </c>
      <c r="B142" s="2" t="s">
        <v>10</v>
      </c>
      <c r="C142" s="2"/>
      <c r="D142" s="2"/>
      <c r="E142" s="2"/>
      <c r="F142" s="2"/>
      <c r="G142" s="2">
        <v>17.982456140350873</v>
      </c>
      <c r="H142" s="2" t="s">
        <v>65</v>
      </c>
      <c r="I142" s="2" t="s">
        <v>12</v>
      </c>
      <c r="J142" s="2" t="s">
        <v>26</v>
      </c>
      <c r="K142" t="s">
        <v>137</v>
      </c>
    </row>
    <row r="143" spans="1:11" x14ac:dyDescent="0.2">
      <c r="A143" s="2" t="s">
        <v>107</v>
      </c>
      <c r="B143" s="2"/>
      <c r="C143" s="2"/>
      <c r="D143" s="2"/>
      <c r="E143" s="2"/>
      <c r="F143" s="2" t="s">
        <v>33</v>
      </c>
      <c r="G143" s="2">
        <v>9.388101150898553</v>
      </c>
      <c r="H143" s="2" t="s">
        <v>65</v>
      </c>
      <c r="I143" s="2" t="s">
        <v>12</v>
      </c>
      <c r="J143" s="2" t="s">
        <v>26</v>
      </c>
      <c r="K143" t="s">
        <v>137</v>
      </c>
    </row>
    <row r="144" spans="1:11" x14ac:dyDescent="0.2">
      <c r="A144" s="2"/>
      <c r="B144" s="2" t="s">
        <v>10</v>
      </c>
      <c r="C144" s="2" t="s">
        <v>12</v>
      </c>
      <c r="D144" s="2"/>
      <c r="E144" s="2"/>
      <c r="F144" s="2"/>
      <c r="G144" s="2">
        <v>17.982456140350873</v>
      </c>
      <c r="H144" s="2" t="s">
        <v>65</v>
      </c>
      <c r="I144" s="2" t="s">
        <v>12</v>
      </c>
      <c r="J144" s="2" t="s">
        <v>26</v>
      </c>
      <c r="K144" t="s">
        <v>137</v>
      </c>
    </row>
    <row r="145" spans="1:11" x14ac:dyDescent="0.2">
      <c r="A145" s="2"/>
      <c r="B145" s="2" t="s">
        <v>10</v>
      </c>
      <c r="C145" s="2"/>
      <c r="D145" s="2"/>
      <c r="E145" s="2"/>
      <c r="F145" s="2" t="s">
        <v>33</v>
      </c>
      <c r="G145" s="2">
        <v>0</v>
      </c>
      <c r="H145" s="2" t="s">
        <v>65</v>
      </c>
      <c r="I145" s="2" t="s">
        <v>12</v>
      </c>
      <c r="J145" s="2" t="s">
        <v>26</v>
      </c>
      <c r="K145" t="s">
        <v>137</v>
      </c>
    </row>
    <row r="146" spans="1:11" x14ac:dyDescent="0.2">
      <c r="A146" s="2" t="s">
        <v>108</v>
      </c>
      <c r="B146" s="2" t="s">
        <v>36</v>
      </c>
      <c r="C146" s="2"/>
      <c r="D146" s="2"/>
      <c r="E146" s="2"/>
      <c r="F146" s="2"/>
      <c r="G146" s="2">
        <v>2.1929824561403506</v>
      </c>
      <c r="H146" s="2" t="s">
        <v>65</v>
      </c>
      <c r="I146" s="2" t="s">
        <v>12</v>
      </c>
      <c r="J146" s="2" t="s">
        <v>26</v>
      </c>
      <c r="K146" t="s">
        <v>139</v>
      </c>
    </row>
    <row r="147" spans="1:11" x14ac:dyDescent="0.2">
      <c r="A147" s="2" t="s">
        <v>108</v>
      </c>
      <c r="B147" s="2"/>
      <c r="C147" s="2"/>
      <c r="D147" s="2"/>
      <c r="E147" s="2"/>
      <c r="F147" s="2" t="s">
        <v>33</v>
      </c>
      <c r="G147" s="2">
        <v>2.2372851320219742</v>
      </c>
      <c r="H147" s="2" t="s">
        <v>65</v>
      </c>
      <c r="I147" s="2" t="s">
        <v>12</v>
      </c>
      <c r="J147" s="2" t="s">
        <v>26</v>
      </c>
      <c r="K147" t="s">
        <v>139</v>
      </c>
    </row>
    <row r="148" spans="1:11" x14ac:dyDescent="0.2">
      <c r="A148" s="2"/>
      <c r="B148" s="2" t="s">
        <v>36</v>
      </c>
      <c r="C148" s="2" t="s">
        <v>12</v>
      </c>
      <c r="D148" s="2"/>
      <c r="E148" s="2"/>
      <c r="F148" s="2"/>
      <c r="G148" s="2">
        <v>2.1929824561403506</v>
      </c>
      <c r="H148" s="2" t="s">
        <v>65</v>
      </c>
      <c r="I148" s="2" t="s">
        <v>12</v>
      </c>
      <c r="J148" s="2" t="s">
        <v>26</v>
      </c>
      <c r="K148" t="s">
        <v>139</v>
      </c>
    </row>
    <row r="149" spans="1:11" x14ac:dyDescent="0.2">
      <c r="A149" s="2"/>
      <c r="B149" s="2" t="s">
        <v>36</v>
      </c>
      <c r="C149" s="2"/>
      <c r="D149" s="2"/>
      <c r="E149" s="2"/>
      <c r="F149" s="2" t="s">
        <v>33</v>
      </c>
      <c r="G149" s="2">
        <v>0</v>
      </c>
      <c r="H149" s="2" t="s">
        <v>65</v>
      </c>
      <c r="I149" s="2" t="s">
        <v>12</v>
      </c>
      <c r="J149" s="2" t="s">
        <v>26</v>
      </c>
      <c r="K149" t="s">
        <v>139</v>
      </c>
    </row>
    <row r="150" spans="1:11" x14ac:dyDescent="0.2">
      <c r="A150" s="2" t="s">
        <v>106</v>
      </c>
      <c r="B150" s="2" t="s">
        <v>35</v>
      </c>
      <c r="C150" s="2"/>
      <c r="D150" s="2"/>
      <c r="E150" s="2"/>
      <c r="F150" s="2"/>
      <c r="G150" s="2">
        <v>0.8771929824561403</v>
      </c>
      <c r="H150" s="2" t="s">
        <v>65</v>
      </c>
      <c r="I150" s="2" t="s">
        <v>12</v>
      </c>
      <c r="J150" s="2" t="s">
        <v>26</v>
      </c>
      <c r="K150" t="s">
        <v>133</v>
      </c>
    </row>
    <row r="151" spans="1:11" x14ac:dyDescent="0.2">
      <c r="A151" s="2" t="s">
        <v>106</v>
      </c>
      <c r="B151" s="2"/>
      <c r="C151" s="2"/>
      <c r="D151" s="2"/>
      <c r="E151" s="2"/>
      <c r="F151" s="2" t="s">
        <v>33</v>
      </c>
      <c r="G151" s="2">
        <v>0.59956288026463467</v>
      </c>
      <c r="H151" s="2" t="s">
        <v>65</v>
      </c>
      <c r="I151" s="2" t="s">
        <v>12</v>
      </c>
      <c r="J151" s="2" t="s">
        <v>26</v>
      </c>
      <c r="K151" t="s">
        <v>133</v>
      </c>
    </row>
    <row r="152" spans="1:11" x14ac:dyDescent="0.2">
      <c r="A152" s="2"/>
      <c r="B152" s="2" t="s">
        <v>35</v>
      </c>
      <c r="C152" s="2" t="s">
        <v>12</v>
      </c>
      <c r="D152" s="2"/>
      <c r="E152" s="2"/>
      <c r="F152" s="2"/>
      <c r="G152" s="2">
        <v>0.8771929824561403</v>
      </c>
      <c r="H152" s="2" t="s">
        <v>65</v>
      </c>
      <c r="I152" s="2" t="s">
        <v>12</v>
      </c>
      <c r="J152" s="2" t="s">
        <v>26</v>
      </c>
      <c r="K152" t="s">
        <v>133</v>
      </c>
    </row>
    <row r="153" spans="1:11" x14ac:dyDescent="0.2">
      <c r="A153" s="2"/>
      <c r="B153" s="2" t="s">
        <v>35</v>
      </c>
      <c r="C153" s="2"/>
      <c r="D153" s="2"/>
      <c r="E153" s="2"/>
      <c r="F153" s="2" t="s">
        <v>33</v>
      </c>
      <c r="G153" s="2">
        <v>0</v>
      </c>
      <c r="H153" s="2" t="s">
        <v>65</v>
      </c>
      <c r="I153" s="2" t="s">
        <v>12</v>
      </c>
      <c r="J153" s="2" t="s">
        <v>26</v>
      </c>
      <c r="K153" t="s">
        <v>133</v>
      </c>
    </row>
    <row r="154" spans="1:11" x14ac:dyDescent="0.2">
      <c r="A154" s="2"/>
      <c r="B154" s="2"/>
      <c r="C154" s="2" t="s">
        <v>12</v>
      </c>
      <c r="D154" s="2" t="s">
        <v>24</v>
      </c>
      <c r="E154" s="2"/>
      <c r="F154" s="2"/>
      <c r="G154" s="2">
        <v>4.1666666666666661</v>
      </c>
      <c r="H154" s="2" t="s">
        <v>65</v>
      </c>
      <c r="I154" s="2" t="s">
        <v>12</v>
      </c>
      <c r="J154" s="2" t="s">
        <v>26</v>
      </c>
      <c r="K154" t="s">
        <v>143</v>
      </c>
    </row>
    <row r="155" spans="1:11" x14ac:dyDescent="0.2">
      <c r="A155" s="2"/>
      <c r="B155" s="2"/>
      <c r="C155" s="2" t="s">
        <v>12</v>
      </c>
      <c r="D155" s="2"/>
      <c r="E155" s="2"/>
      <c r="F155" s="2" t="s">
        <v>33</v>
      </c>
      <c r="G155" s="2">
        <v>0.21929824561403422</v>
      </c>
      <c r="H155" s="2" t="s">
        <v>65</v>
      </c>
      <c r="I155" s="2" t="s">
        <v>12</v>
      </c>
      <c r="J155" s="2" t="s">
        <v>26</v>
      </c>
      <c r="K155" t="s">
        <v>143</v>
      </c>
    </row>
    <row r="156" spans="1:11" x14ac:dyDescent="0.2">
      <c r="A156" s="2"/>
      <c r="B156" s="2"/>
      <c r="C156" s="2"/>
      <c r="D156" s="2" t="s">
        <v>24</v>
      </c>
      <c r="E156" s="2" t="s">
        <v>26</v>
      </c>
      <c r="F156" s="2"/>
      <c r="G156" s="2">
        <v>1</v>
      </c>
      <c r="H156" s="2" t="s">
        <v>65</v>
      </c>
      <c r="I156" s="2" t="s">
        <v>12</v>
      </c>
      <c r="J156" s="2" t="s">
        <v>26</v>
      </c>
      <c r="K156" t="s">
        <v>143</v>
      </c>
    </row>
    <row r="157" spans="1:11" x14ac:dyDescent="0.2">
      <c r="A157" s="2"/>
      <c r="B157" s="2"/>
      <c r="C157" s="2"/>
      <c r="D157" s="2" t="s">
        <v>24</v>
      </c>
      <c r="E157" s="2"/>
      <c r="F157" s="2" t="s">
        <v>33</v>
      </c>
      <c r="G157" s="2">
        <v>3.1666666666666661</v>
      </c>
      <c r="H157" s="2" t="s">
        <v>65</v>
      </c>
      <c r="I157" s="2" t="s">
        <v>12</v>
      </c>
      <c r="J157" s="2" t="s">
        <v>26</v>
      </c>
      <c r="K157" t="s">
        <v>143</v>
      </c>
    </row>
    <row r="158" spans="1:11" x14ac:dyDescent="0.2">
      <c r="A158" s="2"/>
      <c r="B158" s="2"/>
      <c r="C158" s="2"/>
      <c r="D158" s="2" t="s">
        <v>24</v>
      </c>
      <c r="E158" s="2"/>
      <c r="F158" s="2" t="s">
        <v>70</v>
      </c>
      <c r="G158" s="2">
        <v>0</v>
      </c>
      <c r="H158" s="2" t="s">
        <v>65</v>
      </c>
      <c r="I158" s="2" t="s">
        <v>12</v>
      </c>
      <c r="J158" s="2" t="s">
        <v>26</v>
      </c>
      <c r="K158" t="s">
        <v>143</v>
      </c>
    </row>
    <row r="159" spans="1:11" x14ac:dyDescent="0.2">
      <c r="A159" s="2"/>
      <c r="B159" s="2"/>
      <c r="C159" s="2" t="s">
        <v>12</v>
      </c>
      <c r="D159" s="2" t="s">
        <v>76</v>
      </c>
      <c r="E159" s="2"/>
      <c r="F159" s="2"/>
      <c r="G159" s="2">
        <v>16.666666666666664</v>
      </c>
      <c r="H159" s="2" t="s">
        <v>65</v>
      </c>
      <c r="I159" s="2" t="s">
        <v>12</v>
      </c>
      <c r="J159" s="2" t="s">
        <v>26</v>
      </c>
      <c r="K159" t="s">
        <v>143</v>
      </c>
    </row>
    <row r="160" spans="1:11" x14ac:dyDescent="0.2">
      <c r="A160" s="2"/>
      <c r="B160" s="2"/>
      <c r="C160" s="2" t="s">
        <v>12</v>
      </c>
      <c r="D160" s="2"/>
      <c r="E160" s="2"/>
      <c r="F160" s="2" t="s">
        <v>33</v>
      </c>
      <c r="G160" s="2">
        <v>0.87719298245613686</v>
      </c>
      <c r="H160" s="2" t="s">
        <v>65</v>
      </c>
      <c r="I160" s="2" t="s">
        <v>12</v>
      </c>
      <c r="J160" s="2" t="s">
        <v>26</v>
      </c>
      <c r="K160" t="s">
        <v>143</v>
      </c>
    </row>
    <row r="161" spans="1:11" x14ac:dyDescent="0.2">
      <c r="A161" s="2"/>
      <c r="B161" s="2"/>
      <c r="C161" s="2"/>
      <c r="D161" s="2" t="s">
        <v>76</v>
      </c>
      <c r="E161" s="2" t="s">
        <v>26</v>
      </c>
      <c r="F161" s="2"/>
      <c r="G161" s="2">
        <v>4</v>
      </c>
      <c r="H161" s="2" t="s">
        <v>65</v>
      </c>
      <c r="I161" s="2" t="s">
        <v>12</v>
      </c>
      <c r="J161" s="2" t="s">
        <v>26</v>
      </c>
      <c r="K161" t="s">
        <v>143</v>
      </c>
    </row>
    <row r="162" spans="1:11" x14ac:dyDescent="0.2">
      <c r="A162" s="2"/>
      <c r="B162" s="2"/>
      <c r="C162" s="2"/>
      <c r="D162" s="2" t="s">
        <v>76</v>
      </c>
      <c r="E162" s="2"/>
      <c r="F162" s="2" t="s">
        <v>33</v>
      </c>
      <c r="G162" s="2">
        <v>12.666666666666664</v>
      </c>
      <c r="H162" s="2" t="s">
        <v>65</v>
      </c>
      <c r="I162" s="2" t="s">
        <v>12</v>
      </c>
      <c r="J162" s="2" t="s">
        <v>26</v>
      </c>
      <c r="K162" t="s">
        <v>143</v>
      </c>
    </row>
    <row r="163" spans="1:11" x14ac:dyDescent="0.2">
      <c r="A163" s="2"/>
      <c r="B163" s="2"/>
      <c r="C163" s="2"/>
      <c r="D163" s="2" t="s">
        <v>76</v>
      </c>
      <c r="E163" s="2"/>
      <c r="F163" s="2" t="s">
        <v>70</v>
      </c>
      <c r="G163" s="2">
        <v>0</v>
      </c>
      <c r="H163" s="2" t="s">
        <v>65</v>
      </c>
      <c r="I163" s="2" t="s">
        <v>12</v>
      </c>
      <c r="J163" s="2" t="s">
        <v>26</v>
      </c>
      <c r="K163" t="s">
        <v>143</v>
      </c>
    </row>
    <row r="164" spans="1:11" x14ac:dyDescent="0.2">
      <c r="A164" s="2"/>
      <c r="B164" s="2"/>
      <c r="C164" s="2"/>
      <c r="D164" s="2"/>
      <c r="E164" s="2" t="s">
        <v>26</v>
      </c>
      <c r="F164" s="2" t="s">
        <v>33</v>
      </c>
      <c r="G164" s="2">
        <v>3</v>
      </c>
      <c r="H164" s="2" t="s">
        <v>65</v>
      </c>
      <c r="I164" s="2" t="s">
        <v>12</v>
      </c>
      <c r="J164" s="2" t="s">
        <v>26</v>
      </c>
      <c r="K164" t="s">
        <v>143</v>
      </c>
    </row>
    <row r="165" spans="1:11" x14ac:dyDescent="0.2">
      <c r="A165" s="2"/>
      <c r="B165" s="2"/>
      <c r="C165" s="2"/>
      <c r="D165" s="2"/>
      <c r="E165" s="2" t="s">
        <v>26</v>
      </c>
      <c r="F165" s="2" t="s">
        <v>70</v>
      </c>
      <c r="G165" s="2">
        <v>0</v>
      </c>
      <c r="H165" s="2" t="s">
        <v>65</v>
      </c>
      <c r="I165" s="2" t="s">
        <v>12</v>
      </c>
      <c r="J165" s="2" t="s">
        <v>26</v>
      </c>
      <c r="K165" t="s">
        <v>143</v>
      </c>
    </row>
    <row r="166" spans="1:11" x14ac:dyDescent="0.2">
      <c r="A166" s="2"/>
      <c r="B166" s="2"/>
      <c r="C166" s="2"/>
      <c r="D166" s="2"/>
      <c r="E166" s="2" t="s">
        <v>26</v>
      </c>
      <c r="F166" s="2" t="s">
        <v>33</v>
      </c>
      <c r="G166" s="2">
        <v>2</v>
      </c>
      <c r="H166" s="2" t="s">
        <v>65</v>
      </c>
      <c r="I166" s="2" t="s">
        <v>12</v>
      </c>
      <c r="J166" s="2" t="s">
        <v>26</v>
      </c>
      <c r="K166" t="s">
        <v>143</v>
      </c>
    </row>
    <row r="167" spans="1:11" x14ac:dyDescent="0.2">
      <c r="A167" s="2"/>
      <c r="B167" s="2"/>
      <c r="C167" s="2"/>
      <c r="D167" s="2"/>
      <c r="E167" s="2" t="s">
        <v>26</v>
      </c>
      <c r="F167" s="2" t="s">
        <v>70</v>
      </c>
      <c r="G167" s="2">
        <v>0</v>
      </c>
      <c r="H167" s="2" t="s">
        <v>65</v>
      </c>
      <c r="I167" s="2" t="s">
        <v>12</v>
      </c>
      <c r="J167" s="2" t="s">
        <v>26</v>
      </c>
      <c r="K167" t="s">
        <v>143</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6254E-B6C5-7F4A-AB3E-AFAEAE77A17D}">
  <sheetPr>
    <tabColor theme="8"/>
  </sheetPr>
  <dimension ref="A1:K167"/>
  <sheetViews>
    <sheetView zoomScale="130" zoomScaleNormal="130" workbookViewId="0">
      <selection activeCell="K2" sqref="K2:K167"/>
    </sheetView>
  </sheetViews>
  <sheetFormatPr baseColWidth="10" defaultRowHeight="16" x14ac:dyDescent="0.2"/>
  <cols>
    <col min="1" max="1" width="4.83203125" bestFit="1" customWidth="1"/>
    <col min="2" max="2" width="8.1640625" bestFit="1" customWidth="1"/>
    <col min="3" max="3" width="7.6640625" bestFit="1" customWidth="1"/>
    <col min="4" max="4" width="7.33203125" bestFit="1" customWidth="1"/>
    <col min="5" max="5" width="17" bestFit="1" customWidth="1"/>
    <col min="6" max="6" width="15.33203125" bestFit="1" customWidth="1"/>
    <col min="7" max="7" width="7.6640625" bestFit="1" customWidth="1"/>
    <col min="11" max="11" width="19.83203125" bestFit="1" customWidth="1"/>
  </cols>
  <sheetData>
    <row r="1" spans="1:11" x14ac:dyDescent="0.2">
      <c r="A1" s="1" t="s">
        <v>9</v>
      </c>
      <c r="B1" s="1" t="s">
        <v>0</v>
      </c>
      <c r="C1" s="1" t="s">
        <v>11</v>
      </c>
      <c r="D1" s="1" t="s">
        <v>13</v>
      </c>
      <c r="E1" s="1" t="s">
        <v>14</v>
      </c>
      <c r="F1" s="1" t="s">
        <v>15</v>
      </c>
      <c r="G1" s="1" t="s">
        <v>1</v>
      </c>
      <c r="H1" s="1" t="s">
        <v>61</v>
      </c>
      <c r="I1" s="1" t="s">
        <v>79</v>
      </c>
      <c r="J1" s="1" t="s">
        <v>80</v>
      </c>
      <c r="K1" s="1" t="s">
        <v>17</v>
      </c>
    </row>
    <row r="2" spans="1:11" x14ac:dyDescent="0.2">
      <c r="A2" s="2" t="s">
        <v>101</v>
      </c>
      <c r="B2" s="2" t="s">
        <v>2</v>
      </c>
      <c r="C2" s="2"/>
      <c r="D2" s="2"/>
      <c r="E2" s="2"/>
      <c r="F2" s="2"/>
      <c r="G2" s="2">
        <v>5.8479532163742691</v>
      </c>
      <c r="H2" s="2" t="s">
        <v>68</v>
      </c>
      <c r="I2" s="2" t="s">
        <v>18</v>
      </c>
      <c r="J2" s="2" t="s">
        <v>8</v>
      </c>
      <c r="K2" s="23" t="s">
        <v>134</v>
      </c>
    </row>
    <row r="3" spans="1:11" x14ac:dyDescent="0.2">
      <c r="A3" s="2" t="s">
        <v>101</v>
      </c>
      <c r="B3" s="2"/>
      <c r="C3" s="2"/>
      <c r="D3" s="2"/>
      <c r="E3" s="2"/>
      <c r="F3" s="2" t="s">
        <v>33</v>
      </c>
      <c r="G3" s="2">
        <v>4.0806600542102291</v>
      </c>
      <c r="H3" s="2" t="s">
        <v>68</v>
      </c>
      <c r="I3" s="2" t="s">
        <v>18</v>
      </c>
      <c r="J3" s="2" t="s">
        <v>8</v>
      </c>
      <c r="K3" s="23" t="s">
        <v>134</v>
      </c>
    </row>
    <row r="4" spans="1:11" x14ac:dyDescent="0.2">
      <c r="A4" s="2"/>
      <c r="B4" s="2" t="s">
        <v>2</v>
      </c>
      <c r="C4" s="2" t="s">
        <v>115</v>
      </c>
      <c r="D4" s="2"/>
      <c r="E4" s="2"/>
      <c r="F4" s="2"/>
      <c r="G4" s="2">
        <v>5.8479532163742691</v>
      </c>
      <c r="H4" s="2" t="s">
        <v>68</v>
      </c>
      <c r="I4" s="2" t="s">
        <v>18</v>
      </c>
      <c r="J4" s="2" t="s">
        <v>8</v>
      </c>
      <c r="K4" s="23" t="s">
        <v>134</v>
      </c>
    </row>
    <row r="5" spans="1:11" x14ac:dyDescent="0.2">
      <c r="A5" s="2"/>
      <c r="B5" s="2" t="s">
        <v>2</v>
      </c>
      <c r="C5" s="2"/>
      <c r="D5" s="2"/>
      <c r="E5" s="2"/>
      <c r="F5" s="2" t="s">
        <v>33</v>
      </c>
      <c r="G5" s="2">
        <v>0</v>
      </c>
      <c r="H5" s="2" t="s">
        <v>68</v>
      </c>
      <c r="I5" s="2" t="s">
        <v>18</v>
      </c>
      <c r="J5" s="2" t="s">
        <v>8</v>
      </c>
      <c r="K5" s="23" t="s">
        <v>134</v>
      </c>
    </row>
    <row r="6" spans="1:11" x14ac:dyDescent="0.2">
      <c r="A6" s="2"/>
      <c r="B6" s="2"/>
      <c r="C6" s="2" t="s">
        <v>115</v>
      </c>
      <c r="D6" s="2" t="s">
        <v>16</v>
      </c>
      <c r="E6" s="2"/>
      <c r="F6" s="2"/>
      <c r="G6" s="2">
        <v>5.5555555555555554</v>
      </c>
      <c r="H6" s="2" t="s">
        <v>68</v>
      </c>
      <c r="I6" s="2" t="s">
        <v>18</v>
      </c>
      <c r="J6" s="2" t="s">
        <v>8</v>
      </c>
      <c r="K6" s="23" t="s">
        <v>131</v>
      </c>
    </row>
    <row r="7" spans="1:11" x14ac:dyDescent="0.2">
      <c r="A7" s="2"/>
      <c r="B7" s="2"/>
      <c r="C7" s="2" t="s">
        <v>115</v>
      </c>
      <c r="D7" s="2"/>
      <c r="E7" s="2"/>
      <c r="F7" s="2" t="s">
        <v>33</v>
      </c>
      <c r="G7" s="2">
        <v>0.29239766081871377</v>
      </c>
      <c r="H7" s="2" t="s">
        <v>68</v>
      </c>
      <c r="I7" s="2" t="s">
        <v>18</v>
      </c>
      <c r="J7" s="2" t="s">
        <v>8</v>
      </c>
      <c r="K7" s="23" t="s">
        <v>131</v>
      </c>
    </row>
    <row r="8" spans="1:11" x14ac:dyDescent="0.2">
      <c r="A8" s="2"/>
      <c r="B8" s="2"/>
      <c r="C8" s="2"/>
      <c r="D8" s="2" t="s">
        <v>16</v>
      </c>
      <c r="E8" s="2" t="s">
        <v>8</v>
      </c>
      <c r="F8" s="2"/>
      <c r="G8" s="2">
        <v>1</v>
      </c>
      <c r="H8" s="2" t="s">
        <v>68</v>
      </c>
      <c r="I8" s="2" t="s">
        <v>18</v>
      </c>
      <c r="J8" s="2" t="s">
        <v>8</v>
      </c>
      <c r="K8" s="23" t="s">
        <v>131</v>
      </c>
    </row>
    <row r="9" spans="1:11" x14ac:dyDescent="0.2">
      <c r="A9" s="2"/>
      <c r="B9" s="2"/>
      <c r="C9" s="2"/>
      <c r="D9" s="2" t="s">
        <v>16</v>
      </c>
      <c r="E9" s="2"/>
      <c r="F9" s="2" t="s">
        <v>33</v>
      </c>
      <c r="G9" s="2">
        <v>4.5555555555555554</v>
      </c>
      <c r="H9" s="2" t="s">
        <v>68</v>
      </c>
      <c r="I9" s="2" t="s">
        <v>18</v>
      </c>
      <c r="J9" s="2" t="s">
        <v>8</v>
      </c>
      <c r="K9" s="23" t="s">
        <v>131</v>
      </c>
    </row>
    <row r="10" spans="1:11" x14ac:dyDescent="0.2">
      <c r="A10" s="2"/>
      <c r="B10" s="2"/>
      <c r="C10" s="2"/>
      <c r="D10" s="2" t="s">
        <v>16</v>
      </c>
      <c r="E10" s="2"/>
      <c r="F10" s="2" t="s">
        <v>70</v>
      </c>
      <c r="G10" s="2">
        <v>0</v>
      </c>
      <c r="H10" s="2" t="s">
        <v>68</v>
      </c>
      <c r="I10" s="2" t="s">
        <v>18</v>
      </c>
      <c r="J10" s="2" t="s">
        <v>8</v>
      </c>
      <c r="K10" s="23" t="s">
        <v>131</v>
      </c>
    </row>
    <row r="11" spans="1:11" x14ac:dyDescent="0.2">
      <c r="A11" s="2"/>
      <c r="B11" s="2"/>
      <c r="C11" s="2" t="s">
        <v>115</v>
      </c>
      <c r="D11" s="2" t="s">
        <v>78</v>
      </c>
      <c r="E11" s="2"/>
      <c r="F11" s="2"/>
      <c r="G11" s="2">
        <v>0</v>
      </c>
      <c r="H11" s="2" t="s">
        <v>68</v>
      </c>
      <c r="I11" s="2" t="s">
        <v>18</v>
      </c>
      <c r="J11" s="2" t="s">
        <v>8</v>
      </c>
      <c r="K11" s="23" t="s">
        <v>131</v>
      </c>
    </row>
    <row r="12" spans="1:11" x14ac:dyDescent="0.2">
      <c r="A12" s="2"/>
      <c r="B12" s="2"/>
      <c r="C12" s="2" t="s">
        <v>115</v>
      </c>
      <c r="D12" s="2"/>
      <c r="E12" s="2"/>
      <c r="F12" s="2" t="s">
        <v>33</v>
      </c>
      <c r="G12" s="2">
        <v>0</v>
      </c>
      <c r="H12" s="2" t="s">
        <v>68</v>
      </c>
      <c r="I12" s="2" t="s">
        <v>18</v>
      </c>
      <c r="J12" s="2" t="s">
        <v>8</v>
      </c>
      <c r="K12" s="23" t="s">
        <v>131</v>
      </c>
    </row>
    <row r="13" spans="1:11" x14ac:dyDescent="0.2">
      <c r="A13" s="2"/>
      <c r="B13" s="2"/>
      <c r="C13" s="2"/>
      <c r="D13" s="2" t="s">
        <v>78</v>
      </c>
      <c r="E13" s="2" t="s">
        <v>8</v>
      </c>
      <c r="F13" s="2"/>
      <c r="G13" s="2">
        <v>0</v>
      </c>
      <c r="H13" s="2" t="s">
        <v>68</v>
      </c>
      <c r="I13" s="2" t="s">
        <v>18</v>
      </c>
      <c r="J13" s="2" t="s">
        <v>8</v>
      </c>
      <c r="K13" s="23" t="s">
        <v>131</v>
      </c>
    </row>
    <row r="14" spans="1:11" x14ac:dyDescent="0.2">
      <c r="A14" s="2"/>
      <c r="B14" s="2"/>
      <c r="C14" s="2"/>
      <c r="D14" s="2" t="s">
        <v>78</v>
      </c>
      <c r="E14" s="2"/>
      <c r="F14" s="2" t="s">
        <v>33</v>
      </c>
      <c r="G14" s="2">
        <v>0</v>
      </c>
      <c r="H14" s="2" t="s">
        <v>68</v>
      </c>
      <c r="I14" s="2" t="s">
        <v>18</v>
      </c>
      <c r="J14" s="2" t="s">
        <v>8</v>
      </c>
      <c r="K14" s="23" t="s">
        <v>131</v>
      </c>
    </row>
    <row r="15" spans="1:11" x14ac:dyDescent="0.2">
      <c r="A15" s="2"/>
      <c r="B15" s="2"/>
      <c r="C15" s="2"/>
      <c r="D15" s="2" t="s">
        <v>78</v>
      </c>
      <c r="E15" s="2"/>
      <c r="F15" s="2" t="s">
        <v>70</v>
      </c>
      <c r="G15" s="6">
        <v>0</v>
      </c>
      <c r="H15" s="2" t="s">
        <v>68</v>
      </c>
      <c r="I15" s="2" t="s">
        <v>18</v>
      </c>
      <c r="J15" s="2" t="s">
        <v>8</v>
      </c>
      <c r="K15" s="23" t="s">
        <v>131</v>
      </c>
    </row>
    <row r="16" spans="1:11" x14ac:dyDescent="0.2">
      <c r="A16" s="2"/>
      <c r="B16" s="2"/>
      <c r="C16" s="2"/>
      <c r="D16" s="2"/>
      <c r="E16" s="2" t="s">
        <v>8</v>
      </c>
      <c r="F16" s="2" t="s">
        <v>33</v>
      </c>
      <c r="G16" s="2">
        <v>0</v>
      </c>
      <c r="H16" s="2" t="s">
        <v>68</v>
      </c>
      <c r="I16" s="2" t="s">
        <v>18</v>
      </c>
      <c r="J16" s="2" t="s">
        <v>8</v>
      </c>
      <c r="K16" s="23" t="s">
        <v>131</v>
      </c>
    </row>
    <row r="17" spans="1:11" x14ac:dyDescent="0.2">
      <c r="A17" s="2"/>
      <c r="B17" s="2"/>
      <c r="C17" s="2"/>
      <c r="D17" s="2"/>
      <c r="E17" s="2" t="s">
        <v>8</v>
      </c>
      <c r="F17" s="2" t="s">
        <v>70</v>
      </c>
      <c r="G17" s="2">
        <v>0</v>
      </c>
      <c r="H17" s="2" t="s">
        <v>68</v>
      </c>
      <c r="I17" s="2" t="s">
        <v>18</v>
      </c>
      <c r="J17" s="2" t="s">
        <v>8</v>
      </c>
      <c r="K17" s="23" t="s">
        <v>131</v>
      </c>
    </row>
    <row r="18" spans="1:11" x14ac:dyDescent="0.2">
      <c r="A18" s="2"/>
      <c r="B18" s="2"/>
      <c r="C18" s="2"/>
      <c r="D18" s="2"/>
      <c r="E18" s="2" t="s">
        <v>8</v>
      </c>
      <c r="F18" s="2" t="s">
        <v>33</v>
      </c>
      <c r="G18" s="2">
        <v>1</v>
      </c>
      <c r="H18" s="2" t="s">
        <v>68</v>
      </c>
      <c r="I18" s="2" t="s">
        <v>18</v>
      </c>
      <c r="J18" s="2" t="s">
        <v>8</v>
      </c>
      <c r="K18" s="23" t="s">
        <v>131</v>
      </c>
    </row>
    <row r="19" spans="1:11" x14ac:dyDescent="0.2">
      <c r="A19" s="2"/>
      <c r="B19" s="2"/>
      <c r="C19" s="2"/>
      <c r="D19" s="2"/>
      <c r="E19" s="2" t="s">
        <v>8</v>
      </c>
      <c r="F19" s="2" t="s">
        <v>70</v>
      </c>
      <c r="G19" s="2">
        <v>0</v>
      </c>
      <c r="H19" s="2" t="s">
        <v>68</v>
      </c>
      <c r="I19" s="2" t="s">
        <v>18</v>
      </c>
      <c r="J19" s="2" t="s">
        <v>8</v>
      </c>
      <c r="K19" s="23" t="s">
        <v>131</v>
      </c>
    </row>
    <row r="20" spans="1:11" x14ac:dyDescent="0.2">
      <c r="A20" s="3" t="s">
        <v>102</v>
      </c>
      <c r="B20" s="3" t="s">
        <v>19</v>
      </c>
      <c r="C20" s="3"/>
      <c r="D20" s="3"/>
      <c r="E20" s="3"/>
      <c r="F20" s="3"/>
      <c r="G20" s="3">
        <v>4.8245614035087723</v>
      </c>
      <c r="H20" s="3" t="s">
        <v>62</v>
      </c>
      <c r="I20" s="3" t="s">
        <v>4</v>
      </c>
      <c r="J20" s="3" t="s">
        <v>20</v>
      </c>
      <c r="K20" s="23" t="s">
        <v>136</v>
      </c>
    </row>
    <row r="21" spans="1:11" x14ac:dyDescent="0.2">
      <c r="A21" s="3" t="s">
        <v>102</v>
      </c>
      <c r="B21" s="3"/>
      <c r="C21" s="3"/>
      <c r="D21" s="3"/>
      <c r="E21" s="3"/>
      <c r="F21" s="3" t="s">
        <v>33</v>
      </c>
      <c r="G21" s="3">
        <v>0.53606237816764124</v>
      </c>
      <c r="H21" s="3" t="s">
        <v>62</v>
      </c>
      <c r="I21" s="3" t="s">
        <v>4</v>
      </c>
      <c r="J21" s="3" t="s">
        <v>20</v>
      </c>
      <c r="K21" s="23" t="s">
        <v>136</v>
      </c>
    </row>
    <row r="22" spans="1:11" x14ac:dyDescent="0.2">
      <c r="A22" s="3"/>
      <c r="B22" s="3" t="s">
        <v>19</v>
      </c>
      <c r="C22" s="3" t="s">
        <v>4</v>
      </c>
      <c r="D22" s="3"/>
      <c r="E22" s="3"/>
      <c r="F22" s="3"/>
      <c r="G22" s="3">
        <v>6.1403508771929829</v>
      </c>
      <c r="H22" s="3" t="s">
        <v>62</v>
      </c>
      <c r="I22" s="3" t="s">
        <v>4</v>
      </c>
      <c r="J22" s="3" t="s">
        <v>20</v>
      </c>
      <c r="K22" s="23" t="s">
        <v>136</v>
      </c>
    </row>
    <row r="23" spans="1:11" x14ac:dyDescent="0.2">
      <c r="A23" s="3"/>
      <c r="B23" s="3" t="s">
        <v>19</v>
      </c>
      <c r="C23" s="3"/>
      <c r="D23" s="3"/>
      <c r="E23" s="3"/>
      <c r="F23" s="3" t="s">
        <v>33</v>
      </c>
      <c r="G23" s="3">
        <v>0</v>
      </c>
      <c r="H23" s="3" t="s">
        <v>62</v>
      </c>
      <c r="I23" s="3" t="s">
        <v>4</v>
      </c>
      <c r="J23" s="3" t="s">
        <v>20</v>
      </c>
      <c r="K23" s="23" t="s">
        <v>136</v>
      </c>
    </row>
    <row r="24" spans="1:11" x14ac:dyDescent="0.2">
      <c r="A24" s="3" t="s">
        <v>103</v>
      </c>
      <c r="B24" s="3" t="s">
        <v>21</v>
      </c>
      <c r="C24" s="3"/>
      <c r="D24" s="3"/>
      <c r="E24" s="3"/>
      <c r="F24" s="3"/>
      <c r="G24" s="3">
        <v>28.07017543859649</v>
      </c>
      <c r="H24" s="3" t="s">
        <v>62</v>
      </c>
      <c r="I24" s="3" t="s">
        <v>4</v>
      </c>
      <c r="J24" s="3" t="s">
        <v>20</v>
      </c>
      <c r="K24" s="23" t="s">
        <v>135</v>
      </c>
    </row>
    <row r="25" spans="1:11" x14ac:dyDescent="0.2">
      <c r="A25" s="3" t="s">
        <v>103</v>
      </c>
      <c r="B25" s="3"/>
      <c r="C25" s="3"/>
      <c r="D25" s="3"/>
      <c r="E25" s="3"/>
      <c r="F25" s="3" t="s">
        <v>33</v>
      </c>
      <c r="G25" s="3">
        <v>9.9652926353824949</v>
      </c>
      <c r="H25" s="3" t="s">
        <v>62</v>
      </c>
      <c r="I25" s="3" t="s">
        <v>4</v>
      </c>
      <c r="J25" s="3" t="s">
        <v>20</v>
      </c>
      <c r="K25" s="23" t="s">
        <v>135</v>
      </c>
    </row>
    <row r="26" spans="1:11" x14ac:dyDescent="0.2">
      <c r="A26" s="3"/>
      <c r="B26" s="3" t="s">
        <v>21</v>
      </c>
      <c r="C26" s="3" t="s">
        <v>4</v>
      </c>
      <c r="D26" s="3"/>
      <c r="E26" s="3"/>
      <c r="F26" s="3"/>
      <c r="G26" s="3">
        <v>37.719298245614027</v>
      </c>
      <c r="H26" s="3" t="s">
        <v>62</v>
      </c>
      <c r="I26" s="3" t="s">
        <v>4</v>
      </c>
      <c r="J26" s="3" t="s">
        <v>20</v>
      </c>
      <c r="K26" s="23" t="s">
        <v>135</v>
      </c>
    </row>
    <row r="27" spans="1:11" x14ac:dyDescent="0.2">
      <c r="A27" s="3"/>
      <c r="B27" s="3" t="s">
        <v>21</v>
      </c>
      <c r="C27" s="3"/>
      <c r="D27" s="3"/>
      <c r="E27" s="3"/>
      <c r="F27" s="3" t="s">
        <v>33</v>
      </c>
      <c r="G27" s="3">
        <v>0</v>
      </c>
      <c r="H27" s="3" t="s">
        <v>62</v>
      </c>
      <c r="I27" s="3" t="s">
        <v>4</v>
      </c>
      <c r="J27" s="3" t="s">
        <v>20</v>
      </c>
      <c r="K27" s="23" t="s">
        <v>135</v>
      </c>
    </row>
    <row r="28" spans="1:11" x14ac:dyDescent="0.2">
      <c r="A28" s="3"/>
      <c r="B28" s="3"/>
      <c r="C28" s="3" t="s">
        <v>4</v>
      </c>
      <c r="D28" s="3" t="s">
        <v>5</v>
      </c>
      <c r="E28" s="3"/>
      <c r="F28" s="3"/>
      <c r="G28" s="3">
        <v>4.1666666666666661</v>
      </c>
      <c r="H28" s="3" t="s">
        <v>62</v>
      </c>
      <c r="I28" s="3" t="s">
        <v>4</v>
      </c>
      <c r="J28" s="3" t="s">
        <v>20</v>
      </c>
      <c r="K28" s="23" t="s">
        <v>31</v>
      </c>
    </row>
    <row r="29" spans="1:11" x14ac:dyDescent="0.2">
      <c r="A29" s="3"/>
      <c r="B29" s="3"/>
      <c r="C29" s="3" t="s">
        <v>4</v>
      </c>
      <c r="D29" s="3"/>
      <c r="E29" s="3"/>
      <c r="F29" s="3" t="s">
        <v>33</v>
      </c>
      <c r="G29" s="3">
        <v>0.2192982456140351</v>
      </c>
      <c r="H29" s="3" t="s">
        <v>62</v>
      </c>
      <c r="I29" s="3" t="s">
        <v>4</v>
      </c>
      <c r="J29" s="3" t="s">
        <v>20</v>
      </c>
      <c r="K29" s="23" t="s">
        <v>31</v>
      </c>
    </row>
    <row r="30" spans="1:11" x14ac:dyDescent="0.2">
      <c r="A30" s="3"/>
      <c r="B30" s="3"/>
      <c r="C30" s="3"/>
      <c r="D30" s="3" t="s">
        <v>5</v>
      </c>
      <c r="E30" s="3" t="s">
        <v>20</v>
      </c>
      <c r="F30" s="3"/>
      <c r="G30" s="3">
        <v>1</v>
      </c>
      <c r="H30" s="3" t="s">
        <v>62</v>
      </c>
      <c r="I30" s="3" t="s">
        <v>4</v>
      </c>
      <c r="J30" s="3" t="s">
        <v>20</v>
      </c>
      <c r="K30" s="23" t="s">
        <v>31</v>
      </c>
    </row>
    <row r="31" spans="1:11" x14ac:dyDescent="0.2">
      <c r="A31" s="3"/>
      <c r="B31" s="3"/>
      <c r="C31" s="3"/>
      <c r="D31" s="3" t="s">
        <v>5</v>
      </c>
      <c r="E31" s="3"/>
      <c r="F31" s="3" t="s">
        <v>33</v>
      </c>
      <c r="G31" s="3">
        <v>3.1666666666666661</v>
      </c>
      <c r="H31" s="3" t="s">
        <v>62</v>
      </c>
      <c r="I31" s="3" t="s">
        <v>4</v>
      </c>
      <c r="J31" s="3" t="s">
        <v>20</v>
      </c>
      <c r="K31" s="23" t="s">
        <v>31</v>
      </c>
    </row>
    <row r="32" spans="1:11" x14ac:dyDescent="0.2">
      <c r="A32" s="3"/>
      <c r="B32" s="3"/>
      <c r="C32" s="3"/>
      <c r="D32" s="3" t="s">
        <v>5</v>
      </c>
      <c r="E32" s="3"/>
      <c r="F32" s="3" t="s">
        <v>70</v>
      </c>
      <c r="G32" s="3">
        <v>0</v>
      </c>
      <c r="H32" s="3" t="s">
        <v>62</v>
      </c>
      <c r="I32" s="3" t="s">
        <v>4</v>
      </c>
      <c r="J32" s="3" t="s">
        <v>20</v>
      </c>
      <c r="K32" s="23" t="s">
        <v>31</v>
      </c>
    </row>
    <row r="33" spans="1:11" x14ac:dyDescent="0.2">
      <c r="A33" s="3"/>
      <c r="B33" s="3"/>
      <c r="C33" s="3" t="s">
        <v>4</v>
      </c>
      <c r="D33" s="3" t="s">
        <v>77</v>
      </c>
      <c r="E33" s="3"/>
      <c r="F33" s="3"/>
      <c r="G33" s="3">
        <v>37.499999999999993</v>
      </c>
      <c r="H33" s="3" t="s">
        <v>62</v>
      </c>
      <c r="I33" s="3" t="s">
        <v>4</v>
      </c>
      <c r="J33" s="3" t="s">
        <v>20</v>
      </c>
      <c r="K33" s="23" t="s">
        <v>31</v>
      </c>
    </row>
    <row r="34" spans="1:11" x14ac:dyDescent="0.2">
      <c r="A34" s="3"/>
      <c r="B34" s="3"/>
      <c r="C34" s="3" t="s">
        <v>4</v>
      </c>
      <c r="D34" s="3"/>
      <c r="E34" s="3"/>
      <c r="F34" s="3" t="s">
        <v>33</v>
      </c>
      <c r="G34" s="3">
        <v>1.9736842105263159</v>
      </c>
      <c r="H34" s="3" t="s">
        <v>62</v>
      </c>
      <c r="I34" s="3" t="s">
        <v>4</v>
      </c>
      <c r="J34" s="3" t="s">
        <v>20</v>
      </c>
      <c r="K34" s="23" t="s">
        <v>31</v>
      </c>
    </row>
    <row r="35" spans="1:11" x14ac:dyDescent="0.2">
      <c r="A35" s="3"/>
      <c r="B35" s="3"/>
      <c r="C35" s="3"/>
      <c r="D35" s="3" t="s">
        <v>77</v>
      </c>
      <c r="E35" s="3" t="s">
        <v>20</v>
      </c>
      <c r="F35" s="3"/>
      <c r="G35" s="3">
        <v>9</v>
      </c>
      <c r="H35" s="3" t="s">
        <v>62</v>
      </c>
      <c r="I35" s="3" t="s">
        <v>4</v>
      </c>
      <c r="J35" s="3" t="s">
        <v>20</v>
      </c>
      <c r="K35" s="23" t="s">
        <v>31</v>
      </c>
    </row>
    <row r="36" spans="1:11" x14ac:dyDescent="0.2">
      <c r="A36" s="3"/>
      <c r="B36" s="3"/>
      <c r="C36" s="3"/>
      <c r="D36" s="3" t="s">
        <v>77</v>
      </c>
      <c r="E36" s="3"/>
      <c r="F36" s="3" t="s">
        <v>33</v>
      </c>
      <c r="G36" s="3">
        <v>28.499999999999993</v>
      </c>
      <c r="H36" s="3" t="s">
        <v>62</v>
      </c>
      <c r="I36" s="3" t="s">
        <v>4</v>
      </c>
      <c r="J36" s="3" t="s">
        <v>20</v>
      </c>
      <c r="K36" s="23" t="s">
        <v>31</v>
      </c>
    </row>
    <row r="37" spans="1:11" x14ac:dyDescent="0.2">
      <c r="A37" s="3"/>
      <c r="B37" s="3"/>
      <c r="C37" s="3"/>
      <c r="D37" s="3" t="s">
        <v>77</v>
      </c>
      <c r="E37" s="3"/>
      <c r="F37" s="3" t="s">
        <v>70</v>
      </c>
      <c r="G37" s="3">
        <v>0</v>
      </c>
      <c r="H37" s="3" t="s">
        <v>62</v>
      </c>
      <c r="I37" s="3" t="s">
        <v>4</v>
      </c>
      <c r="J37" s="3" t="s">
        <v>20</v>
      </c>
      <c r="K37" s="23" t="s">
        <v>31</v>
      </c>
    </row>
    <row r="38" spans="1:11" x14ac:dyDescent="0.2">
      <c r="A38" s="3"/>
      <c r="B38" s="3"/>
      <c r="C38" s="3"/>
      <c r="D38" s="3"/>
      <c r="E38" s="3" t="s">
        <v>20</v>
      </c>
      <c r="F38" s="3" t="s">
        <v>33</v>
      </c>
      <c r="G38" s="3">
        <v>5</v>
      </c>
      <c r="H38" s="3" t="s">
        <v>62</v>
      </c>
      <c r="I38" s="3" t="s">
        <v>4</v>
      </c>
      <c r="J38" s="3" t="s">
        <v>20</v>
      </c>
      <c r="K38" s="23" t="s">
        <v>31</v>
      </c>
    </row>
    <row r="39" spans="1:11" x14ac:dyDescent="0.2">
      <c r="A39" s="3"/>
      <c r="B39" s="3"/>
      <c r="C39" s="3"/>
      <c r="D39" s="3"/>
      <c r="E39" s="3" t="s">
        <v>20</v>
      </c>
      <c r="F39" s="3" t="s">
        <v>70</v>
      </c>
      <c r="G39" s="3">
        <v>0</v>
      </c>
      <c r="H39" s="3" t="s">
        <v>62</v>
      </c>
      <c r="I39" s="3" t="s">
        <v>4</v>
      </c>
      <c r="J39" s="3" t="s">
        <v>20</v>
      </c>
      <c r="K39" s="23" t="s">
        <v>31</v>
      </c>
    </row>
    <row r="40" spans="1:11" x14ac:dyDescent="0.2">
      <c r="A40" s="3"/>
      <c r="B40" s="3"/>
      <c r="C40" s="3"/>
      <c r="D40" s="3"/>
      <c r="E40" s="3" t="s">
        <v>20</v>
      </c>
      <c r="F40" s="3" t="s">
        <v>33</v>
      </c>
      <c r="G40" s="3">
        <v>5</v>
      </c>
      <c r="H40" s="3" t="s">
        <v>62</v>
      </c>
      <c r="I40" s="3" t="s">
        <v>4</v>
      </c>
      <c r="J40" s="3" t="s">
        <v>20</v>
      </c>
      <c r="K40" s="23" t="s">
        <v>31</v>
      </c>
    </row>
    <row r="41" spans="1:11" x14ac:dyDescent="0.2">
      <c r="A41" s="3"/>
      <c r="B41" s="3"/>
      <c r="C41" s="3"/>
      <c r="D41" s="3"/>
      <c r="E41" s="3" t="s">
        <v>20</v>
      </c>
      <c r="F41" s="3" t="s">
        <v>70</v>
      </c>
      <c r="G41" s="3">
        <v>0</v>
      </c>
      <c r="H41" s="3" t="s">
        <v>62</v>
      </c>
      <c r="I41" s="3" t="s">
        <v>4</v>
      </c>
      <c r="J41" s="3" t="s">
        <v>20</v>
      </c>
      <c r="K41" s="23" t="s">
        <v>31</v>
      </c>
    </row>
    <row r="42" spans="1:11" x14ac:dyDescent="0.2">
      <c r="A42" s="2" t="s">
        <v>102</v>
      </c>
      <c r="B42" s="2" t="s">
        <v>19</v>
      </c>
      <c r="C42" s="2"/>
      <c r="D42" s="2"/>
      <c r="E42" s="2"/>
      <c r="F42" s="2"/>
      <c r="G42" s="2">
        <v>6.1754385964912286</v>
      </c>
      <c r="H42" s="2" t="s">
        <v>63</v>
      </c>
      <c r="I42" s="2" t="s">
        <v>4</v>
      </c>
      <c r="J42" s="2" t="s">
        <v>22</v>
      </c>
      <c r="K42" s="23" t="s">
        <v>136</v>
      </c>
    </row>
    <row r="43" spans="1:11" x14ac:dyDescent="0.2">
      <c r="A43" s="2" t="s">
        <v>102</v>
      </c>
      <c r="B43" s="2"/>
      <c r="C43" s="2"/>
      <c r="D43" s="2"/>
      <c r="E43" s="2"/>
      <c r="F43" s="2" t="s">
        <v>33</v>
      </c>
      <c r="G43" s="2">
        <v>0.68615984405458075</v>
      </c>
      <c r="H43" s="2" t="s">
        <v>63</v>
      </c>
      <c r="I43" s="2" t="s">
        <v>4</v>
      </c>
      <c r="J43" s="2" t="s">
        <v>22</v>
      </c>
      <c r="K43" s="23" t="s">
        <v>136</v>
      </c>
    </row>
    <row r="44" spans="1:11" x14ac:dyDescent="0.2">
      <c r="A44" s="2"/>
      <c r="B44" s="2" t="s">
        <v>19</v>
      </c>
      <c r="C44" s="2" t="s">
        <v>4</v>
      </c>
      <c r="D44" s="2"/>
      <c r="E44" s="2"/>
      <c r="F44" s="2"/>
      <c r="G44" s="2">
        <v>7.8596491228070189</v>
      </c>
      <c r="H44" s="2" t="s">
        <v>63</v>
      </c>
      <c r="I44" s="2" t="s">
        <v>4</v>
      </c>
      <c r="J44" s="2" t="s">
        <v>22</v>
      </c>
      <c r="K44" s="23" t="s">
        <v>136</v>
      </c>
    </row>
    <row r="45" spans="1:11" x14ac:dyDescent="0.2">
      <c r="A45" s="2"/>
      <c r="B45" s="2" t="s">
        <v>19</v>
      </c>
      <c r="C45" s="2"/>
      <c r="D45" s="2"/>
      <c r="E45" s="2"/>
      <c r="F45" s="2" t="s">
        <v>33</v>
      </c>
      <c r="G45" s="2">
        <v>0</v>
      </c>
      <c r="H45" s="2" t="s">
        <v>63</v>
      </c>
      <c r="I45" s="2" t="s">
        <v>4</v>
      </c>
      <c r="J45" s="2" t="s">
        <v>22</v>
      </c>
      <c r="K45" s="23" t="s">
        <v>136</v>
      </c>
    </row>
    <row r="46" spans="1:11" x14ac:dyDescent="0.2">
      <c r="A46" s="2" t="s">
        <v>103</v>
      </c>
      <c r="B46" s="2" t="s">
        <v>21</v>
      </c>
      <c r="C46" s="2"/>
      <c r="D46" s="2"/>
      <c r="E46" s="2"/>
      <c r="F46" s="2"/>
      <c r="G46" s="2">
        <v>35.929824561403507</v>
      </c>
      <c r="H46" s="2" t="s">
        <v>63</v>
      </c>
      <c r="I46" s="2" t="s">
        <v>4</v>
      </c>
      <c r="J46" s="2" t="s">
        <v>22</v>
      </c>
      <c r="K46" s="23" t="s">
        <v>135</v>
      </c>
    </row>
    <row r="47" spans="1:11" x14ac:dyDescent="0.2">
      <c r="A47" s="2" t="s">
        <v>103</v>
      </c>
      <c r="B47" s="2"/>
      <c r="C47" s="2"/>
      <c r="D47" s="2"/>
      <c r="E47" s="2"/>
      <c r="F47" s="2" t="s">
        <v>33</v>
      </c>
      <c r="G47" s="2">
        <v>12.755574573289595</v>
      </c>
      <c r="H47" s="2" t="s">
        <v>63</v>
      </c>
      <c r="I47" s="2" t="s">
        <v>4</v>
      </c>
      <c r="J47" s="2" t="s">
        <v>22</v>
      </c>
      <c r="K47" s="23" t="s">
        <v>135</v>
      </c>
    </row>
    <row r="48" spans="1:11" x14ac:dyDescent="0.2">
      <c r="A48" s="2"/>
      <c r="B48" s="2" t="s">
        <v>21</v>
      </c>
      <c r="C48" s="2" t="s">
        <v>4</v>
      </c>
      <c r="D48" s="2"/>
      <c r="E48" s="2"/>
      <c r="F48" s="2"/>
      <c r="G48" s="2">
        <v>48.280701754385973</v>
      </c>
      <c r="H48" s="2" t="s">
        <v>63</v>
      </c>
      <c r="I48" s="2" t="s">
        <v>4</v>
      </c>
      <c r="J48" s="2" t="s">
        <v>22</v>
      </c>
      <c r="K48" s="23" t="s">
        <v>135</v>
      </c>
    </row>
    <row r="49" spans="1:11" x14ac:dyDescent="0.2">
      <c r="A49" s="2"/>
      <c r="B49" s="2" t="s">
        <v>21</v>
      </c>
      <c r="C49" s="2"/>
      <c r="D49" s="2"/>
      <c r="E49" s="2"/>
      <c r="F49" s="2" t="s">
        <v>33</v>
      </c>
      <c r="G49" s="2">
        <v>0</v>
      </c>
      <c r="H49" s="2" t="s">
        <v>63</v>
      </c>
      <c r="I49" s="2" t="s">
        <v>4</v>
      </c>
      <c r="J49" s="2" t="s">
        <v>22</v>
      </c>
      <c r="K49" s="23" t="s">
        <v>135</v>
      </c>
    </row>
    <row r="50" spans="1:11" x14ac:dyDescent="0.2">
      <c r="A50" s="2"/>
      <c r="B50" s="2"/>
      <c r="C50" s="2" t="s">
        <v>4</v>
      </c>
      <c r="D50" s="2" t="s">
        <v>5</v>
      </c>
      <c r="E50" s="2"/>
      <c r="F50" s="2"/>
      <c r="G50" s="2">
        <v>2.6666666666666665</v>
      </c>
      <c r="H50" s="2" t="s">
        <v>63</v>
      </c>
      <c r="I50" s="2" t="s">
        <v>4</v>
      </c>
      <c r="J50" s="2" t="s">
        <v>22</v>
      </c>
      <c r="K50" s="23" t="s">
        <v>31</v>
      </c>
    </row>
    <row r="51" spans="1:11" x14ac:dyDescent="0.2">
      <c r="A51" s="2"/>
      <c r="B51" s="2"/>
      <c r="C51" s="2" t="s">
        <v>4</v>
      </c>
      <c r="D51" s="2"/>
      <c r="E51" s="2"/>
      <c r="F51" s="2" t="s">
        <v>33</v>
      </c>
      <c r="G51" s="2">
        <v>0.14035087719298334</v>
      </c>
      <c r="H51" s="2" t="s">
        <v>63</v>
      </c>
      <c r="I51" s="2" t="s">
        <v>4</v>
      </c>
      <c r="J51" s="2" t="s">
        <v>22</v>
      </c>
      <c r="K51" s="23" t="s">
        <v>31</v>
      </c>
    </row>
    <row r="52" spans="1:11" x14ac:dyDescent="0.2">
      <c r="A52" s="2"/>
      <c r="B52" s="2"/>
      <c r="C52" s="2"/>
      <c r="D52" s="2" t="s">
        <v>5</v>
      </c>
      <c r="E52" s="2" t="s">
        <v>22</v>
      </c>
      <c r="F52" s="2"/>
      <c r="G52" s="2">
        <v>1</v>
      </c>
      <c r="H52" s="2" t="s">
        <v>63</v>
      </c>
      <c r="I52" s="2" t="s">
        <v>4</v>
      </c>
      <c r="J52" s="2" t="s">
        <v>22</v>
      </c>
      <c r="K52" s="23" t="s">
        <v>31</v>
      </c>
    </row>
    <row r="53" spans="1:11" x14ac:dyDescent="0.2">
      <c r="A53" s="2"/>
      <c r="B53" s="2"/>
      <c r="C53" s="2"/>
      <c r="D53" s="2" t="s">
        <v>5</v>
      </c>
      <c r="E53" s="2"/>
      <c r="F53" s="2" t="s">
        <v>33</v>
      </c>
      <c r="G53" s="2">
        <v>1.6666666666666665</v>
      </c>
      <c r="H53" s="2" t="s">
        <v>63</v>
      </c>
      <c r="I53" s="2" t="s">
        <v>4</v>
      </c>
      <c r="J53" s="2" t="s">
        <v>22</v>
      </c>
      <c r="K53" s="23" t="s">
        <v>31</v>
      </c>
    </row>
    <row r="54" spans="1:11" x14ac:dyDescent="0.2">
      <c r="A54" s="2"/>
      <c r="B54" s="2"/>
      <c r="C54" s="2"/>
      <c r="D54" s="2" t="s">
        <v>5</v>
      </c>
      <c r="E54" s="2"/>
      <c r="F54" s="2" t="s">
        <v>70</v>
      </c>
      <c r="G54" s="2">
        <v>0</v>
      </c>
      <c r="H54" s="2" t="s">
        <v>63</v>
      </c>
      <c r="I54" s="2" t="s">
        <v>4</v>
      </c>
      <c r="J54" s="2" t="s">
        <v>22</v>
      </c>
      <c r="K54" s="23" t="s">
        <v>31</v>
      </c>
    </row>
    <row r="55" spans="1:11" x14ac:dyDescent="0.2">
      <c r="A55" s="2"/>
      <c r="B55" s="2"/>
      <c r="C55" s="2" t="s">
        <v>4</v>
      </c>
      <c r="D55" s="2" t="s">
        <v>77</v>
      </c>
      <c r="E55" s="2"/>
      <c r="F55" s="2"/>
      <c r="G55" s="2">
        <v>50.666666666666664</v>
      </c>
      <c r="H55" s="2" t="s">
        <v>63</v>
      </c>
      <c r="I55" s="2" t="s">
        <v>4</v>
      </c>
      <c r="J55" s="2" t="s">
        <v>22</v>
      </c>
      <c r="K55" s="23" t="s">
        <v>31</v>
      </c>
    </row>
    <row r="56" spans="1:11" x14ac:dyDescent="0.2">
      <c r="A56" s="2"/>
      <c r="B56" s="2"/>
      <c r="C56" s="2" t="s">
        <v>4</v>
      </c>
      <c r="D56" s="2"/>
      <c r="E56" s="2"/>
      <c r="F56" s="2" t="s">
        <v>33</v>
      </c>
      <c r="G56" s="2">
        <v>2.6666666666666834</v>
      </c>
      <c r="H56" s="2" t="s">
        <v>63</v>
      </c>
      <c r="I56" s="2" t="s">
        <v>4</v>
      </c>
      <c r="J56" s="2" t="s">
        <v>22</v>
      </c>
      <c r="K56" s="23" t="s">
        <v>31</v>
      </c>
    </row>
    <row r="57" spans="1:11" x14ac:dyDescent="0.2">
      <c r="A57" s="2"/>
      <c r="B57" s="2"/>
      <c r="C57" s="2"/>
      <c r="D57" s="2" t="s">
        <v>77</v>
      </c>
      <c r="E57" s="2" t="s">
        <v>22</v>
      </c>
      <c r="F57" s="2"/>
      <c r="G57" s="2">
        <v>19</v>
      </c>
      <c r="H57" s="2" t="s">
        <v>63</v>
      </c>
      <c r="I57" s="2" t="s">
        <v>4</v>
      </c>
      <c r="J57" s="2" t="s">
        <v>22</v>
      </c>
      <c r="K57" s="23" t="s">
        <v>31</v>
      </c>
    </row>
    <row r="58" spans="1:11" x14ac:dyDescent="0.2">
      <c r="A58" s="2"/>
      <c r="B58" s="2"/>
      <c r="C58" s="2"/>
      <c r="D58" s="2" t="s">
        <v>77</v>
      </c>
      <c r="E58" s="2"/>
      <c r="F58" s="2" t="s">
        <v>33</v>
      </c>
      <c r="G58" s="2">
        <v>31.666666666666664</v>
      </c>
      <c r="H58" s="2" t="s">
        <v>63</v>
      </c>
      <c r="I58" s="2" t="s">
        <v>4</v>
      </c>
      <c r="J58" s="2" t="s">
        <v>22</v>
      </c>
      <c r="K58" s="23" t="s">
        <v>31</v>
      </c>
    </row>
    <row r="59" spans="1:11" x14ac:dyDescent="0.2">
      <c r="A59" s="2"/>
      <c r="B59" s="2"/>
      <c r="C59" s="2"/>
      <c r="D59" s="2" t="s">
        <v>77</v>
      </c>
      <c r="E59" s="2"/>
      <c r="F59" s="2" t="s">
        <v>70</v>
      </c>
      <c r="G59" s="2">
        <v>0</v>
      </c>
      <c r="H59" s="2" t="s">
        <v>63</v>
      </c>
      <c r="I59" s="2" t="s">
        <v>4</v>
      </c>
      <c r="J59" s="2" t="s">
        <v>22</v>
      </c>
      <c r="K59" s="23" t="s">
        <v>31</v>
      </c>
    </row>
    <row r="60" spans="1:11" x14ac:dyDescent="0.2">
      <c r="A60" s="2"/>
      <c r="B60" s="2"/>
      <c r="C60" s="2"/>
      <c r="D60" s="2"/>
      <c r="E60" s="2" t="s">
        <v>22</v>
      </c>
      <c r="F60" s="2" t="s">
        <v>33</v>
      </c>
      <c r="G60" s="2">
        <v>15</v>
      </c>
      <c r="H60" s="2" t="s">
        <v>63</v>
      </c>
      <c r="I60" s="2" t="s">
        <v>4</v>
      </c>
      <c r="J60" s="2" t="s">
        <v>22</v>
      </c>
      <c r="K60" s="23" t="s">
        <v>31</v>
      </c>
    </row>
    <row r="61" spans="1:11" x14ac:dyDescent="0.2">
      <c r="A61" s="2"/>
      <c r="B61" s="2"/>
      <c r="C61" s="2"/>
      <c r="D61" s="2"/>
      <c r="E61" s="2" t="s">
        <v>22</v>
      </c>
      <c r="F61" s="2" t="s">
        <v>70</v>
      </c>
      <c r="G61" s="2">
        <v>0</v>
      </c>
      <c r="H61" s="2" t="s">
        <v>63</v>
      </c>
      <c r="I61" s="2" t="s">
        <v>4</v>
      </c>
      <c r="J61" s="2" t="s">
        <v>22</v>
      </c>
      <c r="K61" s="23" t="s">
        <v>31</v>
      </c>
    </row>
    <row r="62" spans="1:11" x14ac:dyDescent="0.2">
      <c r="A62" s="2"/>
      <c r="B62" s="2"/>
      <c r="C62" s="2"/>
      <c r="D62" s="2"/>
      <c r="E62" s="2" t="s">
        <v>22</v>
      </c>
      <c r="F62" s="2" t="s">
        <v>33</v>
      </c>
      <c r="G62" s="2">
        <v>5</v>
      </c>
      <c r="H62" s="2" t="s">
        <v>63</v>
      </c>
      <c r="I62" s="2" t="s">
        <v>4</v>
      </c>
      <c r="J62" s="2" t="s">
        <v>22</v>
      </c>
      <c r="K62" s="23" t="s">
        <v>31</v>
      </c>
    </row>
    <row r="63" spans="1:11" x14ac:dyDescent="0.2">
      <c r="A63" s="2"/>
      <c r="B63" s="2"/>
      <c r="C63" s="2"/>
      <c r="D63" s="2"/>
      <c r="E63" s="2" t="s">
        <v>22</v>
      </c>
      <c r="F63" s="2" t="s">
        <v>70</v>
      </c>
      <c r="G63" s="2">
        <v>0</v>
      </c>
      <c r="H63" s="2" t="s">
        <v>63</v>
      </c>
      <c r="I63" s="2" t="s">
        <v>4</v>
      </c>
      <c r="J63" s="2" t="s">
        <v>22</v>
      </c>
      <c r="K63" s="23" t="s">
        <v>31</v>
      </c>
    </row>
    <row r="64" spans="1:11" x14ac:dyDescent="0.2">
      <c r="A64" s="3" t="s">
        <v>104</v>
      </c>
      <c r="B64" s="3" t="s">
        <v>3</v>
      </c>
      <c r="C64" s="3"/>
      <c r="D64" s="3"/>
      <c r="E64" s="3"/>
      <c r="F64" s="3"/>
      <c r="G64" s="3">
        <v>14.035087719298245</v>
      </c>
      <c r="H64" s="3" t="s">
        <v>64</v>
      </c>
      <c r="I64" s="3" t="s">
        <v>23</v>
      </c>
      <c r="J64" s="3" t="s">
        <v>25</v>
      </c>
      <c r="K64" s="23" t="s">
        <v>132</v>
      </c>
    </row>
    <row r="65" spans="1:11" x14ac:dyDescent="0.2">
      <c r="A65" s="3" t="s">
        <v>104</v>
      </c>
      <c r="B65" s="3"/>
      <c r="C65" s="3"/>
      <c r="D65" s="3"/>
      <c r="E65" s="3"/>
      <c r="F65" s="3" t="s">
        <v>33</v>
      </c>
      <c r="G65" s="3">
        <v>5.7048387494756607</v>
      </c>
      <c r="H65" s="3" t="s">
        <v>64</v>
      </c>
      <c r="I65" s="3" t="s">
        <v>23</v>
      </c>
      <c r="J65" s="3" t="s">
        <v>25</v>
      </c>
      <c r="K65" s="23" t="s">
        <v>132</v>
      </c>
    </row>
    <row r="66" spans="1:11" x14ac:dyDescent="0.2">
      <c r="A66" s="3"/>
      <c r="B66" s="3" t="s">
        <v>3</v>
      </c>
      <c r="C66" s="3" t="s">
        <v>23</v>
      </c>
      <c r="D66" s="3"/>
      <c r="E66" s="3"/>
      <c r="F66" s="3"/>
      <c r="G66" s="3">
        <v>14.035087719298245</v>
      </c>
      <c r="H66" s="3" t="s">
        <v>64</v>
      </c>
      <c r="I66" s="3" t="s">
        <v>23</v>
      </c>
      <c r="J66" s="3" t="s">
        <v>25</v>
      </c>
      <c r="K66" s="23" t="s">
        <v>132</v>
      </c>
    </row>
    <row r="67" spans="1:11" x14ac:dyDescent="0.2">
      <c r="A67" s="3"/>
      <c r="B67" s="3" t="s">
        <v>3</v>
      </c>
      <c r="C67" s="3"/>
      <c r="D67" s="3"/>
      <c r="E67" s="3"/>
      <c r="F67" s="3" t="s">
        <v>33</v>
      </c>
      <c r="G67" s="3">
        <v>0</v>
      </c>
      <c r="H67" s="3" t="s">
        <v>64</v>
      </c>
      <c r="I67" s="3" t="s">
        <v>23</v>
      </c>
      <c r="J67" s="3" t="s">
        <v>25</v>
      </c>
      <c r="K67" s="23" t="s">
        <v>132</v>
      </c>
    </row>
    <row r="68" spans="1:11" x14ac:dyDescent="0.2">
      <c r="A68" s="3" t="s">
        <v>105</v>
      </c>
      <c r="B68" s="3" t="s">
        <v>34</v>
      </c>
      <c r="C68" s="3"/>
      <c r="D68" s="3"/>
      <c r="E68" s="3"/>
      <c r="F68" s="3"/>
      <c r="G68" s="3">
        <v>0.17543859649122806</v>
      </c>
      <c r="H68" s="3" t="s">
        <v>64</v>
      </c>
      <c r="I68" s="3" t="s">
        <v>23</v>
      </c>
      <c r="J68" s="3" t="s">
        <v>25</v>
      </c>
      <c r="K68" s="23" t="s">
        <v>138</v>
      </c>
    </row>
    <row r="69" spans="1:11" x14ac:dyDescent="0.2">
      <c r="A69" s="3" t="s">
        <v>105</v>
      </c>
      <c r="B69" s="3"/>
      <c r="C69" s="3"/>
      <c r="D69" s="3"/>
      <c r="E69" s="3"/>
      <c r="F69" s="3" t="s">
        <v>33</v>
      </c>
      <c r="G69" s="3">
        <v>5.29970760233918E-2</v>
      </c>
      <c r="H69" s="3" t="s">
        <v>64</v>
      </c>
      <c r="I69" s="3" t="s">
        <v>23</v>
      </c>
      <c r="J69" s="3" t="s">
        <v>25</v>
      </c>
      <c r="K69" s="23" t="s">
        <v>138</v>
      </c>
    </row>
    <row r="70" spans="1:11" x14ac:dyDescent="0.2">
      <c r="A70" s="3"/>
      <c r="B70" s="3" t="s">
        <v>34</v>
      </c>
      <c r="C70" s="3" t="s">
        <v>23</v>
      </c>
      <c r="D70" s="3"/>
      <c r="E70" s="3"/>
      <c r="F70" s="3"/>
      <c r="G70" s="3">
        <v>0.17543859649122806</v>
      </c>
      <c r="H70" s="3" t="s">
        <v>64</v>
      </c>
      <c r="I70" s="3" t="s">
        <v>23</v>
      </c>
      <c r="J70" s="3" t="s">
        <v>25</v>
      </c>
      <c r="K70" s="23" t="s">
        <v>138</v>
      </c>
    </row>
    <row r="71" spans="1:11" x14ac:dyDescent="0.2">
      <c r="A71" s="3"/>
      <c r="B71" s="3" t="s">
        <v>34</v>
      </c>
      <c r="C71" s="3"/>
      <c r="D71" s="3"/>
      <c r="E71" s="3"/>
      <c r="F71" s="3" t="s">
        <v>33</v>
      </c>
      <c r="G71" s="3">
        <v>0</v>
      </c>
      <c r="H71" s="3" t="s">
        <v>64</v>
      </c>
      <c r="I71" s="3" t="s">
        <v>23</v>
      </c>
      <c r="J71" s="3" t="s">
        <v>25</v>
      </c>
      <c r="K71" s="23" t="s">
        <v>138</v>
      </c>
    </row>
    <row r="72" spans="1:11" x14ac:dyDescent="0.2">
      <c r="A72" s="3" t="s">
        <v>106</v>
      </c>
      <c r="B72" s="3" t="s">
        <v>35</v>
      </c>
      <c r="C72" s="3"/>
      <c r="D72" s="3"/>
      <c r="E72" s="3"/>
      <c r="F72" s="3"/>
      <c r="G72" s="3">
        <v>3.333333333333333</v>
      </c>
      <c r="H72" s="3" t="s">
        <v>64</v>
      </c>
      <c r="I72" s="3" t="s">
        <v>23</v>
      </c>
      <c r="J72" s="3" t="s">
        <v>25</v>
      </c>
      <c r="K72" s="23" t="s">
        <v>133</v>
      </c>
    </row>
    <row r="73" spans="1:11" x14ac:dyDescent="0.2">
      <c r="A73" s="3" t="s">
        <v>106</v>
      </c>
      <c r="B73" s="3"/>
      <c r="C73" s="3"/>
      <c r="D73" s="3"/>
      <c r="E73" s="3"/>
      <c r="F73" s="3" t="s">
        <v>33</v>
      </c>
      <c r="G73" s="3">
        <v>2.2783389450056117</v>
      </c>
      <c r="H73" s="3" t="s">
        <v>64</v>
      </c>
      <c r="I73" s="3" t="s">
        <v>23</v>
      </c>
      <c r="J73" s="3" t="s">
        <v>25</v>
      </c>
      <c r="K73" s="23" t="s">
        <v>133</v>
      </c>
    </row>
    <row r="74" spans="1:11" x14ac:dyDescent="0.2">
      <c r="A74" s="3"/>
      <c r="B74" s="3" t="s">
        <v>35</v>
      </c>
      <c r="C74" s="3" t="s">
        <v>23</v>
      </c>
      <c r="D74" s="3"/>
      <c r="E74" s="3"/>
      <c r="F74" s="3"/>
      <c r="G74" s="3">
        <v>3.333333333333333</v>
      </c>
      <c r="H74" s="3" t="s">
        <v>64</v>
      </c>
      <c r="I74" s="3" t="s">
        <v>23</v>
      </c>
      <c r="J74" s="3" t="s">
        <v>25</v>
      </c>
      <c r="K74" s="23" t="s">
        <v>133</v>
      </c>
    </row>
    <row r="75" spans="1:11" x14ac:dyDescent="0.2">
      <c r="A75" s="3"/>
      <c r="B75" s="3" t="s">
        <v>35</v>
      </c>
      <c r="C75" s="3"/>
      <c r="D75" s="3"/>
      <c r="E75" s="3"/>
      <c r="F75" s="3" t="s">
        <v>33</v>
      </c>
      <c r="G75" s="3">
        <v>0</v>
      </c>
      <c r="H75" s="3" t="s">
        <v>64</v>
      </c>
      <c r="I75" s="3" t="s">
        <v>23</v>
      </c>
      <c r="J75" s="3" t="s">
        <v>25</v>
      </c>
      <c r="K75" s="23" t="s">
        <v>133</v>
      </c>
    </row>
    <row r="76" spans="1:11" x14ac:dyDescent="0.2">
      <c r="A76" s="3"/>
      <c r="B76" s="3"/>
      <c r="C76" s="3" t="s">
        <v>23</v>
      </c>
      <c r="D76" s="3" t="s">
        <v>24</v>
      </c>
      <c r="E76" s="3"/>
      <c r="F76" s="3"/>
      <c r="G76" s="3">
        <v>3.333333333333333</v>
      </c>
      <c r="H76" s="3" t="s">
        <v>64</v>
      </c>
      <c r="I76" s="3" t="s">
        <v>23</v>
      </c>
      <c r="J76" s="3" t="s">
        <v>25</v>
      </c>
      <c r="K76" s="23" t="s">
        <v>39</v>
      </c>
    </row>
    <row r="77" spans="1:11" x14ac:dyDescent="0.2">
      <c r="A77" s="3"/>
      <c r="B77" s="3"/>
      <c r="C77" s="3" t="s">
        <v>23</v>
      </c>
      <c r="D77" s="3"/>
      <c r="E77" s="3"/>
      <c r="F77" s="3" t="s">
        <v>33</v>
      </c>
      <c r="G77" s="3">
        <v>0.17543859649122773</v>
      </c>
      <c r="H77" s="3" t="s">
        <v>64</v>
      </c>
      <c r="I77" s="3" t="s">
        <v>23</v>
      </c>
      <c r="J77" s="3" t="s">
        <v>25</v>
      </c>
      <c r="K77" s="23" t="s">
        <v>39</v>
      </c>
    </row>
    <row r="78" spans="1:11" x14ac:dyDescent="0.2">
      <c r="A78" s="3"/>
      <c r="B78" s="3"/>
      <c r="C78" s="3"/>
      <c r="D78" s="3" t="s">
        <v>24</v>
      </c>
      <c r="E78" s="3" t="s">
        <v>25</v>
      </c>
      <c r="F78" s="3"/>
      <c r="G78" s="3">
        <v>1</v>
      </c>
      <c r="H78" s="3" t="s">
        <v>64</v>
      </c>
      <c r="I78" s="3" t="s">
        <v>23</v>
      </c>
      <c r="J78" s="3" t="s">
        <v>25</v>
      </c>
      <c r="K78" s="23" t="s">
        <v>39</v>
      </c>
    </row>
    <row r="79" spans="1:11" x14ac:dyDescent="0.2">
      <c r="A79" s="3"/>
      <c r="B79" s="3"/>
      <c r="C79" s="3"/>
      <c r="D79" s="3" t="s">
        <v>24</v>
      </c>
      <c r="E79" s="3"/>
      <c r="F79" s="3" t="s">
        <v>33</v>
      </c>
      <c r="G79" s="3">
        <v>2.333333333333333</v>
      </c>
      <c r="H79" s="3" t="s">
        <v>64</v>
      </c>
      <c r="I79" s="3" t="s">
        <v>23</v>
      </c>
      <c r="J79" s="3" t="s">
        <v>25</v>
      </c>
      <c r="K79" s="23" t="s">
        <v>39</v>
      </c>
    </row>
    <row r="80" spans="1:11" x14ac:dyDescent="0.2">
      <c r="A80" s="3"/>
      <c r="B80" s="3"/>
      <c r="C80" s="3"/>
      <c r="D80" s="3" t="s">
        <v>24</v>
      </c>
      <c r="E80" s="3"/>
      <c r="F80" s="3" t="s">
        <v>70</v>
      </c>
      <c r="G80" s="3">
        <v>0</v>
      </c>
      <c r="H80" s="3" t="s">
        <v>64</v>
      </c>
      <c r="I80" s="3" t="s">
        <v>23</v>
      </c>
      <c r="J80" s="3" t="s">
        <v>25</v>
      </c>
      <c r="K80" s="23" t="s">
        <v>39</v>
      </c>
    </row>
    <row r="81" spans="1:11" x14ac:dyDescent="0.2">
      <c r="A81" s="3"/>
      <c r="B81" s="3"/>
      <c r="C81" s="3" t="s">
        <v>23</v>
      </c>
      <c r="D81" s="3" t="s">
        <v>76</v>
      </c>
      <c r="E81" s="3"/>
      <c r="F81" s="3"/>
      <c r="G81" s="3">
        <v>13.333333333333332</v>
      </c>
      <c r="H81" s="3" t="s">
        <v>64</v>
      </c>
      <c r="I81" s="3" t="s">
        <v>23</v>
      </c>
      <c r="J81" s="3" t="s">
        <v>25</v>
      </c>
      <c r="K81" s="23" t="s">
        <v>39</v>
      </c>
    </row>
    <row r="82" spans="1:11" x14ac:dyDescent="0.2">
      <c r="A82" s="3"/>
      <c r="B82" s="3"/>
      <c r="C82" s="3" t="s">
        <v>23</v>
      </c>
      <c r="D82" s="3"/>
      <c r="E82" s="3"/>
      <c r="F82" s="3" t="s">
        <v>33</v>
      </c>
      <c r="G82" s="3">
        <v>0.70175438596491091</v>
      </c>
      <c r="H82" s="3" t="s">
        <v>64</v>
      </c>
      <c r="I82" s="3" t="s">
        <v>23</v>
      </c>
      <c r="J82" s="3" t="s">
        <v>25</v>
      </c>
      <c r="K82" s="23" t="s">
        <v>39</v>
      </c>
    </row>
    <row r="83" spans="1:11" x14ac:dyDescent="0.2">
      <c r="A83" s="3"/>
      <c r="B83" s="3"/>
      <c r="C83" s="3"/>
      <c r="D83" s="3" t="s">
        <v>76</v>
      </c>
      <c r="E83" s="3" t="s">
        <v>25</v>
      </c>
      <c r="F83" s="3"/>
      <c r="G83" s="3">
        <v>4</v>
      </c>
      <c r="H83" s="3" t="s">
        <v>64</v>
      </c>
      <c r="I83" s="3" t="s">
        <v>23</v>
      </c>
      <c r="J83" s="3" t="s">
        <v>25</v>
      </c>
      <c r="K83" s="23" t="s">
        <v>39</v>
      </c>
    </row>
    <row r="84" spans="1:11" x14ac:dyDescent="0.2">
      <c r="A84" s="3"/>
      <c r="B84" s="3"/>
      <c r="C84" s="3"/>
      <c r="D84" s="3" t="s">
        <v>76</v>
      </c>
      <c r="E84" s="3"/>
      <c r="F84" s="3" t="s">
        <v>33</v>
      </c>
      <c r="G84" s="3">
        <v>9.3333333333333321</v>
      </c>
      <c r="H84" s="3" t="s">
        <v>64</v>
      </c>
      <c r="I84" s="3" t="s">
        <v>23</v>
      </c>
      <c r="J84" s="3" t="s">
        <v>25</v>
      </c>
      <c r="K84" s="23" t="s">
        <v>39</v>
      </c>
    </row>
    <row r="85" spans="1:11" x14ac:dyDescent="0.2">
      <c r="A85" s="3"/>
      <c r="B85" s="3"/>
      <c r="C85" s="3"/>
      <c r="D85" s="3" t="s">
        <v>76</v>
      </c>
      <c r="E85" s="3"/>
      <c r="F85" s="3" t="s">
        <v>70</v>
      </c>
      <c r="G85" s="3">
        <v>0</v>
      </c>
      <c r="H85" s="3" t="s">
        <v>64</v>
      </c>
      <c r="I85" s="3" t="s">
        <v>23</v>
      </c>
      <c r="J85" s="3" t="s">
        <v>25</v>
      </c>
      <c r="K85" s="23" t="s">
        <v>39</v>
      </c>
    </row>
    <row r="86" spans="1:11" x14ac:dyDescent="0.2">
      <c r="A86" s="3"/>
      <c r="B86" s="3"/>
      <c r="C86" s="3"/>
      <c r="D86" s="3"/>
      <c r="E86" s="3" t="s">
        <v>25</v>
      </c>
      <c r="F86" s="3" t="s">
        <v>33</v>
      </c>
      <c r="G86" s="3">
        <v>4</v>
      </c>
      <c r="H86" s="3" t="s">
        <v>64</v>
      </c>
      <c r="I86" s="3" t="s">
        <v>23</v>
      </c>
      <c r="J86" s="3" t="s">
        <v>25</v>
      </c>
      <c r="K86" s="23" t="s">
        <v>39</v>
      </c>
    </row>
    <row r="87" spans="1:11" x14ac:dyDescent="0.2">
      <c r="A87" s="3"/>
      <c r="B87" s="3"/>
      <c r="C87" s="3"/>
      <c r="D87" s="3"/>
      <c r="E87" s="3" t="s">
        <v>25</v>
      </c>
      <c r="F87" s="3" t="s">
        <v>70</v>
      </c>
      <c r="G87" s="3">
        <v>0</v>
      </c>
      <c r="H87" s="3" t="s">
        <v>64</v>
      </c>
      <c r="I87" s="3" t="s">
        <v>23</v>
      </c>
      <c r="J87" s="3" t="s">
        <v>25</v>
      </c>
      <c r="K87" s="23" t="s">
        <v>39</v>
      </c>
    </row>
    <row r="88" spans="1:11" x14ac:dyDescent="0.2">
      <c r="A88" s="3"/>
      <c r="B88" s="3"/>
      <c r="C88" s="3"/>
      <c r="D88" s="3"/>
      <c r="E88" s="3" t="s">
        <v>25</v>
      </c>
      <c r="F88" s="3" t="s">
        <v>33</v>
      </c>
      <c r="G88" s="3">
        <v>1</v>
      </c>
      <c r="H88" s="3" t="s">
        <v>64</v>
      </c>
      <c r="I88" s="3" t="s">
        <v>23</v>
      </c>
      <c r="J88" s="3" t="s">
        <v>25</v>
      </c>
      <c r="K88" s="23" t="s">
        <v>39</v>
      </c>
    </row>
    <row r="89" spans="1:11" x14ac:dyDescent="0.2">
      <c r="A89" s="3"/>
      <c r="B89" s="3"/>
      <c r="C89" s="3"/>
      <c r="D89" s="3"/>
      <c r="E89" s="3" t="s">
        <v>25</v>
      </c>
      <c r="F89" s="3" t="s">
        <v>70</v>
      </c>
      <c r="G89" s="3">
        <v>0</v>
      </c>
      <c r="H89" s="3" t="s">
        <v>64</v>
      </c>
      <c r="I89" s="3" t="s">
        <v>23</v>
      </c>
      <c r="J89" s="3" t="s">
        <v>25</v>
      </c>
      <c r="K89" s="23" t="s">
        <v>39</v>
      </c>
    </row>
    <row r="90" spans="1:11" x14ac:dyDescent="0.2">
      <c r="A90" s="2" t="s">
        <v>104</v>
      </c>
      <c r="B90" s="2" t="s">
        <v>3</v>
      </c>
      <c r="C90" s="2"/>
      <c r="D90" s="2"/>
      <c r="E90" s="2"/>
      <c r="F90" s="2"/>
      <c r="G90" s="2">
        <v>4.6783625730994158</v>
      </c>
      <c r="H90" s="2" t="s">
        <v>68</v>
      </c>
      <c r="I90" s="2" t="s">
        <v>23</v>
      </c>
      <c r="J90" s="2" t="s">
        <v>7</v>
      </c>
      <c r="K90" s="23" t="s">
        <v>132</v>
      </c>
    </row>
    <row r="91" spans="1:11" x14ac:dyDescent="0.2">
      <c r="A91" s="2" t="s">
        <v>104</v>
      </c>
      <c r="B91" s="2"/>
      <c r="C91" s="2"/>
      <c r="D91" s="2"/>
      <c r="E91" s="2"/>
      <c r="F91" s="2" t="s">
        <v>33</v>
      </c>
      <c r="G91" s="2">
        <v>1.9016129164918869</v>
      </c>
      <c r="H91" s="2" t="s">
        <v>68</v>
      </c>
      <c r="I91" s="2" t="s">
        <v>23</v>
      </c>
      <c r="J91" s="2" t="s">
        <v>7</v>
      </c>
      <c r="K91" s="23" t="s">
        <v>132</v>
      </c>
    </row>
    <row r="92" spans="1:11" x14ac:dyDescent="0.2">
      <c r="A92" s="2"/>
      <c r="B92" s="2" t="s">
        <v>3</v>
      </c>
      <c r="C92" s="2" t="s">
        <v>23</v>
      </c>
      <c r="D92" s="2"/>
      <c r="E92" s="2"/>
      <c r="F92" s="2"/>
      <c r="G92" s="2">
        <v>4.6783625730994158</v>
      </c>
      <c r="H92" s="2" t="s">
        <v>68</v>
      </c>
      <c r="I92" s="2" t="s">
        <v>23</v>
      </c>
      <c r="J92" s="2" t="s">
        <v>7</v>
      </c>
      <c r="K92" s="23" t="s">
        <v>132</v>
      </c>
    </row>
    <row r="93" spans="1:11" x14ac:dyDescent="0.2">
      <c r="A93" s="2"/>
      <c r="B93" s="2" t="s">
        <v>3</v>
      </c>
      <c r="C93" s="2"/>
      <c r="D93" s="2"/>
      <c r="E93" s="2"/>
      <c r="F93" s="2" t="s">
        <v>33</v>
      </c>
      <c r="G93" s="2">
        <v>0</v>
      </c>
      <c r="H93" s="2" t="s">
        <v>68</v>
      </c>
      <c r="I93" s="2" t="s">
        <v>23</v>
      </c>
      <c r="J93" s="2" t="s">
        <v>7</v>
      </c>
      <c r="K93" s="23" t="s">
        <v>132</v>
      </c>
    </row>
    <row r="94" spans="1:11" x14ac:dyDescent="0.2">
      <c r="A94" s="2" t="s">
        <v>105</v>
      </c>
      <c r="B94" s="2" t="s">
        <v>34</v>
      </c>
      <c r="C94" s="2"/>
      <c r="D94" s="2"/>
      <c r="E94" s="2"/>
      <c r="F94" s="2"/>
      <c r="G94" s="2">
        <v>5.8479532163742694E-2</v>
      </c>
      <c r="H94" s="2" t="s">
        <v>68</v>
      </c>
      <c r="I94" s="2" t="s">
        <v>23</v>
      </c>
      <c r="J94" s="2" t="s">
        <v>7</v>
      </c>
      <c r="K94" s="23" t="s">
        <v>138</v>
      </c>
    </row>
    <row r="95" spans="1:11" x14ac:dyDescent="0.2">
      <c r="A95" s="2" t="s">
        <v>105</v>
      </c>
      <c r="B95" s="2"/>
      <c r="C95" s="2"/>
      <c r="D95" s="2"/>
      <c r="E95" s="2"/>
      <c r="F95" s="2" t="s">
        <v>33</v>
      </c>
      <c r="G95" s="2">
        <v>1.766569200779727E-2</v>
      </c>
      <c r="H95" s="2" t="s">
        <v>68</v>
      </c>
      <c r="I95" s="2" t="s">
        <v>23</v>
      </c>
      <c r="J95" s="2" t="s">
        <v>7</v>
      </c>
      <c r="K95" s="23" t="s">
        <v>138</v>
      </c>
    </row>
    <row r="96" spans="1:11" x14ac:dyDescent="0.2">
      <c r="A96" s="2"/>
      <c r="B96" s="2" t="s">
        <v>34</v>
      </c>
      <c r="C96" s="2" t="s">
        <v>23</v>
      </c>
      <c r="D96" s="2"/>
      <c r="E96" s="2"/>
      <c r="F96" s="2"/>
      <c r="G96" s="2">
        <v>5.8479532163742694E-2</v>
      </c>
      <c r="H96" s="2" t="s">
        <v>68</v>
      </c>
      <c r="I96" s="2" t="s">
        <v>23</v>
      </c>
      <c r="J96" s="2" t="s">
        <v>7</v>
      </c>
      <c r="K96" s="23" t="s">
        <v>138</v>
      </c>
    </row>
    <row r="97" spans="1:11" x14ac:dyDescent="0.2">
      <c r="A97" s="2"/>
      <c r="B97" s="2" t="s">
        <v>34</v>
      </c>
      <c r="C97" s="2"/>
      <c r="D97" s="2"/>
      <c r="E97" s="2"/>
      <c r="F97" s="2" t="s">
        <v>33</v>
      </c>
      <c r="G97" s="2">
        <v>0</v>
      </c>
      <c r="H97" s="2" t="s">
        <v>68</v>
      </c>
      <c r="I97" s="2" t="s">
        <v>23</v>
      </c>
      <c r="J97" s="2" t="s">
        <v>7</v>
      </c>
      <c r="K97" s="23" t="s">
        <v>138</v>
      </c>
    </row>
    <row r="98" spans="1:11" x14ac:dyDescent="0.2">
      <c r="A98" s="2" t="s">
        <v>106</v>
      </c>
      <c r="B98" s="2" t="s">
        <v>35</v>
      </c>
      <c r="C98" s="2"/>
      <c r="D98" s="2"/>
      <c r="E98" s="2"/>
      <c r="F98" s="2"/>
      <c r="G98" s="2">
        <v>1.1111111111111112</v>
      </c>
      <c r="H98" s="2" t="s">
        <v>68</v>
      </c>
      <c r="I98" s="2" t="s">
        <v>23</v>
      </c>
      <c r="J98" s="2" t="s">
        <v>7</v>
      </c>
      <c r="K98" s="23" t="s">
        <v>133</v>
      </c>
    </row>
    <row r="99" spans="1:11" x14ac:dyDescent="0.2">
      <c r="A99" s="2" t="s">
        <v>106</v>
      </c>
      <c r="B99" s="2"/>
      <c r="C99" s="2"/>
      <c r="D99" s="2"/>
      <c r="E99" s="2"/>
      <c r="F99" s="2" t="s">
        <v>33</v>
      </c>
      <c r="G99" s="2">
        <v>0.75944631500187076</v>
      </c>
      <c r="H99" s="2" t="s">
        <v>68</v>
      </c>
      <c r="I99" s="2" t="s">
        <v>23</v>
      </c>
      <c r="J99" s="2" t="s">
        <v>7</v>
      </c>
      <c r="K99" s="23" t="s">
        <v>133</v>
      </c>
    </row>
    <row r="100" spans="1:11" x14ac:dyDescent="0.2">
      <c r="A100" s="2"/>
      <c r="B100" s="2" t="s">
        <v>35</v>
      </c>
      <c r="C100" s="2" t="s">
        <v>23</v>
      </c>
      <c r="D100" s="2"/>
      <c r="E100" s="2"/>
      <c r="F100" s="2"/>
      <c r="G100" s="2">
        <v>1.1111111111111112</v>
      </c>
      <c r="H100" s="2" t="s">
        <v>68</v>
      </c>
      <c r="I100" s="2" t="s">
        <v>23</v>
      </c>
      <c r="J100" s="2" t="s">
        <v>7</v>
      </c>
      <c r="K100" s="23" t="s">
        <v>133</v>
      </c>
    </row>
    <row r="101" spans="1:11" x14ac:dyDescent="0.2">
      <c r="A101" s="2"/>
      <c r="B101" s="2" t="s">
        <v>35</v>
      </c>
      <c r="C101" s="2"/>
      <c r="D101" s="2"/>
      <c r="E101" s="2"/>
      <c r="F101" s="2" t="s">
        <v>33</v>
      </c>
      <c r="G101" s="2">
        <v>0</v>
      </c>
      <c r="H101" s="2" t="s">
        <v>68</v>
      </c>
      <c r="I101" s="2" t="s">
        <v>23</v>
      </c>
      <c r="J101" s="2" t="s">
        <v>7</v>
      </c>
      <c r="K101" s="23" t="s">
        <v>133</v>
      </c>
    </row>
    <row r="102" spans="1:11" x14ac:dyDescent="0.2">
      <c r="A102" s="2"/>
      <c r="B102" s="2"/>
      <c r="C102" s="2" t="s">
        <v>23</v>
      </c>
      <c r="D102" s="2" t="s">
        <v>24</v>
      </c>
      <c r="E102" s="2"/>
      <c r="F102" s="2"/>
      <c r="G102" s="2">
        <v>5.5555555555555554</v>
      </c>
      <c r="H102" s="2" t="s">
        <v>68</v>
      </c>
      <c r="I102" s="2" t="s">
        <v>23</v>
      </c>
      <c r="J102" s="2" t="s">
        <v>7</v>
      </c>
      <c r="K102" s="23" t="s">
        <v>39</v>
      </c>
    </row>
    <row r="103" spans="1:11" x14ac:dyDescent="0.2">
      <c r="A103" s="2"/>
      <c r="B103" s="2"/>
      <c r="C103" s="2" t="s">
        <v>23</v>
      </c>
      <c r="D103" s="2"/>
      <c r="E103" s="2"/>
      <c r="F103" s="2" t="s">
        <v>33</v>
      </c>
      <c r="G103" s="2">
        <v>0.29239766081871466</v>
      </c>
      <c r="H103" s="2" t="s">
        <v>68</v>
      </c>
      <c r="I103" s="2" t="s">
        <v>23</v>
      </c>
      <c r="J103" s="2" t="s">
        <v>7</v>
      </c>
      <c r="K103" s="23" t="s">
        <v>39</v>
      </c>
    </row>
    <row r="104" spans="1:11" x14ac:dyDescent="0.2">
      <c r="A104" s="2"/>
      <c r="B104" s="2"/>
      <c r="C104" s="2"/>
      <c r="D104" s="2" t="s">
        <v>24</v>
      </c>
      <c r="E104" s="2" t="s">
        <v>7</v>
      </c>
      <c r="F104" s="2"/>
      <c r="G104" s="2">
        <v>1</v>
      </c>
      <c r="H104" s="2" t="s">
        <v>68</v>
      </c>
      <c r="I104" s="2" t="s">
        <v>23</v>
      </c>
      <c r="J104" s="2" t="s">
        <v>7</v>
      </c>
      <c r="K104" s="23" t="s">
        <v>39</v>
      </c>
    </row>
    <row r="105" spans="1:11" x14ac:dyDescent="0.2">
      <c r="A105" s="2"/>
      <c r="B105" s="2"/>
      <c r="C105" s="2"/>
      <c r="D105" s="2" t="s">
        <v>24</v>
      </c>
      <c r="E105" s="2"/>
      <c r="F105" s="2" t="s">
        <v>33</v>
      </c>
      <c r="G105" s="2">
        <v>4.5555555555555554</v>
      </c>
      <c r="H105" s="2" t="s">
        <v>68</v>
      </c>
      <c r="I105" s="2" t="s">
        <v>23</v>
      </c>
      <c r="J105" s="2" t="s">
        <v>7</v>
      </c>
      <c r="K105" s="23" t="s">
        <v>39</v>
      </c>
    </row>
    <row r="106" spans="1:11" x14ac:dyDescent="0.2">
      <c r="A106" s="2"/>
      <c r="B106" s="2"/>
      <c r="C106" s="2"/>
      <c r="D106" s="2" t="s">
        <v>24</v>
      </c>
      <c r="E106" s="2"/>
      <c r="F106" s="2" t="s">
        <v>70</v>
      </c>
      <c r="G106" s="2">
        <v>0</v>
      </c>
      <c r="H106" s="2" t="s">
        <v>68</v>
      </c>
      <c r="I106" s="2" t="s">
        <v>23</v>
      </c>
      <c r="J106" s="2" t="s">
        <v>7</v>
      </c>
      <c r="K106" s="23" t="s">
        <v>39</v>
      </c>
    </row>
    <row r="107" spans="1:11" x14ac:dyDescent="0.2">
      <c r="A107" s="2"/>
      <c r="B107" s="2"/>
      <c r="C107" s="2" t="s">
        <v>23</v>
      </c>
      <c r="D107" s="2" t="s">
        <v>76</v>
      </c>
      <c r="E107" s="2"/>
      <c r="F107" s="2"/>
      <c r="G107" s="2">
        <v>0</v>
      </c>
      <c r="H107" s="2" t="s">
        <v>68</v>
      </c>
      <c r="I107" s="2" t="s">
        <v>23</v>
      </c>
      <c r="J107" s="2" t="s">
        <v>7</v>
      </c>
      <c r="K107" s="23" t="s">
        <v>39</v>
      </c>
    </row>
    <row r="108" spans="1:11" x14ac:dyDescent="0.2">
      <c r="A108" s="2"/>
      <c r="B108" s="2"/>
      <c r="C108" s="2" t="s">
        <v>23</v>
      </c>
      <c r="D108" s="2"/>
      <c r="E108" s="2"/>
      <c r="F108" s="2" t="s">
        <v>33</v>
      </c>
      <c r="G108" s="2">
        <v>0</v>
      </c>
      <c r="H108" s="2" t="s">
        <v>68</v>
      </c>
      <c r="I108" s="2" t="s">
        <v>23</v>
      </c>
      <c r="J108" s="2" t="s">
        <v>7</v>
      </c>
      <c r="K108" s="23" t="s">
        <v>39</v>
      </c>
    </row>
    <row r="109" spans="1:11" x14ac:dyDescent="0.2">
      <c r="A109" s="2"/>
      <c r="B109" s="2"/>
      <c r="C109" s="2"/>
      <c r="D109" s="2" t="s">
        <v>76</v>
      </c>
      <c r="E109" s="2" t="s">
        <v>7</v>
      </c>
      <c r="F109" s="2"/>
      <c r="G109" s="2">
        <v>0</v>
      </c>
      <c r="H109" s="2" t="s">
        <v>68</v>
      </c>
      <c r="I109" s="2" t="s">
        <v>23</v>
      </c>
      <c r="J109" s="2" t="s">
        <v>7</v>
      </c>
      <c r="K109" s="23" t="s">
        <v>39</v>
      </c>
    </row>
    <row r="110" spans="1:11" x14ac:dyDescent="0.2">
      <c r="A110" s="2"/>
      <c r="B110" s="2"/>
      <c r="C110" s="2"/>
      <c r="D110" s="2" t="s">
        <v>76</v>
      </c>
      <c r="E110" s="2"/>
      <c r="F110" s="2" t="s">
        <v>33</v>
      </c>
      <c r="G110" s="2">
        <v>0</v>
      </c>
      <c r="H110" s="2" t="s">
        <v>68</v>
      </c>
      <c r="I110" s="2" t="s">
        <v>23</v>
      </c>
      <c r="J110" s="2" t="s">
        <v>7</v>
      </c>
      <c r="K110" s="23" t="s">
        <v>39</v>
      </c>
    </row>
    <row r="111" spans="1:11" x14ac:dyDescent="0.2">
      <c r="A111" s="2"/>
      <c r="B111" s="2"/>
      <c r="C111" s="2"/>
      <c r="D111" s="2" t="s">
        <v>76</v>
      </c>
      <c r="E111" s="2"/>
      <c r="F111" s="2" t="s">
        <v>70</v>
      </c>
      <c r="G111" s="2">
        <v>0</v>
      </c>
      <c r="H111" s="2" t="s">
        <v>68</v>
      </c>
      <c r="I111" s="2" t="s">
        <v>23</v>
      </c>
      <c r="J111" s="2" t="s">
        <v>7</v>
      </c>
      <c r="K111" s="23" t="s">
        <v>39</v>
      </c>
    </row>
    <row r="112" spans="1:11" x14ac:dyDescent="0.2">
      <c r="A112" s="2"/>
      <c r="B112" s="2"/>
      <c r="C112" s="2"/>
      <c r="D112" s="2"/>
      <c r="E112" s="2" t="s">
        <v>7</v>
      </c>
      <c r="F112" s="2" t="s">
        <v>33</v>
      </c>
      <c r="G112" s="2">
        <v>0</v>
      </c>
      <c r="H112" s="2" t="s">
        <v>68</v>
      </c>
      <c r="I112" s="2" t="s">
        <v>23</v>
      </c>
      <c r="J112" s="2" t="s">
        <v>7</v>
      </c>
      <c r="K112" s="23" t="s">
        <v>39</v>
      </c>
    </row>
    <row r="113" spans="1:11" x14ac:dyDescent="0.2">
      <c r="A113" s="2"/>
      <c r="B113" s="2"/>
      <c r="C113" s="2"/>
      <c r="D113" s="2"/>
      <c r="E113" s="2" t="s">
        <v>7</v>
      </c>
      <c r="F113" s="2" t="s">
        <v>70</v>
      </c>
      <c r="G113" s="2">
        <v>0</v>
      </c>
      <c r="H113" s="2" t="s">
        <v>68</v>
      </c>
      <c r="I113" s="2" t="s">
        <v>23</v>
      </c>
      <c r="J113" s="2" t="s">
        <v>7</v>
      </c>
      <c r="K113" s="23" t="s">
        <v>39</v>
      </c>
    </row>
    <row r="114" spans="1:11" x14ac:dyDescent="0.2">
      <c r="A114" s="2"/>
      <c r="B114" s="2"/>
      <c r="C114" s="2"/>
      <c r="D114" s="2"/>
      <c r="E114" s="2" t="s">
        <v>7</v>
      </c>
      <c r="F114" s="2" t="s">
        <v>33</v>
      </c>
      <c r="G114" s="2">
        <v>1</v>
      </c>
      <c r="H114" s="2" t="s">
        <v>68</v>
      </c>
      <c r="I114" s="2" t="s">
        <v>23</v>
      </c>
      <c r="J114" s="2" t="s">
        <v>7</v>
      </c>
      <c r="K114" s="23" t="s">
        <v>39</v>
      </c>
    </row>
    <row r="115" spans="1:11" x14ac:dyDescent="0.2">
      <c r="A115" s="2"/>
      <c r="B115" s="2"/>
      <c r="C115" s="2"/>
      <c r="D115" s="2"/>
      <c r="E115" s="2" t="s">
        <v>7</v>
      </c>
      <c r="F115" s="2" t="s">
        <v>70</v>
      </c>
      <c r="G115" s="2">
        <v>0</v>
      </c>
      <c r="H115" s="2" t="s">
        <v>68</v>
      </c>
      <c r="I115" s="2" t="s">
        <v>23</v>
      </c>
      <c r="J115" s="2" t="s">
        <v>7</v>
      </c>
      <c r="K115" s="23" t="s">
        <v>39</v>
      </c>
    </row>
    <row r="116" spans="1:11" x14ac:dyDescent="0.2">
      <c r="A116" s="3" t="s">
        <v>107</v>
      </c>
      <c r="B116" s="3" t="s">
        <v>10</v>
      </c>
      <c r="C116" s="3"/>
      <c r="D116" s="3"/>
      <c r="E116" s="3"/>
      <c r="F116" s="3"/>
      <c r="G116" s="3">
        <v>7.1929824561403493</v>
      </c>
      <c r="H116" s="3" t="s">
        <v>62</v>
      </c>
      <c r="I116" s="3" t="s">
        <v>12</v>
      </c>
      <c r="J116" s="3" t="s">
        <v>6</v>
      </c>
      <c r="K116" s="23" t="s">
        <v>137</v>
      </c>
    </row>
    <row r="117" spans="1:11" x14ac:dyDescent="0.2">
      <c r="A117" s="3" t="s">
        <v>107</v>
      </c>
      <c r="B117" s="3"/>
      <c r="C117" s="3"/>
      <c r="D117" s="3"/>
      <c r="E117" s="3"/>
      <c r="F117" s="3" t="s">
        <v>33</v>
      </c>
      <c r="G117" s="3">
        <v>3.7552404603594214</v>
      </c>
      <c r="H117" s="3" t="s">
        <v>62</v>
      </c>
      <c r="I117" s="3" t="s">
        <v>12</v>
      </c>
      <c r="J117" s="3" t="s">
        <v>6</v>
      </c>
      <c r="K117" s="23" t="s">
        <v>137</v>
      </c>
    </row>
    <row r="118" spans="1:11" x14ac:dyDescent="0.2">
      <c r="A118" s="3"/>
      <c r="B118" s="3" t="s">
        <v>10</v>
      </c>
      <c r="C118" s="3" t="s">
        <v>12</v>
      </c>
      <c r="D118" s="3"/>
      <c r="E118" s="3"/>
      <c r="F118" s="3"/>
      <c r="G118" s="3">
        <v>7.1929824561403493</v>
      </c>
      <c r="H118" s="3" t="s">
        <v>62</v>
      </c>
      <c r="I118" s="3" t="s">
        <v>12</v>
      </c>
      <c r="J118" s="3" t="s">
        <v>6</v>
      </c>
      <c r="K118" s="23" t="s">
        <v>137</v>
      </c>
    </row>
    <row r="119" spans="1:11" x14ac:dyDescent="0.2">
      <c r="A119" s="3"/>
      <c r="B119" s="3" t="s">
        <v>10</v>
      </c>
      <c r="C119" s="3"/>
      <c r="D119" s="3"/>
      <c r="E119" s="3"/>
      <c r="F119" s="3" t="s">
        <v>33</v>
      </c>
      <c r="G119" s="3">
        <v>0</v>
      </c>
      <c r="H119" s="3" t="s">
        <v>62</v>
      </c>
      <c r="I119" s="3" t="s">
        <v>12</v>
      </c>
      <c r="J119" s="3" t="s">
        <v>6</v>
      </c>
      <c r="K119" s="23" t="s">
        <v>137</v>
      </c>
    </row>
    <row r="120" spans="1:11" x14ac:dyDescent="0.2">
      <c r="A120" s="3" t="s">
        <v>108</v>
      </c>
      <c r="B120" s="3" t="s">
        <v>36</v>
      </c>
      <c r="C120" s="3"/>
      <c r="D120" s="3"/>
      <c r="E120" s="3"/>
      <c r="F120" s="3"/>
      <c r="G120" s="3">
        <v>0.8771929824561403</v>
      </c>
      <c r="H120" s="3" t="s">
        <v>62</v>
      </c>
      <c r="I120" s="3" t="s">
        <v>12</v>
      </c>
      <c r="J120" s="3" t="s">
        <v>6</v>
      </c>
      <c r="K120" s="23" t="s">
        <v>139</v>
      </c>
    </row>
    <row r="121" spans="1:11" x14ac:dyDescent="0.2">
      <c r="A121" s="3" t="s">
        <v>108</v>
      </c>
      <c r="B121" s="3"/>
      <c r="C121" s="3"/>
      <c r="D121" s="3"/>
      <c r="E121" s="3"/>
      <c r="F121" s="3" t="s">
        <v>33</v>
      </c>
      <c r="G121" s="3">
        <v>0.89491405280878966</v>
      </c>
      <c r="H121" s="3" t="s">
        <v>62</v>
      </c>
      <c r="I121" s="3" t="s">
        <v>12</v>
      </c>
      <c r="J121" s="3" t="s">
        <v>6</v>
      </c>
      <c r="K121" s="23" t="s">
        <v>139</v>
      </c>
    </row>
    <row r="122" spans="1:11" x14ac:dyDescent="0.2">
      <c r="A122" s="3"/>
      <c r="B122" s="3" t="s">
        <v>36</v>
      </c>
      <c r="C122" s="3" t="s">
        <v>12</v>
      </c>
      <c r="D122" s="3"/>
      <c r="E122" s="3"/>
      <c r="F122" s="3"/>
      <c r="G122" s="3">
        <v>0.8771929824561403</v>
      </c>
      <c r="H122" s="3" t="s">
        <v>62</v>
      </c>
      <c r="I122" s="3" t="s">
        <v>12</v>
      </c>
      <c r="J122" s="3" t="s">
        <v>6</v>
      </c>
      <c r="K122" s="23" t="s">
        <v>139</v>
      </c>
    </row>
    <row r="123" spans="1:11" x14ac:dyDescent="0.2">
      <c r="A123" s="3"/>
      <c r="B123" s="3" t="s">
        <v>36</v>
      </c>
      <c r="C123" s="3"/>
      <c r="D123" s="3"/>
      <c r="E123" s="3"/>
      <c r="F123" s="3" t="s">
        <v>33</v>
      </c>
      <c r="G123" s="3">
        <v>0</v>
      </c>
      <c r="H123" s="3" t="s">
        <v>62</v>
      </c>
      <c r="I123" s="3" t="s">
        <v>12</v>
      </c>
      <c r="J123" s="3" t="s">
        <v>6</v>
      </c>
      <c r="K123" s="23" t="s">
        <v>139</v>
      </c>
    </row>
    <row r="124" spans="1:11" x14ac:dyDescent="0.2">
      <c r="A124" s="3" t="s">
        <v>106</v>
      </c>
      <c r="B124" s="3" t="s">
        <v>35</v>
      </c>
      <c r="C124" s="3"/>
      <c r="D124" s="3"/>
      <c r="E124" s="3"/>
      <c r="F124" s="3"/>
      <c r="G124" s="3">
        <v>0.35087719298245612</v>
      </c>
      <c r="H124" s="3" t="s">
        <v>62</v>
      </c>
      <c r="I124" s="3" t="s">
        <v>12</v>
      </c>
      <c r="J124" s="3" t="s">
        <v>6</v>
      </c>
      <c r="K124" s="23" t="s">
        <v>133</v>
      </c>
    </row>
    <row r="125" spans="1:11" x14ac:dyDescent="0.2">
      <c r="A125" s="3" t="s">
        <v>106</v>
      </c>
      <c r="B125" s="3"/>
      <c r="C125" s="3"/>
      <c r="D125" s="3"/>
      <c r="E125" s="3"/>
      <c r="F125" s="3" t="s">
        <v>33</v>
      </c>
      <c r="G125" s="3">
        <v>0.23982515210585387</v>
      </c>
      <c r="H125" s="3" t="s">
        <v>62</v>
      </c>
      <c r="I125" s="3" t="s">
        <v>12</v>
      </c>
      <c r="J125" s="3" t="s">
        <v>6</v>
      </c>
      <c r="K125" s="23" t="s">
        <v>133</v>
      </c>
    </row>
    <row r="126" spans="1:11" x14ac:dyDescent="0.2">
      <c r="A126" s="3"/>
      <c r="B126" s="3" t="s">
        <v>35</v>
      </c>
      <c r="C126" s="3" t="s">
        <v>12</v>
      </c>
      <c r="D126" s="3"/>
      <c r="E126" s="3"/>
      <c r="F126" s="3"/>
      <c r="G126" s="3">
        <v>0.35087719298245612</v>
      </c>
      <c r="H126" s="3" t="s">
        <v>62</v>
      </c>
      <c r="I126" s="3" t="s">
        <v>12</v>
      </c>
      <c r="J126" s="3" t="s">
        <v>6</v>
      </c>
      <c r="K126" s="23" t="s">
        <v>133</v>
      </c>
    </row>
    <row r="127" spans="1:11" x14ac:dyDescent="0.2">
      <c r="A127" s="3"/>
      <c r="B127" s="3" t="s">
        <v>35</v>
      </c>
      <c r="C127" s="3"/>
      <c r="D127" s="3"/>
      <c r="E127" s="3"/>
      <c r="F127" s="3" t="s">
        <v>33</v>
      </c>
      <c r="G127" s="3">
        <v>0</v>
      </c>
      <c r="H127" s="3" t="s">
        <v>62</v>
      </c>
      <c r="I127" s="3" t="s">
        <v>12</v>
      </c>
      <c r="J127" s="3" t="s">
        <v>6</v>
      </c>
      <c r="K127" s="23" t="s">
        <v>133</v>
      </c>
    </row>
    <row r="128" spans="1:11" x14ac:dyDescent="0.2">
      <c r="A128" s="3"/>
      <c r="B128" s="3"/>
      <c r="C128" s="3" t="s">
        <v>12</v>
      </c>
      <c r="D128" s="3" t="s">
        <v>24</v>
      </c>
      <c r="E128" s="3"/>
      <c r="F128" s="3"/>
      <c r="G128" s="3">
        <v>4.1666666666666661</v>
      </c>
      <c r="H128" s="3" t="s">
        <v>62</v>
      </c>
      <c r="I128" s="3" t="s">
        <v>12</v>
      </c>
      <c r="J128" s="3" t="s">
        <v>6</v>
      </c>
      <c r="K128" s="23" t="s">
        <v>42</v>
      </c>
    </row>
    <row r="129" spans="1:11" x14ac:dyDescent="0.2">
      <c r="A129" s="3"/>
      <c r="B129" s="3"/>
      <c r="C129" s="3" t="s">
        <v>12</v>
      </c>
      <c r="D129" s="3"/>
      <c r="E129" s="3"/>
      <c r="F129" s="3" t="s">
        <v>33</v>
      </c>
      <c r="G129" s="3">
        <v>0.21929824561403422</v>
      </c>
      <c r="H129" s="3" t="s">
        <v>62</v>
      </c>
      <c r="I129" s="3" t="s">
        <v>12</v>
      </c>
      <c r="J129" s="3" t="s">
        <v>6</v>
      </c>
      <c r="K129" s="23" t="s">
        <v>42</v>
      </c>
    </row>
    <row r="130" spans="1:11" x14ac:dyDescent="0.2">
      <c r="A130" s="3"/>
      <c r="B130" s="3"/>
      <c r="C130" s="3"/>
      <c r="D130" s="3" t="s">
        <v>24</v>
      </c>
      <c r="E130" s="3" t="s">
        <v>6</v>
      </c>
      <c r="F130" s="3"/>
      <c r="G130" s="3">
        <v>1</v>
      </c>
      <c r="H130" s="3" t="s">
        <v>62</v>
      </c>
      <c r="I130" s="3" t="s">
        <v>12</v>
      </c>
      <c r="J130" s="3" t="s">
        <v>6</v>
      </c>
      <c r="K130" s="23" t="s">
        <v>42</v>
      </c>
    </row>
    <row r="131" spans="1:11" x14ac:dyDescent="0.2">
      <c r="A131" s="3"/>
      <c r="B131" s="3"/>
      <c r="C131" s="3"/>
      <c r="D131" s="3" t="s">
        <v>24</v>
      </c>
      <c r="E131" s="3"/>
      <c r="F131" s="3" t="s">
        <v>33</v>
      </c>
      <c r="G131" s="3">
        <v>3.1666666666666661</v>
      </c>
      <c r="H131" s="3" t="s">
        <v>62</v>
      </c>
      <c r="I131" s="3" t="s">
        <v>12</v>
      </c>
      <c r="J131" s="3" t="s">
        <v>6</v>
      </c>
      <c r="K131" s="23" t="s">
        <v>42</v>
      </c>
    </row>
    <row r="132" spans="1:11" x14ac:dyDescent="0.2">
      <c r="A132" s="3"/>
      <c r="B132" s="3"/>
      <c r="C132" s="3"/>
      <c r="D132" s="3" t="s">
        <v>24</v>
      </c>
      <c r="E132" s="3"/>
      <c r="F132" s="3" t="s">
        <v>70</v>
      </c>
      <c r="G132" s="3">
        <v>0</v>
      </c>
      <c r="H132" s="3" t="s">
        <v>62</v>
      </c>
      <c r="I132" s="3" t="s">
        <v>12</v>
      </c>
      <c r="J132" s="3" t="s">
        <v>6</v>
      </c>
      <c r="K132" s="23" t="s">
        <v>42</v>
      </c>
    </row>
    <row r="133" spans="1:11" x14ac:dyDescent="0.2">
      <c r="A133" s="3"/>
      <c r="B133" s="3"/>
      <c r="C133" s="3" t="s">
        <v>12</v>
      </c>
      <c r="D133" s="3" t="s">
        <v>76</v>
      </c>
      <c r="E133" s="3"/>
      <c r="F133" s="3"/>
      <c r="G133" s="3">
        <v>4.1666666666666661</v>
      </c>
      <c r="H133" s="3" t="s">
        <v>62</v>
      </c>
      <c r="I133" s="3" t="s">
        <v>12</v>
      </c>
      <c r="J133" s="3" t="s">
        <v>6</v>
      </c>
      <c r="K133" s="23" t="s">
        <v>42</v>
      </c>
    </row>
    <row r="134" spans="1:11" x14ac:dyDescent="0.2">
      <c r="A134" s="3"/>
      <c r="B134" s="3"/>
      <c r="C134" s="3" t="s">
        <v>12</v>
      </c>
      <c r="D134" s="3"/>
      <c r="E134" s="3"/>
      <c r="F134" s="3" t="s">
        <v>33</v>
      </c>
      <c r="G134" s="3">
        <v>0.21929824561403422</v>
      </c>
      <c r="H134" s="3" t="s">
        <v>62</v>
      </c>
      <c r="I134" s="3" t="s">
        <v>12</v>
      </c>
      <c r="J134" s="3" t="s">
        <v>6</v>
      </c>
      <c r="K134" s="23" t="s">
        <v>42</v>
      </c>
    </row>
    <row r="135" spans="1:11" x14ac:dyDescent="0.2">
      <c r="A135" s="3"/>
      <c r="B135" s="3"/>
      <c r="C135" s="3"/>
      <c r="D135" s="3" t="s">
        <v>76</v>
      </c>
      <c r="E135" s="3" t="s">
        <v>6</v>
      </c>
      <c r="F135" s="3"/>
      <c r="G135" s="3">
        <v>1</v>
      </c>
      <c r="H135" s="3" t="s">
        <v>62</v>
      </c>
      <c r="I135" s="3" t="s">
        <v>12</v>
      </c>
      <c r="J135" s="3" t="s">
        <v>6</v>
      </c>
      <c r="K135" s="23" t="s">
        <v>42</v>
      </c>
    </row>
    <row r="136" spans="1:11" x14ac:dyDescent="0.2">
      <c r="A136" s="3"/>
      <c r="B136" s="3"/>
      <c r="C136" s="3"/>
      <c r="D136" s="3" t="s">
        <v>76</v>
      </c>
      <c r="E136" s="3"/>
      <c r="F136" s="3" t="s">
        <v>33</v>
      </c>
      <c r="G136" s="3">
        <v>3.1666666666666661</v>
      </c>
      <c r="H136" s="3" t="s">
        <v>62</v>
      </c>
      <c r="I136" s="3" t="s">
        <v>12</v>
      </c>
      <c r="J136" s="3" t="s">
        <v>6</v>
      </c>
      <c r="K136" s="23" t="s">
        <v>42</v>
      </c>
    </row>
    <row r="137" spans="1:11" x14ac:dyDescent="0.2">
      <c r="A137" s="3"/>
      <c r="B137" s="3"/>
      <c r="C137" s="3"/>
      <c r="D137" s="3" t="s">
        <v>76</v>
      </c>
      <c r="E137" s="3"/>
      <c r="F137" s="3" t="s">
        <v>70</v>
      </c>
      <c r="G137" s="3">
        <v>0</v>
      </c>
      <c r="H137" s="3" t="s">
        <v>62</v>
      </c>
      <c r="I137" s="3" t="s">
        <v>12</v>
      </c>
      <c r="J137" s="3" t="s">
        <v>6</v>
      </c>
      <c r="K137" s="23" t="s">
        <v>42</v>
      </c>
    </row>
    <row r="138" spans="1:11" x14ac:dyDescent="0.2">
      <c r="A138" s="3"/>
      <c r="B138" s="3"/>
      <c r="C138" s="3"/>
      <c r="D138" s="3"/>
      <c r="E138" s="3" t="s">
        <v>6</v>
      </c>
      <c r="F138" s="3" t="s">
        <v>33</v>
      </c>
      <c r="G138" s="3">
        <v>1</v>
      </c>
      <c r="H138" s="3" t="s">
        <v>62</v>
      </c>
      <c r="I138" s="3" t="s">
        <v>12</v>
      </c>
      <c r="J138" s="3" t="s">
        <v>6</v>
      </c>
      <c r="K138" s="23" t="s">
        <v>42</v>
      </c>
    </row>
    <row r="139" spans="1:11" x14ac:dyDescent="0.2">
      <c r="A139" s="3"/>
      <c r="B139" s="3"/>
      <c r="C139" s="3"/>
      <c r="D139" s="3"/>
      <c r="E139" s="3" t="s">
        <v>6</v>
      </c>
      <c r="F139" s="3" t="s">
        <v>70</v>
      </c>
      <c r="G139" s="3">
        <v>0</v>
      </c>
      <c r="H139" s="3" t="s">
        <v>62</v>
      </c>
      <c r="I139" s="3" t="s">
        <v>12</v>
      </c>
      <c r="J139" s="3" t="s">
        <v>6</v>
      </c>
      <c r="K139" s="23" t="s">
        <v>42</v>
      </c>
    </row>
    <row r="140" spans="1:11" x14ac:dyDescent="0.2">
      <c r="A140" s="3"/>
      <c r="B140" s="3"/>
      <c r="C140" s="3"/>
      <c r="D140" s="3"/>
      <c r="E140" s="3" t="s">
        <v>6</v>
      </c>
      <c r="F140" s="3" t="s">
        <v>33</v>
      </c>
      <c r="G140" s="3">
        <v>1</v>
      </c>
      <c r="H140" s="3" t="s">
        <v>62</v>
      </c>
      <c r="I140" s="3" t="s">
        <v>12</v>
      </c>
      <c r="J140" s="3" t="s">
        <v>6</v>
      </c>
      <c r="K140" s="23" t="s">
        <v>42</v>
      </c>
    </row>
    <row r="141" spans="1:11" x14ac:dyDescent="0.2">
      <c r="A141" s="3"/>
      <c r="B141" s="3"/>
      <c r="C141" s="3"/>
      <c r="D141" s="3"/>
      <c r="E141" s="3" t="s">
        <v>6</v>
      </c>
      <c r="F141" s="3" t="s">
        <v>70</v>
      </c>
      <c r="G141" s="3">
        <v>0</v>
      </c>
      <c r="H141" s="3" t="s">
        <v>62</v>
      </c>
      <c r="I141" s="3" t="s">
        <v>12</v>
      </c>
      <c r="J141" s="3" t="s">
        <v>6</v>
      </c>
      <c r="K141" s="23" t="s">
        <v>42</v>
      </c>
    </row>
    <row r="142" spans="1:11" x14ac:dyDescent="0.2">
      <c r="A142" s="2" t="s">
        <v>107</v>
      </c>
      <c r="B142" s="2" t="s">
        <v>10</v>
      </c>
      <c r="C142" s="2"/>
      <c r="D142" s="2"/>
      <c r="E142" s="2"/>
      <c r="F142" s="2"/>
      <c r="G142" s="2">
        <v>17.982456140350873</v>
      </c>
      <c r="H142" s="2" t="s">
        <v>65</v>
      </c>
      <c r="I142" s="2" t="s">
        <v>12</v>
      </c>
      <c r="J142" s="2" t="s">
        <v>26</v>
      </c>
      <c r="K142" s="23" t="s">
        <v>137</v>
      </c>
    </row>
    <row r="143" spans="1:11" x14ac:dyDescent="0.2">
      <c r="A143" s="2" t="s">
        <v>107</v>
      </c>
      <c r="B143" s="2"/>
      <c r="C143" s="2"/>
      <c r="D143" s="2"/>
      <c r="E143" s="2"/>
      <c r="F143" s="2" t="s">
        <v>33</v>
      </c>
      <c r="G143" s="2">
        <v>9.388101150898553</v>
      </c>
      <c r="H143" s="2" t="s">
        <v>65</v>
      </c>
      <c r="I143" s="2" t="s">
        <v>12</v>
      </c>
      <c r="J143" s="2" t="s">
        <v>26</v>
      </c>
      <c r="K143" s="23" t="s">
        <v>137</v>
      </c>
    </row>
    <row r="144" spans="1:11" x14ac:dyDescent="0.2">
      <c r="A144" s="2"/>
      <c r="B144" s="2" t="s">
        <v>10</v>
      </c>
      <c r="C144" s="2" t="s">
        <v>12</v>
      </c>
      <c r="D144" s="2"/>
      <c r="E144" s="2"/>
      <c r="F144" s="2"/>
      <c r="G144" s="2">
        <v>17.982456140350873</v>
      </c>
      <c r="H144" s="2" t="s">
        <v>65</v>
      </c>
      <c r="I144" s="2" t="s">
        <v>12</v>
      </c>
      <c r="J144" s="2" t="s">
        <v>26</v>
      </c>
      <c r="K144" s="23" t="s">
        <v>137</v>
      </c>
    </row>
    <row r="145" spans="1:11" x14ac:dyDescent="0.2">
      <c r="A145" s="2"/>
      <c r="B145" s="2" t="s">
        <v>10</v>
      </c>
      <c r="C145" s="2"/>
      <c r="D145" s="2"/>
      <c r="E145" s="2"/>
      <c r="F145" s="2" t="s">
        <v>33</v>
      </c>
      <c r="G145" s="2">
        <v>0</v>
      </c>
      <c r="H145" s="2" t="s">
        <v>65</v>
      </c>
      <c r="I145" s="2" t="s">
        <v>12</v>
      </c>
      <c r="J145" s="2" t="s">
        <v>26</v>
      </c>
      <c r="K145" s="23" t="s">
        <v>137</v>
      </c>
    </row>
    <row r="146" spans="1:11" x14ac:dyDescent="0.2">
      <c r="A146" s="2" t="s">
        <v>108</v>
      </c>
      <c r="B146" s="2" t="s">
        <v>36</v>
      </c>
      <c r="C146" s="2"/>
      <c r="D146" s="2"/>
      <c r="E146" s="2"/>
      <c r="F146" s="2"/>
      <c r="G146" s="2">
        <v>2.1929824561403506</v>
      </c>
      <c r="H146" s="2" t="s">
        <v>65</v>
      </c>
      <c r="I146" s="2" t="s">
        <v>12</v>
      </c>
      <c r="J146" s="2" t="s">
        <v>26</v>
      </c>
      <c r="K146" s="23" t="s">
        <v>139</v>
      </c>
    </row>
    <row r="147" spans="1:11" x14ac:dyDescent="0.2">
      <c r="A147" s="2" t="s">
        <v>108</v>
      </c>
      <c r="B147" s="2"/>
      <c r="C147" s="2"/>
      <c r="D147" s="2"/>
      <c r="E147" s="2"/>
      <c r="F147" s="2" t="s">
        <v>33</v>
      </c>
      <c r="G147" s="2">
        <v>2.2372851320219742</v>
      </c>
      <c r="H147" s="2" t="s">
        <v>65</v>
      </c>
      <c r="I147" s="2" t="s">
        <v>12</v>
      </c>
      <c r="J147" s="2" t="s">
        <v>26</v>
      </c>
      <c r="K147" s="23" t="s">
        <v>139</v>
      </c>
    </row>
    <row r="148" spans="1:11" x14ac:dyDescent="0.2">
      <c r="A148" s="2"/>
      <c r="B148" s="2" t="s">
        <v>36</v>
      </c>
      <c r="C148" s="2" t="s">
        <v>12</v>
      </c>
      <c r="D148" s="2"/>
      <c r="E148" s="2"/>
      <c r="F148" s="2"/>
      <c r="G148" s="2">
        <v>2.1929824561403506</v>
      </c>
      <c r="H148" s="2" t="s">
        <v>65</v>
      </c>
      <c r="I148" s="2" t="s">
        <v>12</v>
      </c>
      <c r="J148" s="2" t="s">
        <v>26</v>
      </c>
      <c r="K148" s="23" t="s">
        <v>139</v>
      </c>
    </row>
    <row r="149" spans="1:11" x14ac:dyDescent="0.2">
      <c r="A149" s="2"/>
      <c r="B149" s="2" t="s">
        <v>36</v>
      </c>
      <c r="C149" s="2"/>
      <c r="D149" s="2"/>
      <c r="E149" s="2"/>
      <c r="F149" s="2" t="s">
        <v>33</v>
      </c>
      <c r="G149" s="2">
        <v>0</v>
      </c>
      <c r="H149" s="2" t="s">
        <v>65</v>
      </c>
      <c r="I149" s="2" t="s">
        <v>12</v>
      </c>
      <c r="J149" s="2" t="s">
        <v>26</v>
      </c>
      <c r="K149" s="23" t="s">
        <v>139</v>
      </c>
    </row>
    <row r="150" spans="1:11" x14ac:dyDescent="0.2">
      <c r="A150" s="2" t="s">
        <v>106</v>
      </c>
      <c r="B150" s="2" t="s">
        <v>35</v>
      </c>
      <c r="C150" s="2"/>
      <c r="D150" s="2"/>
      <c r="E150" s="2"/>
      <c r="F150" s="2"/>
      <c r="G150" s="2">
        <v>0.8771929824561403</v>
      </c>
      <c r="H150" s="2" t="s">
        <v>65</v>
      </c>
      <c r="I150" s="2" t="s">
        <v>12</v>
      </c>
      <c r="J150" s="2" t="s">
        <v>26</v>
      </c>
      <c r="K150" s="23" t="s">
        <v>133</v>
      </c>
    </row>
    <row r="151" spans="1:11" x14ac:dyDescent="0.2">
      <c r="A151" s="2" t="s">
        <v>106</v>
      </c>
      <c r="B151" s="2"/>
      <c r="C151" s="2"/>
      <c r="D151" s="2"/>
      <c r="E151" s="2"/>
      <c r="F151" s="2" t="s">
        <v>33</v>
      </c>
      <c r="G151" s="2">
        <v>0.59956288026463467</v>
      </c>
      <c r="H151" s="2" t="s">
        <v>65</v>
      </c>
      <c r="I151" s="2" t="s">
        <v>12</v>
      </c>
      <c r="J151" s="2" t="s">
        <v>26</v>
      </c>
      <c r="K151" s="23" t="s">
        <v>133</v>
      </c>
    </row>
    <row r="152" spans="1:11" x14ac:dyDescent="0.2">
      <c r="A152" s="2"/>
      <c r="B152" s="2" t="s">
        <v>35</v>
      </c>
      <c r="C152" s="2" t="s">
        <v>12</v>
      </c>
      <c r="D152" s="2"/>
      <c r="E152" s="2"/>
      <c r="F152" s="2"/>
      <c r="G152" s="2">
        <v>0.8771929824561403</v>
      </c>
      <c r="H152" s="2" t="s">
        <v>65</v>
      </c>
      <c r="I152" s="2" t="s">
        <v>12</v>
      </c>
      <c r="J152" s="2" t="s">
        <v>26</v>
      </c>
      <c r="K152" s="23" t="s">
        <v>133</v>
      </c>
    </row>
    <row r="153" spans="1:11" x14ac:dyDescent="0.2">
      <c r="A153" s="2"/>
      <c r="B153" s="2" t="s">
        <v>35</v>
      </c>
      <c r="C153" s="2"/>
      <c r="D153" s="2"/>
      <c r="E153" s="2"/>
      <c r="F153" s="2" t="s">
        <v>33</v>
      </c>
      <c r="G153" s="2">
        <v>0</v>
      </c>
      <c r="H153" s="2" t="s">
        <v>65</v>
      </c>
      <c r="I153" s="2" t="s">
        <v>12</v>
      </c>
      <c r="J153" s="2" t="s">
        <v>26</v>
      </c>
      <c r="K153" s="23" t="s">
        <v>133</v>
      </c>
    </row>
    <row r="154" spans="1:11" x14ac:dyDescent="0.2">
      <c r="A154" s="2"/>
      <c r="B154" s="2"/>
      <c r="C154" s="2" t="s">
        <v>12</v>
      </c>
      <c r="D154" s="2" t="s">
        <v>24</v>
      </c>
      <c r="E154" s="2"/>
      <c r="F154" s="2"/>
      <c r="G154" s="2">
        <v>4.1666666666666661</v>
      </c>
      <c r="H154" s="2" t="s">
        <v>65</v>
      </c>
      <c r="I154" s="2" t="s">
        <v>12</v>
      </c>
      <c r="J154" s="2" t="s">
        <v>26</v>
      </c>
      <c r="K154" s="23" t="s">
        <v>42</v>
      </c>
    </row>
    <row r="155" spans="1:11" x14ac:dyDescent="0.2">
      <c r="A155" s="2"/>
      <c r="B155" s="2"/>
      <c r="C155" s="2" t="s">
        <v>12</v>
      </c>
      <c r="D155" s="2"/>
      <c r="E155" s="2"/>
      <c r="F155" s="2" t="s">
        <v>33</v>
      </c>
      <c r="G155" s="2">
        <v>0.21929824561403422</v>
      </c>
      <c r="H155" s="2" t="s">
        <v>65</v>
      </c>
      <c r="I155" s="2" t="s">
        <v>12</v>
      </c>
      <c r="J155" s="2" t="s">
        <v>26</v>
      </c>
      <c r="K155" s="23" t="s">
        <v>42</v>
      </c>
    </row>
    <row r="156" spans="1:11" x14ac:dyDescent="0.2">
      <c r="A156" s="2"/>
      <c r="B156" s="2"/>
      <c r="C156" s="2"/>
      <c r="D156" s="2" t="s">
        <v>24</v>
      </c>
      <c r="E156" s="2" t="s">
        <v>26</v>
      </c>
      <c r="F156" s="2"/>
      <c r="G156" s="2">
        <v>1</v>
      </c>
      <c r="H156" s="2" t="s">
        <v>65</v>
      </c>
      <c r="I156" s="2" t="s">
        <v>12</v>
      </c>
      <c r="J156" s="2" t="s">
        <v>26</v>
      </c>
      <c r="K156" s="23" t="s">
        <v>42</v>
      </c>
    </row>
    <row r="157" spans="1:11" x14ac:dyDescent="0.2">
      <c r="A157" s="2"/>
      <c r="B157" s="2"/>
      <c r="C157" s="2"/>
      <c r="D157" s="2" t="s">
        <v>24</v>
      </c>
      <c r="E157" s="2"/>
      <c r="F157" s="2" t="s">
        <v>33</v>
      </c>
      <c r="G157" s="2">
        <v>3.1666666666666661</v>
      </c>
      <c r="H157" s="2" t="s">
        <v>65</v>
      </c>
      <c r="I157" s="2" t="s">
        <v>12</v>
      </c>
      <c r="J157" s="2" t="s">
        <v>26</v>
      </c>
      <c r="K157" s="23" t="s">
        <v>42</v>
      </c>
    </row>
    <row r="158" spans="1:11" x14ac:dyDescent="0.2">
      <c r="A158" s="2"/>
      <c r="B158" s="2"/>
      <c r="C158" s="2"/>
      <c r="D158" s="2" t="s">
        <v>24</v>
      </c>
      <c r="E158" s="2"/>
      <c r="F158" s="2" t="s">
        <v>70</v>
      </c>
      <c r="G158" s="2">
        <v>0</v>
      </c>
      <c r="H158" s="2" t="s">
        <v>65</v>
      </c>
      <c r="I158" s="2" t="s">
        <v>12</v>
      </c>
      <c r="J158" s="2" t="s">
        <v>26</v>
      </c>
      <c r="K158" s="23" t="s">
        <v>42</v>
      </c>
    </row>
    <row r="159" spans="1:11" x14ac:dyDescent="0.2">
      <c r="A159" s="2"/>
      <c r="B159" s="2"/>
      <c r="C159" s="2" t="s">
        <v>12</v>
      </c>
      <c r="D159" s="2" t="s">
        <v>76</v>
      </c>
      <c r="E159" s="2"/>
      <c r="F159" s="2"/>
      <c r="G159" s="2">
        <v>16.666666666666664</v>
      </c>
      <c r="H159" s="2" t="s">
        <v>65</v>
      </c>
      <c r="I159" s="2" t="s">
        <v>12</v>
      </c>
      <c r="J159" s="2" t="s">
        <v>26</v>
      </c>
      <c r="K159" s="23" t="s">
        <v>42</v>
      </c>
    </row>
    <row r="160" spans="1:11" x14ac:dyDescent="0.2">
      <c r="A160" s="2"/>
      <c r="B160" s="2"/>
      <c r="C160" s="2" t="s">
        <v>12</v>
      </c>
      <c r="D160" s="2"/>
      <c r="E160" s="2"/>
      <c r="F160" s="2" t="s">
        <v>33</v>
      </c>
      <c r="G160" s="2">
        <v>0.87719298245613686</v>
      </c>
      <c r="H160" s="2" t="s">
        <v>65</v>
      </c>
      <c r="I160" s="2" t="s">
        <v>12</v>
      </c>
      <c r="J160" s="2" t="s">
        <v>26</v>
      </c>
      <c r="K160" s="23" t="s">
        <v>42</v>
      </c>
    </row>
    <row r="161" spans="1:11" x14ac:dyDescent="0.2">
      <c r="A161" s="2"/>
      <c r="B161" s="2"/>
      <c r="C161" s="2"/>
      <c r="D161" s="2" t="s">
        <v>76</v>
      </c>
      <c r="E161" s="2" t="s">
        <v>26</v>
      </c>
      <c r="F161" s="2"/>
      <c r="G161" s="2">
        <v>4</v>
      </c>
      <c r="H161" s="2" t="s">
        <v>65</v>
      </c>
      <c r="I161" s="2" t="s">
        <v>12</v>
      </c>
      <c r="J161" s="2" t="s">
        <v>26</v>
      </c>
      <c r="K161" s="23" t="s">
        <v>42</v>
      </c>
    </row>
    <row r="162" spans="1:11" x14ac:dyDescent="0.2">
      <c r="A162" s="2"/>
      <c r="B162" s="2"/>
      <c r="C162" s="2"/>
      <c r="D162" s="2" t="s">
        <v>76</v>
      </c>
      <c r="E162" s="2"/>
      <c r="F162" s="2" t="s">
        <v>33</v>
      </c>
      <c r="G162" s="2">
        <v>12.666666666666664</v>
      </c>
      <c r="H162" s="2" t="s">
        <v>65</v>
      </c>
      <c r="I162" s="2" t="s">
        <v>12</v>
      </c>
      <c r="J162" s="2" t="s">
        <v>26</v>
      </c>
      <c r="K162" s="23" t="s">
        <v>42</v>
      </c>
    </row>
    <row r="163" spans="1:11" x14ac:dyDescent="0.2">
      <c r="A163" s="2"/>
      <c r="B163" s="2"/>
      <c r="C163" s="2"/>
      <c r="D163" s="2" t="s">
        <v>76</v>
      </c>
      <c r="E163" s="2"/>
      <c r="F163" s="2" t="s">
        <v>70</v>
      </c>
      <c r="G163" s="2">
        <v>0</v>
      </c>
      <c r="H163" s="2" t="s">
        <v>65</v>
      </c>
      <c r="I163" s="2" t="s">
        <v>12</v>
      </c>
      <c r="J163" s="2" t="s">
        <v>26</v>
      </c>
      <c r="K163" s="23" t="s">
        <v>42</v>
      </c>
    </row>
    <row r="164" spans="1:11" x14ac:dyDescent="0.2">
      <c r="A164" s="2"/>
      <c r="B164" s="2"/>
      <c r="C164" s="2"/>
      <c r="D164" s="2"/>
      <c r="E164" s="2" t="s">
        <v>26</v>
      </c>
      <c r="F164" s="2" t="s">
        <v>33</v>
      </c>
      <c r="G164" s="2">
        <v>3</v>
      </c>
      <c r="H164" s="2" t="s">
        <v>65</v>
      </c>
      <c r="I164" s="2" t="s">
        <v>12</v>
      </c>
      <c r="J164" s="2" t="s">
        <v>26</v>
      </c>
      <c r="K164" s="23" t="s">
        <v>42</v>
      </c>
    </row>
    <row r="165" spans="1:11" x14ac:dyDescent="0.2">
      <c r="A165" s="2"/>
      <c r="B165" s="2"/>
      <c r="C165" s="2"/>
      <c r="D165" s="2"/>
      <c r="E165" s="2" t="s">
        <v>26</v>
      </c>
      <c r="F165" s="2" t="s">
        <v>70</v>
      </c>
      <c r="G165" s="2">
        <v>0</v>
      </c>
      <c r="H165" s="2" t="s">
        <v>65</v>
      </c>
      <c r="I165" s="2" t="s">
        <v>12</v>
      </c>
      <c r="J165" s="2" t="s">
        <v>26</v>
      </c>
      <c r="K165" s="23" t="s">
        <v>42</v>
      </c>
    </row>
    <row r="166" spans="1:11" x14ac:dyDescent="0.2">
      <c r="A166" s="2"/>
      <c r="B166" s="2"/>
      <c r="C166" s="2"/>
      <c r="D166" s="2"/>
      <c r="E166" s="2" t="s">
        <v>26</v>
      </c>
      <c r="F166" s="2" t="s">
        <v>33</v>
      </c>
      <c r="G166" s="2">
        <v>2</v>
      </c>
      <c r="H166" s="2" t="s">
        <v>65</v>
      </c>
      <c r="I166" s="2" t="s">
        <v>12</v>
      </c>
      <c r="J166" s="2" t="s">
        <v>26</v>
      </c>
      <c r="K166" s="23" t="s">
        <v>42</v>
      </c>
    </row>
    <row r="167" spans="1:11" x14ac:dyDescent="0.2">
      <c r="A167" s="2"/>
      <c r="B167" s="2"/>
      <c r="C167" s="2"/>
      <c r="D167" s="2"/>
      <c r="E167" s="2" t="s">
        <v>26</v>
      </c>
      <c r="F167" s="2" t="s">
        <v>70</v>
      </c>
      <c r="G167" s="2">
        <v>0</v>
      </c>
      <c r="H167" s="2" t="s">
        <v>65</v>
      </c>
      <c r="I167" s="2" t="s">
        <v>12</v>
      </c>
      <c r="J167" s="2" t="s">
        <v>26</v>
      </c>
      <c r="K167" s="23"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0B25A-44E3-C749-96B5-47B72CA9B034}">
  <sheetPr>
    <tabColor theme="8"/>
  </sheetPr>
  <dimension ref="A1:L167"/>
  <sheetViews>
    <sheetView topLeftCell="A86" zoomScale="130" zoomScaleNormal="130" workbookViewId="0">
      <selection activeCell="L2" sqref="L2"/>
    </sheetView>
  </sheetViews>
  <sheetFormatPr baseColWidth="10" defaultRowHeight="16" x14ac:dyDescent="0.2"/>
  <cols>
    <col min="1" max="1" width="4.83203125" bestFit="1" customWidth="1"/>
    <col min="2" max="2" width="8.1640625" bestFit="1" customWidth="1"/>
    <col min="3" max="3" width="7.6640625" bestFit="1" customWidth="1"/>
    <col min="4" max="4" width="7.33203125" bestFit="1" customWidth="1"/>
    <col min="5" max="5" width="17" bestFit="1" customWidth="1"/>
    <col min="6" max="6" width="15.33203125" bestFit="1" customWidth="1"/>
    <col min="7" max="7" width="7.6640625" bestFit="1" customWidth="1"/>
    <col min="11" max="11" width="19.83203125" bestFit="1" customWidth="1"/>
    <col min="12" max="12" width="17.83203125" customWidth="1"/>
  </cols>
  <sheetData>
    <row r="1" spans="1:12" x14ac:dyDescent="0.2">
      <c r="A1" s="1" t="s">
        <v>9</v>
      </c>
      <c r="B1" s="1" t="s">
        <v>0</v>
      </c>
      <c r="C1" s="1" t="s">
        <v>11</v>
      </c>
      <c r="D1" s="1" t="s">
        <v>13</v>
      </c>
      <c r="E1" s="1" t="s">
        <v>14</v>
      </c>
      <c r="F1" s="1" t="s">
        <v>15</v>
      </c>
      <c r="G1" s="1" t="s">
        <v>1</v>
      </c>
      <c r="H1" s="1" t="s">
        <v>61</v>
      </c>
      <c r="I1" s="1" t="s">
        <v>79</v>
      </c>
      <c r="J1" s="1" t="s">
        <v>80</v>
      </c>
      <c r="K1" s="1" t="s">
        <v>17</v>
      </c>
      <c r="L1" s="4"/>
    </row>
    <row r="2" spans="1:12" x14ac:dyDescent="0.2">
      <c r="A2" s="2" t="s">
        <v>101</v>
      </c>
      <c r="B2" s="2" t="s">
        <v>2</v>
      </c>
      <c r="C2" s="2"/>
      <c r="D2" s="2"/>
      <c r="E2" s="2"/>
      <c r="F2" s="2"/>
      <c r="G2" s="2">
        <v>5.8479532163742691</v>
      </c>
      <c r="H2" s="2" t="s">
        <v>68</v>
      </c>
      <c r="I2" s="2" t="s">
        <v>18</v>
      </c>
      <c r="J2" s="2" t="s">
        <v>8</v>
      </c>
      <c r="K2" t="s">
        <v>27</v>
      </c>
    </row>
    <row r="3" spans="1:12" x14ac:dyDescent="0.2">
      <c r="A3" s="2" t="s">
        <v>101</v>
      </c>
      <c r="B3" s="2"/>
      <c r="C3" s="2"/>
      <c r="D3" s="2"/>
      <c r="E3" s="2"/>
      <c r="F3" s="2" t="s">
        <v>33</v>
      </c>
      <c r="G3" s="2">
        <v>4.0806600542102291</v>
      </c>
      <c r="H3" s="2" t="s">
        <v>68</v>
      </c>
      <c r="I3" s="2" t="s">
        <v>18</v>
      </c>
      <c r="J3" s="2" t="s">
        <v>8</v>
      </c>
      <c r="K3" t="s">
        <v>27</v>
      </c>
    </row>
    <row r="4" spans="1:12" x14ac:dyDescent="0.2">
      <c r="A4" s="2"/>
      <c r="B4" s="2" t="s">
        <v>2</v>
      </c>
      <c r="C4" s="2" t="s">
        <v>18</v>
      </c>
      <c r="D4" s="2"/>
      <c r="E4" s="2"/>
      <c r="F4" s="2"/>
      <c r="G4" s="2">
        <v>5.8479532163742691</v>
      </c>
      <c r="H4" s="2" t="s">
        <v>68</v>
      </c>
      <c r="I4" s="2" t="s">
        <v>18</v>
      </c>
      <c r="J4" s="2" t="s">
        <v>8</v>
      </c>
      <c r="K4" t="s">
        <v>27</v>
      </c>
    </row>
    <row r="5" spans="1:12" x14ac:dyDescent="0.2">
      <c r="A5" s="2"/>
      <c r="B5" s="2" t="s">
        <v>2</v>
      </c>
      <c r="C5" s="2"/>
      <c r="D5" s="2"/>
      <c r="E5" s="2"/>
      <c r="F5" s="2" t="s">
        <v>33</v>
      </c>
      <c r="G5" s="2">
        <v>0</v>
      </c>
      <c r="H5" s="2" t="s">
        <v>68</v>
      </c>
      <c r="I5" s="2" t="s">
        <v>18</v>
      </c>
      <c r="J5" s="2" t="s">
        <v>8</v>
      </c>
      <c r="K5" t="s">
        <v>27</v>
      </c>
    </row>
    <row r="6" spans="1:12" x14ac:dyDescent="0.2">
      <c r="A6" s="2"/>
      <c r="B6" s="2"/>
      <c r="C6" s="2" t="s">
        <v>18</v>
      </c>
      <c r="D6" s="2" t="s">
        <v>16</v>
      </c>
      <c r="E6" s="2"/>
      <c r="F6" s="2"/>
      <c r="G6" s="2">
        <v>5.5555555555555554</v>
      </c>
      <c r="H6" s="2" t="s">
        <v>68</v>
      </c>
      <c r="I6" s="2" t="s">
        <v>18</v>
      </c>
      <c r="J6" s="2" t="s">
        <v>8</v>
      </c>
      <c r="K6" t="s">
        <v>28</v>
      </c>
    </row>
    <row r="7" spans="1:12" x14ac:dyDescent="0.2">
      <c r="A7" s="2"/>
      <c r="B7" s="2"/>
      <c r="C7" s="2" t="s">
        <v>18</v>
      </c>
      <c r="D7" s="2"/>
      <c r="E7" s="2"/>
      <c r="F7" s="2" t="s">
        <v>33</v>
      </c>
      <c r="G7" s="2">
        <v>0.29239766081871377</v>
      </c>
      <c r="H7" s="2" t="s">
        <v>68</v>
      </c>
      <c r="I7" s="2" t="s">
        <v>18</v>
      </c>
      <c r="J7" s="2" t="s">
        <v>8</v>
      </c>
      <c r="K7" t="s">
        <v>28</v>
      </c>
    </row>
    <row r="8" spans="1:12" x14ac:dyDescent="0.2">
      <c r="A8" s="2"/>
      <c r="B8" s="2"/>
      <c r="C8" s="2"/>
      <c r="D8" s="2" t="s">
        <v>16</v>
      </c>
      <c r="E8" s="2" t="s">
        <v>8</v>
      </c>
      <c r="F8" s="2"/>
      <c r="G8" s="2">
        <v>1</v>
      </c>
      <c r="H8" s="2" t="s">
        <v>68</v>
      </c>
      <c r="I8" s="2" t="s">
        <v>18</v>
      </c>
      <c r="J8" s="2" t="s">
        <v>8</v>
      </c>
      <c r="K8" t="s">
        <v>28</v>
      </c>
    </row>
    <row r="9" spans="1:12" x14ac:dyDescent="0.2">
      <c r="A9" s="2"/>
      <c r="B9" s="2"/>
      <c r="C9" s="2"/>
      <c r="D9" s="2" t="s">
        <v>16</v>
      </c>
      <c r="E9" s="2"/>
      <c r="F9" s="2" t="s">
        <v>33</v>
      </c>
      <c r="G9" s="2">
        <v>0.45555555555555544</v>
      </c>
      <c r="H9" s="2" t="s">
        <v>68</v>
      </c>
      <c r="I9" s="2" t="s">
        <v>18</v>
      </c>
      <c r="J9" s="2" t="s">
        <v>8</v>
      </c>
      <c r="K9" t="s">
        <v>28</v>
      </c>
    </row>
    <row r="10" spans="1:12" x14ac:dyDescent="0.2">
      <c r="A10" s="2"/>
      <c r="B10" s="2"/>
      <c r="C10" s="2"/>
      <c r="D10" s="2" t="s">
        <v>16</v>
      </c>
      <c r="E10" s="2"/>
      <c r="F10" s="2" t="s">
        <v>70</v>
      </c>
      <c r="G10" s="2">
        <v>4.0999999999999996</v>
      </c>
      <c r="H10" s="2" t="s">
        <v>68</v>
      </c>
      <c r="I10" s="2" t="s">
        <v>18</v>
      </c>
      <c r="J10" s="2" t="s">
        <v>8</v>
      </c>
      <c r="K10" t="s">
        <v>28</v>
      </c>
    </row>
    <row r="11" spans="1:12" x14ac:dyDescent="0.2">
      <c r="A11" s="2"/>
      <c r="B11" s="2"/>
      <c r="C11" s="2" t="s">
        <v>18</v>
      </c>
      <c r="D11" s="2" t="s">
        <v>78</v>
      </c>
      <c r="E11" s="2"/>
      <c r="F11" s="2"/>
      <c r="G11" s="2">
        <v>0</v>
      </c>
      <c r="H11" s="2" t="s">
        <v>68</v>
      </c>
      <c r="I11" s="2" t="s">
        <v>18</v>
      </c>
      <c r="J11" s="2" t="s">
        <v>8</v>
      </c>
      <c r="K11" t="s">
        <v>28</v>
      </c>
    </row>
    <row r="12" spans="1:12" x14ac:dyDescent="0.2">
      <c r="A12" s="2"/>
      <c r="B12" s="2"/>
      <c r="C12" s="2" t="s">
        <v>18</v>
      </c>
      <c r="D12" s="2"/>
      <c r="E12" s="2"/>
      <c r="F12" s="2" t="s">
        <v>33</v>
      </c>
      <c r="G12" s="2">
        <v>0</v>
      </c>
      <c r="H12" s="2" t="s">
        <v>68</v>
      </c>
      <c r="I12" s="2" t="s">
        <v>18</v>
      </c>
      <c r="J12" s="2" t="s">
        <v>8</v>
      </c>
      <c r="K12" t="s">
        <v>28</v>
      </c>
    </row>
    <row r="13" spans="1:12" x14ac:dyDescent="0.2">
      <c r="A13" s="2"/>
      <c r="B13" s="2"/>
      <c r="C13" s="2"/>
      <c r="D13" s="2" t="s">
        <v>78</v>
      </c>
      <c r="E13" s="2" t="s">
        <v>8</v>
      </c>
      <c r="F13" s="2"/>
      <c r="G13" s="2">
        <v>0</v>
      </c>
      <c r="H13" s="2" t="s">
        <v>68</v>
      </c>
      <c r="I13" s="2" t="s">
        <v>18</v>
      </c>
      <c r="J13" s="2" t="s">
        <v>8</v>
      </c>
      <c r="K13" t="s">
        <v>28</v>
      </c>
    </row>
    <row r="14" spans="1:12" x14ac:dyDescent="0.2">
      <c r="A14" s="2"/>
      <c r="B14" s="2"/>
      <c r="C14" s="2"/>
      <c r="D14" s="2" t="s">
        <v>78</v>
      </c>
      <c r="E14" s="2"/>
      <c r="F14" s="2" t="s">
        <v>33</v>
      </c>
      <c r="G14" s="2">
        <v>0</v>
      </c>
      <c r="H14" s="2" t="s">
        <v>68</v>
      </c>
      <c r="I14" s="2" t="s">
        <v>18</v>
      </c>
      <c r="J14" s="2" t="s">
        <v>8</v>
      </c>
      <c r="K14" t="s">
        <v>28</v>
      </c>
    </row>
    <row r="15" spans="1:12" x14ac:dyDescent="0.2">
      <c r="A15" s="2"/>
      <c r="B15" s="2"/>
      <c r="C15" s="2"/>
      <c r="D15" s="2" t="s">
        <v>78</v>
      </c>
      <c r="E15" s="2"/>
      <c r="F15" s="2" t="s">
        <v>70</v>
      </c>
      <c r="G15" s="6">
        <v>0</v>
      </c>
      <c r="H15" s="2" t="s">
        <v>68</v>
      </c>
      <c r="I15" s="2" t="s">
        <v>18</v>
      </c>
      <c r="J15" s="2" t="s">
        <v>8</v>
      </c>
      <c r="K15" t="s">
        <v>28</v>
      </c>
    </row>
    <row r="16" spans="1:12" x14ac:dyDescent="0.2">
      <c r="A16" s="2"/>
      <c r="B16" s="2"/>
      <c r="C16" s="2"/>
      <c r="D16" s="2"/>
      <c r="E16" s="2" t="s">
        <v>8</v>
      </c>
      <c r="F16" s="2" t="s">
        <v>33</v>
      </c>
      <c r="G16" s="2">
        <v>0</v>
      </c>
      <c r="H16" s="2" t="s">
        <v>68</v>
      </c>
      <c r="I16" s="2" t="s">
        <v>18</v>
      </c>
      <c r="J16" s="2" t="s">
        <v>8</v>
      </c>
      <c r="K16" t="s">
        <v>28</v>
      </c>
    </row>
    <row r="17" spans="1:11" x14ac:dyDescent="0.2">
      <c r="A17" s="2"/>
      <c r="B17" s="2"/>
      <c r="C17" s="2"/>
      <c r="D17" s="2"/>
      <c r="E17" s="2" t="s">
        <v>8</v>
      </c>
      <c r="F17" s="2" t="s">
        <v>70</v>
      </c>
      <c r="G17" s="2">
        <v>0</v>
      </c>
      <c r="H17" s="2" t="s">
        <v>68</v>
      </c>
      <c r="I17" s="2" t="s">
        <v>18</v>
      </c>
      <c r="J17" s="2" t="s">
        <v>8</v>
      </c>
      <c r="K17" t="s">
        <v>28</v>
      </c>
    </row>
    <row r="18" spans="1:11" x14ac:dyDescent="0.2">
      <c r="A18" s="2"/>
      <c r="B18" s="2"/>
      <c r="C18" s="2"/>
      <c r="D18" s="2"/>
      <c r="E18" s="2" t="s">
        <v>8</v>
      </c>
      <c r="F18" s="2" t="s">
        <v>33</v>
      </c>
      <c r="G18" s="2">
        <v>1</v>
      </c>
      <c r="H18" s="2" t="s">
        <v>68</v>
      </c>
      <c r="I18" s="2" t="s">
        <v>18</v>
      </c>
      <c r="J18" s="2" t="s">
        <v>8</v>
      </c>
      <c r="K18" t="s">
        <v>28</v>
      </c>
    </row>
    <row r="19" spans="1:11" x14ac:dyDescent="0.2">
      <c r="A19" s="2"/>
      <c r="B19" s="2"/>
      <c r="C19" s="2"/>
      <c r="D19" s="2"/>
      <c r="E19" s="2" t="s">
        <v>8</v>
      </c>
      <c r="F19" s="2" t="s">
        <v>70</v>
      </c>
      <c r="G19" s="2">
        <v>0</v>
      </c>
      <c r="H19" s="2" t="s">
        <v>68</v>
      </c>
      <c r="I19" s="2" t="s">
        <v>18</v>
      </c>
      <c r="J19" s="2" t="s">
        <v>8</v>
      </c>
      <c r="K19" t="s">
        <v>28</v>
      </c>
    </row>
    <row r="20" spans="1:11" x14ac:dyDescent="0.2">
      <c r="A20" s="3" t="s">
        <v>102</v>
      </c>
      <c r="B20" s="3" t="s">
        <v>19</v>
      </c>
      <c r="C20" s="3"/>
      <c r="D20" s="3"/>
      <c r="E20" s="3"/>
      <c r="F20" s="3"/>
      <c r="G20" s="3">
        <v>4.8245614035087723</v>
      </c>
      <c r="H20" s="3" t="s">
        <v>62</v>
      </c>
      <c r="I20" s="3" t="s">
        <v>4</v>
      </c>
      <c r="J20" s="3" t="s">
        <v>20</v>
      </c>
      <c r="K20" t="s">
        <v>29</v>
      </c>
    </row>
    <row r="21" spans="1:11" x14ac:dyDescent="0.2">
      <c r="A21" s="3" t="s">
        <v>102</v>
      </c>
      <c r="B21" s="3"/>
      <c r="C21" s="3"/>
      <c r="D21" s="3"/>
      <c r="E21" s="3"/>
      <c r="F21" s="3" t="s">
        <v>33</v>
      </c>
      <c r="G21" s="3">
        <v>0.53606237816764124</v>
      </c>
      <c r="H21" s="3" t="s">
        <v>62</v>
      </c>
      <c r="I21" s="3" t="s">
        <v>4</v>
      </c>
      <c r="J21" s="3" t="s">
        <v>20</v>
      </c>
      <c r="K21" t="s">
        <v>29</v>
      </c>
    </row>
    <row r="22" spans="1:11" x14ac:dyDescent="0.2">
      <c r="A22" s="3"/>
      <c r="B22" s="3" t="s">
        <v>19</v>
      </c>
      <c r="C22" s="3" t="s">
        <v>4</v>
      </c>
      <c r="D22" s="3"/>
      <c r="E22" s="3"/>
      <c r="F22" s="3"/>
      <c r="G22" s="3">
        <v>6.1403508771929829</v>
      </c>
      <c r="H22" s="3" t="s">
        <v>62</v>
      </c>
      <c r="I22" s="3" t="s">
        <v>4</v>
      </c>
      <c r="J22" s="3" t="s">
        <v>20</v>
      </c>
      <c r="K22" t="s">
        <v>29</v>
      </c>
    </row>
    <row r="23" spans="1:11" x14ac:dyDescent="0.2">
      <c r="A23" s="3"/>
      <c r="B23" s="3" t="s">
        <v>19</v>
      </c>
      <c r="C23" s="3"/>
      <c r="D23" s="3"/>
      <c r="E23" s="3"/>
      <c r="F23" s="3" t="s">
        <v>33</v>
      </c>
      <c r="G23" s="3">
        <v>0</v>
      </c>
      <c r="H23" s="3" t="s">
        <v>62</v>
      </c>
      <c r="I23" s="3" t="s">
        <v>4</v>
      </c>
      <c r="J23" s="3" t="s">
        <v>20</v>
      </c>
      <c r="K23" t="s">
        <v>29</v>
      </c>
    </row>
    <row r="24" spans="1:11" x14ac:dyDescent="0.2">
      <c r="A24" s="3" t="s">
        <v>103</v>
      </c>
      <c r="B24" s="3" t="s">
        <v>21</v>
      </c>
      <c r="C24" s="3"/>
      <c r="D24" s="3"/>
      <c r="E24" s="3"/>
      <c r="F24" s="3"/>
      <c r="G24" s="3">
        <v>28.07017543859649</v>
      </c>
      <c r="H24" s="3" t="s">
        <v>62</v>
      </c>
      <c r="I24" s="3" t="s">
        <v>4</v>
      </c>
      <c r="J24" s="3" t="s">
        <v>20</v>
      </c>
      <c r="K24" t="s">
        <v>30</v>
      </c>
    </row>
    <row r="25" spans="1:11" x14ac:dyDescent="0.2">
      <c r="A25" s="3" t="s">
        <v>103</v>
      </c>
      <c r="B25" s="3"/>
      <c r="C25" s="3"/>
      <c r="D25" s="3"/>
      <c r="E25" s="3"/>
      <c r="F25" s="3" t="s">
        <v>33</v>
      </c>
      <c r="G25" s="3">
        <v>9.9652926353824949</v>
      </c>
      <c r="H25" s="3" t="s">
        <v>62</v>
      </c>
      <c r="I25" s="3" t="s">
        <v>4</v>
      </c>
      <c r="J25" s="3" t="s">
        <v>20</v>
      </c>
      <c r="K25" t="s">
        <v>30</v>
      </c>
    </row>
    <row r="26" spans="1:11" x14ac:dyDescent="0.2">
      <c r="A26" s="3"/>
      <c r="B26" s="3" t="s">
        <v>21</v>
      </c>
      <c r="C26" s="3" t="s">
        <v>4</v>
      </c>
      <c r="D26" s="3"/>
      <c r="E26" s="3"/>
      <c r="F26" s="3"/>
      <c r="G26" s="3">
        <v>37.719298245614027</v>
      </c>
      <c r="H26" s="3" t="s">
        <v>62</v>
      </c>
      <c r="I26" s="3" t="s">
        <v>4</v>
      </c>
      <c r="J26" s="3" t="s">
        <v>20</v>
      </c>
      <c r="K26" t="s">
        <v>30</v>
      </c>
    </row>
    <row r="27" spans="1:11" x14ac:dyDescent="0.2">
      <c r="A27" s="3"/>
      <c r="B27" s="3" t="s">
        <v>21</v>
      </c>
      <c r="C27" s="3"/>
      <c r="D27" s="3"/>
      <c r="E27" s="3"/>
      <c r="F27" s="3" t="s">
        <v>33</v>
      </c>
      <c r="G27" s="3">
        <v>0</v>
      </c>
      <c r="H27" s="3" t="s">
        <v>62</v>
      </c>
      <c r="I27" s="3" t="s">
        <v>4</v>
      </c>
      <c r="J27" s="3" t="s">
        <v>20</v>
      </c>
      <c r="K27" t="s">
        <v>30</v>
      </c>
    </row>
    <row r="28" spans="1:11" x14ac:dyDescent="0.2">
      <c r="A28" s="3"/>
      <c r="B28" s="3"/>
      <c r="C28" s="3" t="s">
        <v>4</v>
      </c>
      <c r="D28" s="3" t="s">
        <v>5</v>
      </c>
      <c r="E28" s="3"/>
      <c r="F28" s="3"/>
      <c r="G28" s="3">
        <v>4.1666666666666661</v>
      </c>
      <c r="H28" s="3" t="s">
        <v>62</v>
      </c>
      <c r="I28" s="3" t="s">
        <v>4</v>
      </c>
      <c r="J28" s="3" t="s">
        <v>20</v>
      </c>
      <c r="K28" t="s">
        <v>31</v>
      </c>
    </row>
    <row r="29" spans="1:11" x14ac:dyDescent="0.2">
      <c r="A29" s="3"/>
      <c r="B29" s="3"/>
      <c r="C29" s="3" t="s">
        <v>4</v>
      </c>
      <c r="D29" s="3"/>
      <c r="E29" s="3"/>
      <c r="F29" s="3" t="s">
        <v>33</v>
      </c>
      <c r="G29" s="3">
        <v>0.2192982456140351</v>
      </c>
      <c r="H29" s="3" t="s">
        <v>62</v>
      </c>
      <c r="I29" s="3" t="s">
        <v>4</v>
      </c>
      <c r="J29" s="3" t="s">
        <v>20</v>
      </c>
      <c r="K29" t="s">
        <v>31</v>
      </c>
    </row>
    <row r="30" spans="1:11" x14ac:dyDescent="0.2">
      <c r="A30" s="3"/>
      <c r="B30" s="3"/>
      <c r="C30" s="3"/>
      <c r="D30" s="3" t="s">
        <v>5</v>
      </c>
      <c r="E30" s="3" t="s">
        <v>20</v>
      </c>
      <c r="F30" s="3"/>
      <c r="G30" s="3">
        <v>1</v>
      </c>
      <c r="H30" s="3" t="s">
        <v>62</v>
      </c>
      <c r="I30" s="3" t="s">
        <v>4</v>
      </c>
      <c r="J30" s="3" t="s">
        <v>20</v>
      </c>
      <c r="K30" t="s">
        <v>31</v>
      </c>
    </row>
    <row r="31" spans="1:11" x14ac:dyDescent="0.2">
      <c r="A31" s="3"/>
      <c r="B31" s="3"/>
      <c r="C31" s="3"/>
      <c r="D31" s="3" t="s">
        <v>5</v>
      </c>
      <c r="E31" s="3"/>
      <c r="F31" s="3" t="s">
        <v>33</v>
      </c>
      <c r="G31" s="3">
        <v>0.31666666666666654</v>
      </c>
      <c r="H31" s="3" t="s">
        <v>62</v>
      </c>
      <c r="I31" s="3" t="s">
        <v>4</v>
      </c>
      <c r="J31" s="3" t="s">
        <v>20</v>
      </c>
      <c r="K31" t="s">
        <v>31</v>
      </c>
    </row>
    <row r="32" spans="1:11" x14ac:dyDescent="0.2">
      <c r="A32" s="3"/>
      <c r="B32" s="3"/>
      <c r="C32" s="3"/>
      <c r="D32" s="3" t="s">
        <v>5</v>
      </c>
      <c r="E32" s="3"/>
      <c r="F32" s="3" t="s">
        <v>70</v>
      </c>
      <c r="G32" s="3">
        <v>2.8499999999999996</v>
      </c>
      <c r="H32" s="3" t="s">
        <v>62</v>
      </c>
      <c r="I32" s="3" t="s">
        <v>4</v>
      </c>
      <c r="J32" s="3" t="s">
        <v>20</v>
      </c>
      <c r="K32" t="s">
        <v>31</v>
      </c>
    </row>
    <row r="33" spans="1:11" x14ac:dyDescent="0.2">
      <c r="A33" s="3"/>
      <c r="B33" s="3"/>
      <c r="C33" s="3" t="s">
        <v>4</v>
      </c>
      <c r="D33" s="3" t="s">
        <v>77</v>
      </c>
      <c r="E33" s="3"/>
      <c r="F33" s="3"/>
      <c r="G33" s="3">
        <v>37.499999999999993</v>
      </c>
      <c r="H33" s="3" t="s">
        <v>62</v>
      </c>
      <c r="I33" s="3" t="s">
        <v>4</v>
      </c>
      <c r="J33" s="3" t="s">
        <v>20</v>
      </c>
      <c r="K33" t="s">
        <v>31</v>
      </c>
    </row>
    <row r="34" spans="1:11" x14ac:dyDescent="0.2">
      <c r="A34" s="3"/>
      <c r="B34" s="3"/>
      <c r="C34" s="3" t="s">
        <v>4</v>
      </c>
      <c r="D34" s="3"/>
      <c r="E34" s="3"/>
      <c r="F34" s="3" t="s">
        <v>33</v>
      </c>
      <c r="G34" s="3">
        <v>1.9736842105263159</v>
      </c>
      <c r="H34" s="3" t="s">
        <v>62</v>
      </c>
      <c r="I34" s="3" t="s">
        <v>4</v>
      </c>
      <c r="J34" s="3" t="s">
        <v>20</v>
      </c>
      <c r="K34" t="s">
        <v>31</v>
      </c>
    </row>
    <row r="35" spans="1:11" x14ac:dyDescent="0.2">
      <c r="A35" s="3"/>
      <c r="B35" s="3"/>
      <c r="C35" s="3"/>
      <c r="D35" s="3" t="s">
        <v>77</v>
      </c>
      <c r="E35" s="3" t="s">
        <v>20</v>
      </c>
      <c r="F35" s="3"/>
      <c r="G35" s="3">
        <v>9</v>
      </c>
      <c r="H35" s="3" t="s">
        <v>62</v>
      </c>
      <c r="I35" s="3" t="s">
        <v>4</v>
      </c>
      <c r="J35" s="3" t="s">
        <v>20</v>
      </c>
      <c r="K35" t="s">
        <v>31</v>
      </c>
    </row>
    <row r="36" spans="1:11" x14ac:dyDescent="0.2">
      <c r="A36" s="3"/>
      <c r="B36" s="3"/>
      <c r="C36" s="3"/>
      <c r="D36" s="3" t="s">
        <v>77</v>
      </c>
      <c r="E36" s="3"/>
      <c r="F36" s="3" t="s">
        <v>33</v>
      </c>
      <c r="G36" s="3">
        <v>2.8499999999999988</v>
      </c>
      <c r="H36" s="3" t="s">
        <v>62</v>
      </c>
      <c r="I36" s="3" t="s">
        <v>4</v>
      </c>
      <c r="J36" s="3" t="s">
        <v>20</v>
      </c>
      <c r="K36" t="s">
        <v>31</v>
      </c>
    </row>
    <row r="37" spans="1:11" x14ac:dyDescent="0.2">
      <c r="A37" s="3"/>
      <c r="B37" s="3"/>
      <c r="C37" s="3"/>
      <c r="D37" s="3" t="s">
        <v>77</v>
      </c>
      <c r="E37" s="3"/>
      <c r="F37" s="3" t="s">
        <v>70</v>
      </c>
      <c r="G37" s="3">
        <v>25.65</v>
      </c>
      <c r="H37" s="3" t="s">
        <v>62</v>
      </c>
      <c r="I37" s="3" t="s">
        <v>4</v>
      </c>
      <c r="J37" s="3" t="s">
        <v>20</v>
      </c>
      <c r="K37" t="s">
        <v>31</v>
      </c>
    </row>
    <row r="38" spans="1:11" x14ac:dyDescent="0.2">
      <c r="A38" s="3"/>
      <c r="B38" s="3"/>
      <c r="C38" s="3"/>
      <c r="D38" s="3"/>
      <c r="E38" s="3" t="s">
        <v>20</v>
      </c>
      <c r="F38" s="3" t="s">
        <v>33</v>
      </c>
      <c r="G38" s="3">
        <v>5</v>
      </c>
      <c r="H38" s="3" t="s">
        <v>62</v>
      </c>
      <c r="I38" s="3" t="s">
        <v>4</v>
      </c>
      <c r="J38" s="3" t="s">
        <v>20</v>
      </c>
      <c r="K38" t="s">
        <v>31</v>
      </c>
    </row>
    <row r="39" spans="1:11" x14ac:dyDescent="0.2">
      <c r="A39" s="3"/>
      <c r="B39" s="3"/>
      <c r="C39" s="3"/>
      <c r="D39" s="3"/>
      <c r="E39" s="3" t="s">
        <v>20</v>
      </c>
      <c r="F39" s="3" t="s">
        <v>70</v>
      </c>
      <c r="G39" s="3">
        <v>0</v>
      </c>
      <c r="H39" s="3" t="s">
        <v>62</v>
      </c>
      <c r="I39" s="3" t="s">
        <v>4</v>
      </c>
      <c r="J39" s="3" t="s">
        <v>20</v>
      </c>
      <c r="K39" t="s">
        <v>31</v>
      </c>
    </row>
    <row r="40" spans="1:11" x14ac:dyDescent="0.2">
      <c r="A40" s="3"/>
      <c r="B40" s="3"/>
      <c r="C40" s="3"/>
      <c r="D40" s="3"/>
      <c r="E40" s="3" t="s">
        <v>20</v>
      </c>
      <c r="F40" s="3" t="s">
        <v>33</v>
      </c>
      <c r="G40" s="3">
        <v>5</v>
      </c>
      <c r="H40" s="3" t="s">
        <v>62</v>
      </c>
      <c r="I40" s="3" t="s">
        <v>4</v>
      </c>
      <c r="J40" s="3" t="s">
        <v>20</v>
      </c>
      <c r="K40" t="s">
        <v>31</v>
      </c>
    </row>
    <row r="41" spans="1:11" x14ac:dyDescent="0.2">
      <c r="A41" s="3"/>
      <c r="B41" s="3"/>
      <c r="C41" s="3"/>
      <c r="D41" s="3"/>
      <c r="E41" s="3" t="s">
        <v>20</v>
      </c>
      <c r="F41" s="3" t="s">
        <v>70</v>
      </c>
      <c r="G41" s="3">
        <v>0</v>
      </c>
      <c r="H41" s="3" t="s">
        <v>62</v>
      </c>
      <c r="I41" s="3" t="s">
        <v>4</v>
      </c>
      <c r="J41" s="3" t="s">
        <v>20</v>
      </c>
      <c r="K41" t="s">
        <v>31</v>
      </c>
    </row>
    <row r="42" spans="1:11" x14ac:dyDescent="0.2">
      <c r="A42" s="2" t="s">
        <v>102</v>
      </c>
      <c r="B42" s="2" t="s">
        <v>19</v>
      </c>
      <c r="C42" s="2"/>
      <c r="D42" s="2"/>
      <c r="E42" s="2"/>
      <c r="F42" s="2"/>
      <c r="G42" s="2">
        <v>6.1754385964912286</v>
      </c>
      <c r="H42" s="2" t="s">
        <v>63</v>
      </c>
      <c r="I42" s="2" t="s">
        <v>4</v>
      </c>
      <c r="J42" s="2" t="s">
        <v>22</v>
      </c>
      <c r="K42" t="s">
        <v>29</v>
      </c>
    </row>
    <row r="43" spans="1:11" x14ac:dyDescent="0.2">
      <c r="A43" s="2" t="s">
        <v>102</v>
      </c>
      <c r="B43" s="2"/>
      <c r="C43" s="2"/>
      <c r="D43" s="2"/>
      <c r="E43" s="2"/>
      <c r="F43" s="2" t="s">
        <v>33</v>
      </c>
      <c r="G43" s="2">
        <v>0.68615984405458075</v>
      </c>
      <c r="H43" s="2" t="s">
        <v>63</v>
      </c>
      <c r="I43" s="2" t="s">
        <v>4</v>
      </c>
      <c r="J43" s="2" t="s">
        <v>22</v>
      </c>
      <c r="K43" t="s">
        <v>29</v>
      </c>
    </row>
    <row r="44" spans="1:11" x14ac:dyDescent="0.2">
      <c r="A44" s="2"/>
      <c r="B44" s="2" t="s">
        <v>19</v>
      </c>
      <c r="C44" s="2" t="s">
        <v>4</v>
      </c>
      <c r="D44" s="2"/>
      <c r="E44" s="2"/>
      <c r="F44" s="2"/>
      <c r="G44" s="2">
        <v>7.8596491228070189</v>
      </c>
      <c r="H44" s="2" t="s">
        <v>63</v>
      </c>
      <c r="I44" s="2" t="s">
        <v>4</v>
      </c>
      <c r="J44" s="2" t="s">
        <v>22</v>
      </c>
      <c r="K44" t="s">
        <v>29</v>
      </c>
    </row>
    <row r="45" spans="1:11" x14ac:dyDescent="0.2">
      <c r="A45" s="2"/>
      <c r="B45" s="2" t="s">
        <v>19</v>
      </c>
      <c r="C45" s="2"/>
      <c r="D45" s="2"/>
      <c r="E45" s="2"/>
      <c r="F45" s="2" t="s">
        <v>33</v>
      </c>
      <c r="G45" s="2">
        <v>0</v>
      </c>
      <c r="H45" s="2" t="s">
        <v>63</v>
      </c>
      <c r="I45" s="2" t="s">
        <v>4</v>
      </c>
      <c r="J45" s="2" t="s">
        <v>22</v>
      </c>
      <c r="K45" t="s">
        <v>29</v>
      </c>
    </row>
    <row r="46" spans="1:11" x14ac:dyDescent="0.2">
      <c r="A46" s="2" t="s">
        <v>103</v>
      </c>
      <c r="B46" s="2" t="s">
        <v>21</v>
      </c>
      <c r="C46" s="2"/>
      <c r="D46" s="2"/>
      <c r="E46" s="2"/>
      <c r="F46" s="2"/>
      <c r="G46" s="2">
        <v>35.929824561403507</v>
      </c>
      <c r="H46" s="2" t="s">
        <v>63</v>
      </c>
      <c r="I46" s="2" t="s">
        <v>4</v>
      </c>
      <c r="J46" s="2" t="s">
        <v>22</v>
      </c>
      <c r="K46" t="s">
        <v>30</v>
      </c>
    </row>
    <row r="47" spans="1:11" x14ac:dyDescent="0.2">
      <c r="A47" s="2" t="s">
        <v>103</v>
      </c>
      <c r="B47" s="2"/>
      <c r="C47" s="2"/>
      <c r="D47" s="2"/>
      <c r="E47" s="2"/>
      <c r="F47" s="2" t="s">
        <v>33</v>
      </c>
      <c r="G47" s="2">
        <v>12.755574573289595</v>
      </c>
      <c r="H47" s="2" t="s">
        <v>63</v>
      </c>
      <c r="I47" s="2" t="s">
        <v>4</v>
      </c>
      <c r="J47" s="2" t="s">
        <v>22</v>
      </c>
      <c r="K47" t="s">
        <v>30</v>
      </c>
    </row>
    <row r="48" spans="1:11" x14ac:dyDescent="0.2">
      <c r="A48" s="2"/>
      <c r="B48" s="2" t="s">
        <v>21</v>
      </c>
      <c r="C48" s="2" t="s">
        <v>4</v>
      </c>
      <c r="D48" s="2"/>
      <c r="E48" s="2"/>
      <c r="F48" s="2"/>
      <c r="G48" s="2">
        <v>48.280701754385973</v>
      </c>
      <c r="H48" s="2" t="s">
        <v>63</v>
      </c>
      <c r="I48" s="2" t="s">
        <v>4</v>
      </c>
      <c r="J48" s="2" t="s">
        <v>22</v>
      </c>
      <c r="K48" t="s">
        <v>30</v>
      </c>
    </row>
    <row r="49" spans="1:11" x14ac:dyDescent="0.2">
      <c r="A49" s="2"/>
      <c r="B49" s="2" t="s">
        <v>21</v>
      </c>
      <c r="C49" s="2"/>
      <c r="D49" s="2"/>
      <c r="E49" s="2"/>
      <c r="F49" s="2" t="s">
        <v>33</v>
      </c>
      <c r="G49" s="2">
        <v>0</v>
      </c>
      <c r="H49" s="2" t="s">
        <v>63</v>
      </c>
      <c r="I49" s="2" t="s">
        <v>4</v>
      </c>
      <c r="J49" s="2" t="s">
        <v>22</v>
      </c>
      <c r="K49" t="s">
        <v>30</v>
      </c>
    </row>
    <row r="50" spans="1:11" x14ac:dyDescent="0.2">
      <c r="A50" s="2"/>
      <c r="B50" s="2"/>
      <c r="C50" s="2" t="s">
        <v>4</v>
      </c>
      <c r="D50" s="2" t="s">
        <v>5</v>
      </c>
      <c r="E50" s="2"/>
      <c r="F50" s="2"/>
      <c r="G50" s="2">
        <v>2.6666666666666665</v>
      </c>
      <c r="H50" s="2" t="s">
        <v>63</v>
      </c>
      <c r="I50" s="2" t="s">
        <v>4</v>
      </c>
      <c r="J50" s="2" t="s">
        <v>22</v>
      </c>
      <c r="K50" t="s">
        <v>31</v>
      </c>
    </row>
    <row r="51" spans="1:11" x14ac:dyDescent="0.2">
      <c r="A51" s="2"/>
      <c r="B51" s="2"/>
      <c r="C51" s="2" t="s">
        <v>4</v>
      </c>
      <c r="D51" s="2"/>
      <c r="E51" s="2"/>
      <c r="F51" s="2" t="s">
        <v>33</v>
      </c>
      <c r="G51" s="2">
        <v>0.14035087719298334</v>
      </c>
      <c r="H51" s="2" t="s">
        <v>63</v>
      </c>
      <c r="I51" s="2" t="s">
        <v>4</v>
      </c>
      <c r="J51" s="2" t="s">
        <v>22</v>
      </c>
      <c r="K51" t="s">
        <v>31</v>
      </c>
    </row>
    <row r="52" spans="1:11" x14ac:dyDescent="0.2">
      <c r="A52" s="2"/>
      <c r="B52" s="2"/>
      <c r="C52" s="2"/>
      <c r="D52" s="2" t="s">
        <v>5</v>
      </c>
      <c r="E52" s="2" t="s">
        <v>22</v>
      </c>
      <c r="F52" s="2"/>
      <c r="G52" s="2">
        <v>1</v>
      </c>
      <c r="H52" s="2" t="s">
        <v>63</v>
      </c>
      <c r="I52" s="2" t="s">
        <v>4</v>
      </c>
      <c r="J52" s="2" t="s">
        <v>22</v>
      </c>
      <c r="K52" t="s">
        <v>31</v>
      </c>
    </row>
    <row r="53" spans="1:11" x14ac:dyDescent="0.2">
      <c r="A53" s="2"/>
      <c r="B53" s="2"/>
      <c r="C53" s="2"/>
      <c r="D53" s="2" t="s">
        <v>5</v>
      </c>
      <c r="E53" s="2"/>
      <c r="F53" s="2" t="s">
        <v>33</v>
      </c>
      <c r="G53" s="2">
        <v>0.1666666666666666</v>
      </c>
      <c r="H53" s="2" t="s">
        <v>63</v>
      </c>
      <c r="I53" s="2" t="s">
        <v>4</v>
      </c>
      <c r="J53" s="2" t="s">
        <v>22</v>
      </c>
      <c r="K53" t="s">
        <v>31</v>
      </c>
    </row>
    <row r="54" spans="1:11" x14ac:dyDescent="0.2">
      <c r="A54" s="2"/>
      <c r="B54" s="2"/>
      <c r="C54" s="2"/>
      <c r="D54" s="2" t="s">
        <v>5</v>
      </c>
      <c r="E54" s="2"/>
      <c r="F54" s="2" t="s">
        <v>70</v>
      </c>
      <c r="G54" s="2">
        <v>1.5</v>
      </c>
      <c r="H54" s="2" t="s">
        <v>63</v>
      </c>
      <c r="I54" s="2" t="s">
        <v>4</v>
      </c>
      <c r="J54" s="2" t="s">
        <v>22</v>
      </c>
      <c r="K54" t="s">
        <v>31</v>
      </c>
    </row>
    <row r="55" spans="1:11" x14ac:dyDescent="0.2">
      <c r="A55" s="2"/>
      <c r="B55" s="2"/>
      <c r="C55" s="2" t="s">
        <v>4</v>
      </c>
      <c r="D55" s="2" t="s">
        <v>77</v>
      </c>
      <c r="E55" s="2"/>
      <c r="F55" s="2"/>
      <c r="G55" s="2">
        <v>50.666666666666664</v>
      </c>
      <c r="H55" s="2" t="s">
        <v>63</v>
      </c>
      <c r="I55" s="2" t="s">
        <v>4</v>
      </c>
      <c r="J55" s="2" t="s">
        <v>22</v>
      </c>
      <c r="K55" t="s">
        <v>31</v>
      </c>
    </row>
    <row r="56" spans="1:11" x14ac:dyDescent="0.2">
      <c r="A56" s="2"/>
      <c r="B56" s="2"/>
      <c r="C56" s="2" t="s">
        <v>4</v>
      </c>
      <c r="D56" s="2"/>
      <c r="E56" s="2"/>
      <c r="F56" s="2" t="s">
        <v>33</v>
      </c>
      <c r="G56" s="2">
        <v>2.6666666666666834</v>
      </c>
      <c r="H56" s="2" t="s">
        <v>63</v>
      </c>
      <c r="I56" s="2" t="s">
        <v>4</v>
      </c>
      <c r="J56" s="2" t="s">
        <v>22</v>
      </c>
      <c r="K56" t="s">
        <v>31</v>
      </c>
    </row>
    <row r="57" spans="1:11" x14ac:dyDescent="0.2">
      <c r="A57" s="2"/>
      <c r="B57" s="2"/>
      <c r="C57" s="2"/>
      <c r="D57" s="2" t="s">
        <v>77</v>
      </c>
      <c r="E57" s="2" t="s">
        <v>22</v>
      </c>
      <c r="F57" s="2"/>
      <c r="G57" s="2">
        <v>19</v>
      </c>
      <c r="H57" s="2" t="s">
        <v>63</v>
      </c>
      <c r="I57" s="2" t="s">
        <v>4</v>
      </c>
      <c r="J57" s="2" t="s">
        <v>22</v>
      </c>
      <c r="K57" t="s">
        <v>31</v>
      </c>
    </row>
    <row r="58" spans="1:11" x14ac:dyDescent="0.2">
      <c r="A58" s="2"/>
      <c r="B58" s="2"/>
      <c r="C58" s="2"/>
      <c r="D58" s="2" t="s">
        <v>77</v>
      </c>
      <c r="E58" s="2"/>
      <c r="F58" s="2" t="s">
        <v>33</v>
      </c>
      <c r="G58" s="2">
        <v>3.1666666666666656</v>
      </c>
      <c r="H58" s="2" t="s">
        <v>63</v>
      </c>
      <c r="I58" s="2" t="s">
        <v>4</v>
      </c>
      <c r="J58" s="2" t="s">
        <v>22</v>
      </c>
      <c r="K58" t="s">
        <v>31</v>
      </c>
    </row>
    <row r="59" spans="1:11" x14ac:dyDescent="0.2">
      <c r="A59" s="2"/>
      <c r="B59" s="2"/>
      <c r="C59" s="2"/>
      <c r="D59" s="2" t="s">
        <v>77</v>
      </c>
      <c r="E59" s="2"/>
      <c r="F59" s="2" t="s">
        <v>70</v>
      </c>
      <c r="G59" s="2">
        <v>28.5</v>
      </c>
      <c r="H59" s="2" t="s">
        <v>63</v>
      </c>
      <c r="I59" s="2" t="s">
        <v>4</v>
      </c>
      <c r="J59" s="2" t="s">
        <v>22</v>
      </c>
      <c r="K59" t="s">
        <v>31</v>
      </c>
    </row>
    <row r="60" spans="1:11" x14ac:dyDescent="0.2">
      <c r="A60" s="2"/>
      <c r="B60" s="2"/>
      <c r="C60" s="2"/>
      <c r="D60" s="2"/>
      <c r="E60" s="2" t="s">
        <v>22</v>
      </c>
      <c r="F60" s="2" t="s">
        <v>33</v>
      </c>
      <c r="G60" s="2">
        <v>15</v>
      </c>
      <c r="H60" s="2" t="s">
        <v>63</v>
      </c>
      <c r="I60" s="2" t="s">
        <v>4</v>
      </c>
      <c r="J60" s="2" t="s">
        <v>22</v>
      </c>
      <c r="K60" t="s">
        <v>31</v>
      </c>
    </row>
    <row r="61" spans="1:11" x14ac:dyDescent="0.2">
      <c r="A61" s="2"/>
      <c r="B61" s="2"/>
      <c r="C61" s="2"/>
      <c r="D61" s="2"/>
      <c r="E61" s="2" t="s">
        <v>22</v>
      </c>
      <c r="F61" s="2" t="s">
        <v>70</v>
      </c>
      <c r="G61" s="2">
        <v>0</v>
      </c>
      <c r="H61" s="2" t="s">
        <v>63</v>
      </c>
      <c r="I61" s="2" t="s">
        <v>4</v>
      </c>
      <c r="J61" s="2" t="s">
        <v>22</v>
      </c>
      <c r="K61" t="s">
        <v>31</v>
      </c>
    </row>
    <row r="62" spans="1:11" x14ac:dyDescent="0.2">
      <c r="A62" s="2"/>
      <c r="B62" s="2"/>
      <c r="C62" s="2"/>
      <c r="D62" s="2"/>
      <c r="E62" s="2" t="s">
        <v>22</v>
      </c>
      <c r="F62" s="2" t="s">
        <v>33</v>
      </c>
      <c r="G62" s="2">
        <v>5</v>
      </c>
      <c r="H62" s="2" t="s">
        <v>63</v>
      </c>
      <c r="I62" s="2" t="s">
        <v>4</v>
      </c>
      <c r="J62" s="2" t="s">
        <v>22</v>
      </c>
      <c r="K62" t="s">
        <v>31</v>
      </c>
    </row>
    <row r="63" spans="1:11" x14ac:dyDescent="0.2">
      <c r="A63" s="2"/>
      <c r="B63" s="2"/>
      <c r="C63" s="2"/>
      <c r="D63" s="2"/>
      <c r="E63" s="2" t="s">
        <v>22</v>
      </c>
      <c r="F63" s="2" t="s">
        <v>70</v>
      </c>
      <c r="G63" s="2">
        <v>0</v>
      </c>
      <c r="H63" s="2" t="s">
        <v>63</v>
      </c>
      <c r="I63" s="2" t="s">
        <v>4</v>
      </c>
      <c r="J63" s="2" t="s">
        <v>22</v>
      </c>
      <c r="K63" t="s">
        <v>31</v>
      </c>
    </row>
    <row r="64" spans="1:11" x14ac:dyDescent="0.2">
      <c r="A64" s="3" t="s">
        <v>104</v>
      </c>
      <c r="B64" s="3" t="s">
        <v>3</v>
      </c>
      <c r="C64" s="3"/>
      <c r="D64" s="3"/>
      <c r="E64" s="3"/>
      <c r="F64" s="3"/>
      <c r="G64" s="3">
        <v>14.035087719298245</v>
      </c>
      <c r="H64" s="3" t="s">
        <v>64</v>
      </c>
      <c r="I64" s="3" t="s">
        <v>23</v>
      </c>
      <c r="J64" s="3" t="s">
        <v>25</v>
      </c>
      <c r="K64" t="s">
        <v>32</v>
      </c>
    </row>
    <row r="65" spans="1:11" x14ac:dyDescent="0.2">
      <c r="A65" s="3" t="s">
        <v>104</v>
      </c>
      <c r="B65" s="3"/>
      <c r="C65" s="3"/>
      <c r="D65" s="3"/>
      <c r="E65" s="3"/>
      <c r="F65" s="3" t="s">
        <v>33</v>
      </c>
      <c r="G65" s="3">
        <v>5.7048387494756607</v>
      </c>
      <c r="H65" s="3" t="s">
        <v>64</v>
      </c>
      <c r="I65" s="3" t="s">
        <v>23</v>
      </c>
      <c r="J65" s="3" t="s">
        <v>25</v>
      </c>
      <c r="K65" t="s">
        <v>32</v>
      </c>
    </row>
    <row r="66" spans="1:11" x14ac:dyDescent="0.2">
      <c r="A66" s="3"/>
      <c r="B66" s="3" t="s">
        <v>3</v>
      </c>
      <c r="C66" s="3" t="s">
        <v>23</v>
      </c>
      <c r="D66" s="3"/>
      <c r="E66" s="3"/>
      <c r="F66" s="3"/>
      <c r="G66" s="3">
        <v>14.035087719298245</v>
      </c>
      <c r="H66" s="3" t="s">
        <v>64</v>
      </c>
      <c r="I66" s="3" t="s">
        <v>23</v>
      </c>
      <c r="J66" s="3" t="s">
        <v>25</v>
      </c>
      <c r="K66" t="s">
        <v>32</v>
      </c>
    </row>
    <row r="67" spans="1:11" x14ac:dyDescent="0.2">
      <c r="A67" s="3"/>
      <c r="B67" s="3" t="s">
        <v>3</v>
      </c>
      <c r="C67" s="3"/>
      <c r="D67" s="3"/>
      <c r="E67" s="3"/>
      <c r="F67" s="3" t="s">
        <v>33</v>
      </c>
      <c r="G67" s="3">
        <v>0</v>
      </c>
      <c r="H67" s="3" t="s">
        <v>64</v>
      </c>
      <c r="I67" s="3" t="s">
        <v>23</v>
      </c>
      <c r="J67" s="3" t="s">
        <v>25</v>
      </c>
      <c r="K67" t="s">
        <v>32</v>
      </c>
    </row>
    <row r="68" spans="1:11" x14ac:dyDescent="0.2">
      <c r="A68" s="3" t="s">
        <v>105</v>
      </c>
      <c r="B68" s="3" t="s">
        <v>34</v>
      </c>
      <c r="C68" s="3"/>
      <c r="D68" s="3"/>
      <c r="E68" s="3"/>
      <c r="F68" s="3"/>
      <c r="G68" s="3">
        <v>0.17543859649122806</v>
      </c>
      <c r="H68" s="3" t="s">
        <v>64</v>
      </c>
      <c r="I68" s="3" t="s">
        <v>23</v>
      </c>
      <c r="J68" s="3" t="s">
        <v>25</v>
      </c>
      <c r="K68" t="s">
        <v>37</v>
      </c>
    </row>
    <row r="69" spans="1:11" x14ac:dyDescent="0.2">
      <c r="A69" s="3" t="s">
        <v>105</v>
      </c>
      <c r="B69" s="3"/>
      <c r="C69" s="3"/>
      <c r="D69" s="3"/>
      <c r="E69" s="3"/>
      <c r="F69" s="3" t="s">
        <v>33</v>
      </c>
      <c r="G69" s="3">
        <v>5.29970760233918E-2</v>
      </c>
      <c r="H69" s="3" t="s">
        <v>64</v>
      </c>
      <c r="I69" s="3" t="s">
        <v>23</v>
      </c>
      <c r="J69" s="3" t="s">
        <v>25</v>
      </c>
      <c r="K69" t="s">
        <v>37</v>
      </c>
    </row>
    <row r="70" spans="1:11" x14ac:dyDescent="0.2">
      <c r="A70" s="3"/>
      <c r="B70" s="3" t="s">
        <v>34</v>
      </c>
      <c r="C70" s="3" t="s">
        <v>23</v>
      </c>
      <c r="D70" s="3"/>
      <c r="E70" s="3"/>
      <c r="F70" s="3"/>
      <c r="G70" s="3">
        <v>0.17543859649122806</v>
      </c>
      <c r="H70" s="3" t="s">
        <v>64</v>
      </c>
      <c r="I70" s="3" t="s">
        <v>23</v>
      </c>
      <c r="J70" s="3" t="s">
        <v>25</v>
      </c>
      <c r="K70" t="s">
        <v>37</v>
      </c>
    </row>
    <row r="71" spans="1:11" x14ac:dyDescent="0.2">
      <c r="A71" s="3"/>
      <c r="B71" s="3" t="s">
        <v>34</v>
      </c>
      <c r="C71" s="3"/>
      <c r="D71" s="3"/>
      <c r="E71" s="3"/>
      <c r="F71" s="3" t="s">
        <v>33</v>
      </c>
      <c r="G71" s="3">
        <v>0</v>
      </c>
      <c r="H71" s="3" t="s">
        <v>64</v>
      </c>
      <c r="I71" s="3" t="s">
        <v>23</v>
      </c>
      <c r="J71" s="3" t="s">
        <v>25</v>
      </c>
      <c r="K71" t="s">
        <v>37</v>
      </c>
    </row>
    <row r="72" spans="1:11" x14ac:dyDescent="0.2">
      <c r="A72" s="3" t="s">
        <v>106</v>
      </c>
      <c r="B72" s="3" t="s">
        <v>35</v>
      </c>
      <c r="C72" s="3"/>
      <c r="D72" s="3"/>
      <c r="E72" s="3"/>
      <c r="F72" s="3"/>
      <c r="G72" s="3">
        <v>3.333333333333333</v>
      </c>
      <c r="H72" s="3" t="s">
        <v>64</v>
      </c>
      <c r="I72" s="3" t="s">
        <v>23</v>
      </c>
      <c r="J72" s="3" t="s">
        <v>25</v>
      </c>
      <c r="K72" t="s">
        <v>38</v>
      </c>
    </row>
    <row r="73" spans="1:11" x14ac:dyDescent="0.2">
      <c r="A73" s="3" t="s">
        <v>106</v>
      </c>
      <c r="B73" s="3"/>
      <c r="C73" s="3"/>
      <c r="D73" s="3"/>
      <c r="E73" s="3"/>
      <c r="F73" s="3" t="s">
        <v>33</v>
      </c>
      <c r="G73" s="3">
        <v>2.2783389450056117</v>
      </c>
      <c r="H73" s="3" t="s">
        <v>64</v>
      </c>
      <c r="I73" s="3" t="s">
        <v>23</v>
      </c>
      <c r="J73" s="3" t="s">
        <v>25</v>
      </c>
      <c r="K73" t="s">
        <v>38</v>
      </c>
    </row>
    <row r="74" spans="1:11" x14ac:dyDescent="0.2">
      <c r="A74" s="3"/>
      <c r="B74" s="3" t="s">
        <v>35</v>
      </c>
      <c r="C74" s="3" t="s">
        <v>23</v>
      </c>
      <c r="D74" s="3"/>
      <c r="E74" s="3"/>
      <c r="F74" s="3"/>
      <c r="G74" s="3">
        <v>3.333333333333333</v>
      </c>
      <c r="H74" s="3" t="s">
        <v>64</v>
      </c>
      <c r="I74" s="3" t="s">
        <v>23</v>
      </c>
      <c r="J74" s="3" t="s">
        <v>25</v>
      </c>
      <c r="K74" t="s">
        <v>38</v>
      </c>
    </row>
    <row r="75" spans="1:11" x14ac:dyDescent="0.2">
      <c r="A75" s="3"/>
      <c r="B75" s="3" t="s">
        <v>35</v>
      </c>
      <c r="C75" s="3"/>
      <c r="D75" s="3"/>
      <c r="E75" s="3"/>
      <c r="F75" s="3" t="s">
        <v>33</v>
      </c>
      <c r="G75" s="3">
        <v>0</v>
      </c>
      <c r="H75" s="3" t="s">
        <v>64</v>
      </c>
      <c r="I75" s="3" t="s">
        <v>23</v>
      </c>
      <c r="J75" s="3" t="s">
        <v>25</v>
      </c>
      <c r="K75" t="s">
        <v>38</v>
      </c>
    </row>
    <row r="76" spans="1:11" x14ac:dyDescent="0.2">
      <c r="A76" s="3"/>
      <c r="B76" s="3"/>
      <c r="C76" s="3" t="s">
        <v>23</v>
      </c>
      <c r="D76" s="3" t="s">
        <v>24</v>
      </c>
      <c r="E76" s="3"/>
      <c r="F76" s="3"/>
      <c r="G76" s="3">
        <v>3.333333333333333</v>
      </c>
      <c r="H76" s="3" t="s">
        <v>64</v>
      </c>
      <c r="I76" s="3" t="s">
        <v>23</v>
      </c>
      <c r="J76" s="3" t="s">
        <v>25</v>
      </c>
      <c r="K76" t="s">
        <v>39</v>
      </c>
    </row>
    <row r="77" spans="1:11" x14ac:dyDescent="0.2">
      <c r="A77" s="3"/>
      <c r="B77" s="3"/>
      <c r="C77" s="3" t="s">
        <v>23</v>
      </c>
      <c r="D77" s="3"/>
      <c r="E77" s="3"/>
      <c r="F77" s="3" t="s">
        <v>33</v>
      </c>
      <c r="G77" s="3">
        <v>0.17543859649122773</v>
      </c>
      <c r="H77" s="3" t="s">
        <v>64</v>
      </c>
      <c r="I77" s="3" t="s">
        <v>23</v>
      </c>
      <c r="J77" s="3" t="s">
        <v>25</v>
      </c>
      <c r="K77" t="s">
        <v>39</v>
      </c>
    </row>
    <row r="78" spans="1:11" x14ac:dyDescent="0.2">
      <c r="A78" s="3"/>
      <c r="B78" s="3"/>
      <c r="C78" s="3"/>
      <c r="D78" s="3" t="s">
        <v>24</v>
      </c>
      <c r="E78" s="3" t="s">
        <v>25</v>
      </c>
      <c r="F78" s="3"/>
      <c r="G78" s="3">
        <v>1</v>
      </c>
      <c r="H78" s="3" t="s">
        <v>64</v>
      </c>
      <c r="I78" s="3" t="s">
        <v>23</v>
      </c>
      <c r="J78" s="3" t="s">
        <v>25</v>
      </c>
      <c r="K78" t="s">
        <v>39</v>
      </c>
    </row>
    <row r="79" spans="1:11" x14ac:dyDescent="0.2">
      <c r="A79" s="3"/>
      <c r="B79" s="3"/>
      <c r="C79" s="3"/>
      <c r="D79" s="3" t="s">
        <v>24</v>
      </c>
      <c r="E79" s="3"/>
      <c r="F79" s="3" t="s">
        <v>33</v>
      </c>
      <c r="G79" s="3">
        <v>0.23333333333333325</v>
      </c>
      <c r="H79" s="3" t="s">
        <v>64</v>
      </c>
      <c r="I79" s="3" t="s">
        <v>23</v>
      </c>
      <c r="J79" s="3" t="s">
        <v>25</v>
      </c>
      <c r="K79" t="s">
        <v>39</v>
      </c>
    </row>
    <row r="80" spans="1:11" x14ac:dyDescent="0.2">
      <c r="A80" s="3"/>
      <c r="B80" s="3"/>
      <c r="C80" s="3"/>
      <c r="D80" s="3" t="s">
        <v>24</v>
      </c>
      <c r="E80" s="3"/>
      <c r="F80" s="3" t="s">
        <v>70</v>
      </c>
      <c r="G80" s="3">
        <v>2.0999999999999996</v>
      </c>
      <c r="H80" s="3" t="s">
        <v>64</v>
      </c>
      <c r="I80" s="3" t="s">
        <v>23</v>
      </c>
      <c r="J80" s="3" t="s">
        <v>25</v>
      </c>
      <c r="K80" t="s">
        <v>39</v>
      </c>
    </row>
    <row r="81" spans="1:11" x14ac:dyDescent="0.2">
      <c r="A81" s="3"/>
      <c r="B81" s="3"/>
      <c r="C81" s="3" t="s">
        <v>23</v>
      </c>
      <c r="D81" s="3" t="s">
        <v>76</v>
      </c>
      <c r="E81" s="3"/>
      <c r="F81" s="3"/>
      <c r="G81" s="3">
        <v>13.333333333333332</v>
      </c>
      <c r="H81" s="3" t="s">
        <v>64</v>
      </c>
      <c r="I81" s="3" t="s">
        <v>23</v>
      </c>
      <c r="J81" s="3" t="s">
        <v>25</v>
      </c>
      <c r="K81" t="s">
        <v>39</v>
      </c>
    </row>
    <row r="82" spans="1:11" x14ac:dyDescent="0.2">
      <c r="A82" s="3"/>
      <c r="B82" s="3"/>
      <c r="C82" s="3" t="s">
        <v>23</v>
      </c>
      <c r="D82" s="3"/>
      <c r="E82" s="3"/>
      <c r="F82" s="3" t="s">
        <v>33</v>
      </c>
      <c r="G82" s="3">
        <v>0.70175438596491091</v>
      </c>
      <c r="H82" s="3" t="s">
        <v>64</v>
      </c>
      <c r="I82" s="3" t="s">
        <v>23</v>
      </c>
      <c r="J82" s="3" t="s">
        <v>25</v>
      </c>
      <c r="K82" t="s">
        <v>39</v>
      </c>
    </row>
    <row r="83" spans="1:11" x14ac:dyDescent="0.2">
      <c r="A83" s="3"/>
      <c r="B83" s="3"/>
      <c r="C83" s="3"/>
      <c r="D83" s="3" t="s">
        <v>76</v>
      </c>
      <c r="E83" s="3" t="s">
        <v>25</v>
      </c>
      <c r="F83" s="3"/>
      <c r="G83" s="3">
        <v>4</v>
      </c>
      <c r="H83" s="3" t="s">
        <v>64</v>
      </c>
      <c r="I83" s="3" t="s">
        <v>23</v>
      </c>
      <c r="J83" s="3" t="s">
        <v>25</v>
      </c>
      <c r="K83" t="s">
        <v>39</v>
      </c>
    </row>
    <row r="84" spans="1:11" x14ac:dyDescent="0.2">
      <c r="A84" s="3"/>
      <c r="B84" s="3"/>
      <c r="C84" s="3"/>
      <c r="D84" s="3" t="s">
        <v>76</v>
      </c>
      <c r="E84" s="3"/>
      <c r="F84" s="3" t="s">
        <v>33</v>
      </c>
      <c r="G84" s="3">
        <v>0.93333333333333302</v>
      </c>
      <c r="H84" s="3" t="s">
        <v>64</v>
      </c>
      <c r="I84" s="3" t="s">
        <v>23</v>
      </c>
      <c r="J84" s="3" t="s">
        <v>25</v>
      </c>
      <c r="K84" t="s">
        <v>39</v>
      </c>
    </row>
    <row r="85" spans="1:11" x14ac:dyDescent="0.2">
      <c r="A85" s="3"/>
      <c r="B85" s="3"/>
      <c r="C85" s="3"/>
      <c r="D85" s="3" t="s">
        <v>76</v>
      </c>
      <c r="E85" s="3"/>
      <c r="F85" s="3" t="s">
        <v>70</v>
      </c>
      <c r="G85" s="3">
        <v>8.3999999999999986</v>
      </c>
      <c r="H85" s="3" t="s">
        <v>64</v>
      </c>
      <c r="I85" s="3" t="s">
        <v>23</v>
      </c>
      <c r="J85" s="3" t="s">
        <v>25</v>
      </c>
      <c r="K85" t="s">
        <v>39</v>
      </c>
    </row>
    <row r="86" spans="1:11" x14ac:dyDescent="0.2">
      <c r="A86" s="3"/>
      <c r="B86" s="3"/>
      <c r="C86" s="3"/>
      <c r="D86" s="3"/>
      <c r="E86" s="3" t="s">
        <v>25</v>
      </c>
      <c r="F86" s="3" t="s">
        <v>33</v>
      </c>
      <c r="G86" s="3">
        <v>4</v>
      </c>
      <c r="H86" s="3" t="s">
        <v>64</v>
      </c>
      <c r="I86" s="3" t="s">
        <v>23</v>
      </c>
      <c r="J86" s="3" t="s">
        <v>25</v>
      </c>
      <c r="K86" t="s">
        <v>39</v>
      </c>
    </row>
    <row r="87" spans="1:11" x14ac:dyDescent="0.2">
      <c r="A87" s="3"/>
      <c r="B87" s="3"/>
      <c r="C87" s="3"/>
      <c r="D87" s="3"/>
      <c r="E87" s="3" t="s">
        <v>25</v>
      </c>
      <c r="F87" s="3" t="s">
        <v>70</v>
      </c>
      <c r="G87" s="3">
        <v>0</v>
      </c>
      <c r="H87" s="3" t="s">
        <v>64</v>
      </c>
      <c r="I87" s="3" t="s">
        <v>23</v>
      </c>
      <c r="J87" s="3" t="s">
        <v>25</v>
      </c>
      <c r="K87" t="s">
        <v>39</v>
      </c>
    </row>
    <row r="88" spans="1:11" x14ac:dyDescent="0.2">
      <c r="A88" s="3"/>
      <c r="B88" s="3"/>
      <c r="C88" s="3"/>
      <c r="D88" s="3"/>
      <c r="E88" s="3" t="s">
        <v>25</v>
      </c>
      <c r="F88" s="3" t="s">
        <v>33</v>
      </c>
      <c r="G88" s="3">
        <v>1</v>
      </c>
      <c r="H88" s="3" t="s">
        <v>64</v>
      </c>
      <c r="I88" s="3" t="s">
        <v>23</v>
      </c>
      <c r="J88" s="3" t="s">
        <v>25</v>
      </c>
      <c r="K88" t="s">
        <v>39</v>
      </c>
    </row>
    <row r="89" spans="1:11" x14ac:dyDescent="0.2">
      <c r="A89" s="3"/>
      <c r="B89" s="3"/>
      <c r="C89" s="3"/>
      <c r="D89" s="3"/>
      <c r="E89" s="3" t="s">
        <v>25</v>
      </c>
      <c r="F89" s="3" t="s">
        <v>70</v>
      </c>
      <c r="G89" s="3">
        <v>0</v>
      </c>
      <c r="H89" s="3" t="s">
        <v>64</v>
      </c>
      <c r="I89" s="3" t="s">
        <v>23</v>
      </c>
      <c r="J89" s="3" t="s">
        <v>25</v>
      </c>
      <c r="K89" t="s">
        <v>39</v>
      </c>
    </row>
    <row r="90" spans="1:11" x14ac:dyDescent="0.2">
      <c r="A90" s="2" t="s">
        <v>104</v>
      </c>
      <c r="B90" s="2" t="s">
        <v>3</v>
      </c>
      <c r="C90" s="2"/>
      <c r="D90" s="2"/>
      <c r="E90" s="2"/>
      <c r="F90" s="2"/>
      <c r="G90" s="2">
        <v>4.6783625730994158</v>
      </c>
      <c r="H90" s="2" t="s">
        <v>68</v>
      </c>
      <c r="I90" s="2" t="s">
        <v>23</v>
      </c>
      <c r="J90" s="2" t="s">
        <v>7</v>
      </c>
      <c r="K90" t="s">
        <v>32</v>
      </c>
    </row>
    <row r="91" spans="1:11" x14ac:dyDescent="0.2">
      <c r="A91" s="2" t="s">
        <v>104</v>
      </c>
      <c r="B91" s="2"/>
      <c r="C91" s="2"/>
      <c r="D91" s="2"/>
      <c r="E91" s="2"/>
      <c r="F91" s="2" t="s">
        <v>33</v>
      </c>
      <c r="G91" s="2">
        <v>1.9016129164918869</v>
      </c>
      <c r="H91" s="2" t="s">
        <v>68</v>
      </c>
      <c r="I91" s="2" t="s">
        <v>23</v>
      </c>
      <c r="J91" s="2" t="s">
        <v>7</v>
      </c>
      <c r="K91" t="s">
        <v>32</v>
      </c>
    </row>
    <row r="92" spans="1:11" x14ac:dyDescent="0.2">
      <c r="A92" s="2"/>
      <c r="B92" s="2" t="s">
        <v>3</v>
      </c>
      <c r="C92" s="2" t="s">
        <v>23</v>
      </c>
      <c r="D92" s="2"/>
      <c r="E92" s="2"/>
      <c r="F92" s="2"/>
      <c r="G92" s="2">
        <v>4.6783625730994158</v>
      </c>
      <c r="H92" s="2" t="s">
        <v>68</v>
      </c>
      <c r="I92" s="2" t="s">
        <v>23</v>
      </c>
      <c r="J92" s="2" t="s">
        <v>7</v>
      </c>
      <c r="K92" t="s">
        <v>32</v>
      </c>
    </row>
    <row r="93" spans="1:11" x14ac:dyDescent="0.2">
      <c r="A93" s="2"/>
      <c r="B93" s="2" t="s">
        <v>3</v>
      </c>
      <c r="C93" s="2"/>
      <c r="D93" s="2"/>
      <c r="E93" s="2"/>
      <c r="F93" s="2" t="s">
        <v>33</v>
      </c>
      <c r="G93" s="2">
        <v>0</v>
      </c>
      <c r="H93" s="2" t="s">
        <v>68</v>
      </c>
      <c r="I93" s="2" t="s">
        <v>23</v>
      </c>
      <c r="J93" s="2" t="s">
        <v>7</v>
      </c>
      <c r="K93" t="s">
        <v>32</v>
      </c>
    </row>
    <row r="94" spans="1:11" x14ac:dyDescent="0.2">
      <c r="A94" s="2" t="s">
        <v>105</v>
      </c>
      <c r="B94" s="2" t="s">
        <v>34</v>
      </c>
      <c r="C94" s="2"/>
      <c r="D94" s="2"/>
      <c r="E94" s="2"/>
      <c r="F94" s="2"/>
      <c r="G94" s="2">
        <v>5.8479532163742694E-2</v>
      </c>
      <c r="H94" s="2" t="s">
        <v>68</v>
      </c>
      <c r="I94" s="2" t="s">
        <v>23</v>
      </c>
      <c r="J94" s="2" t="s">
        <v>7</v>
      </c>
      <c r="K94" t="s">
        <v>37</v>
      </c>
    </row>
    <row r="95" spans="1:11" x14ac:dyDescent="0.2">
      <c r="A95" s="2" t="s">
        <v>105</v>
      </c>
      <c r="B95" s="2"/>
      <c r="C95" s="2"/>
      <c r="D95" s="2"/>
      <c r="E95" s="2"/>
      <c r="F95" s="2" t="s">
        <v>33</v>
      </c>
      <c r="G95" s="2">
        <v>1.766569200779727E-2</v>
      </c>
      <c r="H95" s="2" t="s">
        <v>68</v>
      </c>
      <c r="I95" s="2" t="s">
        <v>23</v>
      </c>
      <c r="J95" s="2" t="s">
        <v>7</v>
      </c>
      <c r="K95" t="s">
        <v>37</v>
      </c>
    </row>
    <row r="96" spans="1:11" x14ac:dyDescent="0.2">
      <c r="A96" s="2"/>
      <c r="B96" s="2" t="s">
        <v>34</v>
      </c>
      <c r="C96" s="2" t="s">
        <v>23</v>
      </c>
      <c r="D96" s="2"/>
      <c r="E96" s="2"/>
      <c r="F96" s="2"/>
      <c r="G96" s="2">
        <v>5.8479532163742694E-2</v>
      </c>
      <c r="H96" s="2" t="s">
        <v>68</v>
      </c>
      <c r="I96" s="2" t="s">
        <v>23</v>
      </c>
      <c r="J96" s="2" t="s">
        <v>7</v>
      </c>
      <c r="K96" t="s">
        <v>37</v>
      </c>
    </row>
    <row r="97" spans="1:11" x14ac:dyDescent="0.2">
      <c r="A97" s="2"/>
      <c r="B97" s="2" t="s">
        <v>34</v>
      </c>
      <c r="C97" s="2"/>
      <c r="D97" s="2"/>
      <c r="E97" s="2"/>
      <c r="F97" s="2" t="s">
        <v>33</v>
      </c>
      <c r="G97" s="2">
        <v>0</v>
      </c>
      <c r="H97" s="2" t="s">
        <v>68</v>
      </c>
      <c r="I97" s="2" t="s">
        <v>23</v>
      </c>
      <c r="J97" s="2" t="s">
        <v>7</v>
      </c>
      <c r="K97" t="s">
        <v>37</v>
      </c>
    </row>
    <row r="98" spans="1:11" x14ac:dyDescent="0.2">
      <c r="A98" s="2" t="s">
        <v>106</v>
      </c>
      <c r="B98" s="2" t="s">
        <v>35</v>
      </c>
      <c r="C98" s="2"/>
      <c r="D98" s="2"/>
      <c r="E98" s="2"/>
      <c r="F98" s="2"/>
      <c r="G98" s="2">
        <v>1.1111111111111112</v>
      </c>
      <c r="H98" s="2" t="s">
        <v>68</v>
      </c>
      <c r="I98" s="2" t="s">
        <v>23</v>
      </c>
      <c r="J98" s="2" t="s">
        <v>7</v>
      </c>
      <c r="K98" t="s">
        <v>38</v>
      </c>
    </row>
    <row r="99" spans="1:11" x14ac:dyDescent="0.2">
      <c r="A99" s="2" t="s">
        <v>106</v>
      </c>
      <c r="B99" s="2"/>
      <c r="C99" s="2"/>
      <c r="D99" s="2"/>
      <c r="E99" s="2"/>
      <c r="F99" s="2" t="s">
        <v>33</v>
      </c>
      <c r="G99" s="2">
        <v>0.75944631500187076</v>
      </c>
      <c r="H99" s="2" t="s">
        <v>68</v>
      </c>
      <c r="I99" s="2" t="s">
        <v>23</v>
      </c>
      <c r="J99" s="2" t="s">
        <v>7</v>
      </c>
      <c r="K99" t="s">
        <v>38</v>
      </c>
    </row>
    <row r="100" spans="1:11" x14ac:dyDescent="0.2">
      <c r="A100" s="2"/>
      <c r="B100" s="2" t="s">
        <v>35</v>
      </c>
      <c r="C100" s="2" t="s">
        <v>23</v>
      </c>
      <c r="D100" s="2"/>
      <c r="E100" s="2"/>
      <c r="F100" s="2"/>
      <c r="G100" s="2">
        <v>1.1111111111111112</v>
      </c>
      <c r="H100" s="2" t="s">
        <v>68</v>
      </c>
      <c r="I100" s="2" t="s">
        <v>23</v>
      </c>
      <c r="J100" s="2" t="s">
        <v>7</v>
      </c>
      <c r="K100" t="s">
        <v>38</v>
      </c>
    </row>
    <row r="101" spans="1:11" x14ac:dyDescent="0.2">
      <c r="A101" s="2"/>
      <c r="B101" s="2" t="s">
        <v>35</v>
      </c>
      <c r="C101" s="2"/>
      <c r="D101" s="2"/>
      <c r="E101" s="2"/>
      <c r="F101" s="2" t="s">
        <v>33</v>
      </c>
      <c r="G101" s="2">
        <v>0</v>
      </c>
      <c r="H101" s="2" t="s">
        <v>68</v>
      </c>
      <c r="I101" s="2" t="s">
        <v>23</v>
      </c>
      <c r="J101" s="2" t="s">
        <v>7</v>
      </c>
      <c r="K101" t="s">
        <v>38</v>
      </c>
    </row>
    <row r="102" spans="1:11" x14ac:dyDescent="0.2">
      <c r="A102" s="2"/>
      <c r="B102" s="2"/>
      <c r="C102" s="2" t="s">
        <v>23</v>
      </c>
      <c r="D102" s="2" t="s">
        <v>24</v>
      </c>
      <c r="E102" s="2"/>
      <c r="F102" s="2"/>
      <c r="G102" s="2">
        <v>5.5555555555555554</v>
      </c>
      <c r="H102" s="2" t="s">
        <v>68</v>
      </c>
      <c r="I102" s="2" t="s">
        <v>23</v>
      </c>
      <c r="J102" s="2" t="s">
        <v>7</v>
      </c>
      <c r="K102" t="s">
        <v>39</v>
      </c>
    </row>
    <row r="103" spans="1:11" x14ac:dyDescent="0.2">
      <c r="A103" s="2"/>
      <c r="B103" s="2"/>
      <c r="C103" s="2" t="s">
        <v>23</v>
      </c>
      <c r="D103" s="2"/>
      <c r="E103" s="2"/>
      <c r="F103" s="2" t="s">
        <v>33</v>
      </c>
      <c r="G103" s="2">
        <v>0.29239766081871466</v>
      </c>
      <c r="H103" s="2" t="s">
        <v>68</v>
      </c>
      <c r="I103" s="2" t="s">
        <v>23</v>
      </c>
      <c r="J103" s="2" t="s">
        <v>7</v>
      </c>
      <c r="K103" t="s">
        <v>39</v>
      </c>
    </row>
    <row r="104" spans="1:11" x14ac:dyDescent="0.2">
      <c r="A104" s="2"/>
      <c r="B104" s="2"/>
      <c r="C104" s="2"/>
      <c r="D104" s="2" t="s">
        <v>24</v>
      </c>
      <c r="E104" s="2" t="s">
        <v>7</v>
      </c>
      <c r="F104" s="2"/>
      <c r="G104" s="2">
        <v>1</v>
      </c>
      <c r="H104" s="2" t="s">
        <v>68</v>
      </c>
      <c r="I104" s="2" t="s">
        <v>23</v>
      </c>
      <c r="J104" s="2" t="s">
        <v>7</v>
      </c>
      <c r="K104" t="s">
        <v>39</v>
      </c>
    </row>
    <row r="105" spans="1:11" x14ac:dyDescent="0.2">
      <c r="A105" s="2"/>
      <c r="B105" s="2"/>
      <c r="C105" s="2"/>
      <c r="D105" s="2" t="s">
        <v>24</v>
      </c>
      <c r="E105" s="2"/>
      <c r="F105" s="2" t="s">
        <v>33</v>
      </c>
      <c r="G105" s="2">
        <v>0.45555555555555544</v>
      </c>
      <c r="H105" s="2" t="s">
        <v>68</v>
      </c>
      <c r="I105" s="2" t="s">
        <v>23</v>
      </c>
      <c r="J105" s="2" t="s">
        <v>7</v>
      </c>
      <c r="K105" t="s">
        <v>39</v>
      </c>
    </row>
    <row r="106" spans="1:11" x14ac:dyDescent="0.2">
      <c r="A106" s="2"/>
      <c r="B106" s="2"/>
      <c r="C106" s="2"/>
      <c r="D106" s="2" t="s">
        <v>24</v>
      </c>
      <c r="E106" s="2"/>
      <c r="F106" s="2" t="s">
        <v>70</v>
      </c>
      <c r="G106" s="2">
        <v>4.0999999999999996</v>
      </c>
      <c r="H106" s="2" t="s">
        <v>68</v>
      </c>
      <c r="I106" s="2" t="s">
        <v>23</v>
      </c>
      <c r="J106" s="2" t="s">
        <v>7</v>
      </c>
      <c r="K106" t="s">
        <v>39</v>
      </c>
    </row>
    <row r="107" spans="1:11" x14ac:dyDescent="0.2">
      <c r="A107" s="2"/>
      <c r="B107" s="2"/>
      <c r="C107" s="2" t="s">
        <v>23</v>
      </c>
      <c r="D107" s="2" t="s">
        <v>76</v>
      </c>
      <c r="E107" s="2"/>
      <c r="F107" s="2"/>
      <c r="G107" s="2">
        <v>0</v>
      </c>
      <c r="H107" s="2" t="s">
        <v>68</v>
      </c>
      <c r="I107" s="2" t="s">
        <v>23</v>
      </c>
      <c r="J107" s="2" t="s">
        <v>7</v>
      </c>
      <c r="K107" t="s">
        <v>39</v>
      </c>
    </row>
    <row r="108" spans="1:11" x14ac:dyDescent="0.2">
      <c r="A108" s="2"/>
      <c r="B108" s="2"/>
      <c r="C108" s="2" t="s">
        <v>23</v>
      </c>
      <c r="D108" s="2"/>
      <c r="E108" s="2"/>
      <c r="F108" s="2" t="s">
        <v>33</v>
      </c>
      <c r="G108" s="2">
        <v>0</v>
      </c>
      <c r="H108" s="2" t="s">
        <v>68</v>
      </c>
      <c r="I108" s="2" t="s">
        <v>23</v>
      </c>
      <c r="J108" s="2" t="s">
        <v>7</v>
      </c>
      <c r="K108" t="s">
        <v>39</v>
      </c>
    </row>
    <row r="109" spans="1:11" x14ac:dyDescent="0.2">
      <c r="A109" s="2"/>
      <c r="B109" s="2"/>
      <c r="C109" s="2"/>
      <c r="D109" s="2" t="s">
        <v>76</v>
      </c>
      <c r="E109" s="2" t="s">
        <v>7</v>
      </c>
      <c r="F109" s="2"/>
      <c r="G109" s="2">
        <v>0</v>
      </c>
      <c r="H109" s="2" t="s">
        <v>68</v>
      </c>
      <c r="I109" s="2" t="s">
        <v>23</v>
      </c>
      <c r="J109" s="2" t="s">
        <v>7</v>
      </c>
      <c r="K109" t="s">
        <v>39</v>
      </c>
    </row>
    <row r="110" spans="1:11" x14ac:dyDescent="0.2">
      <c r="A110" s="2"/>
      <c r="B110" s="2"/>
      <c r="C110" s="2"/>
      <c r="D110" s="2" t="s">
        <v>76</v>
      </c>
      <c r="E110" s="2"/>
      <c r="F110" s="2" t="s">
        <v>33</v>
      </c>
      <c r="G110" s="2">
        <v>0</v>
      </c>
      <c r="H110" s="2" t="s">
        <v>68</v>
      </c>
      <c r="I110" s="2" t="s">
        <v>23</v>
      </c>
      <c r="J110" s="2" t="s">
        <v>7</v>
      </c>
      <c r="K110" t="s">
        <v>39</v>
      </c>
    </row>
    <row r="111" spans="1:11" x14ac:dyDescent="0.2">
      <c r="A111" s="2"/>
      <c r="B111" s="2"/>
      <c r="C111" s="2"/>
      <c r="D111" s="2" t="s">
        <v>76</v>
      </c>
      <c r="E111" s="2"/>
      <c r="F111" s="2" t="s">
        <v>70</v>
      </c>
      <c r="G111" s="2">
        <v>0</v>
      </c>
      <c r="H111" s="2" t="s">
        <v>68</v>
      </c>
      <c r="I111" s="2" t="s">
        <v>23</v>
      </c>
      <c r="J111" s="2" t="s">
        <v>7</v>
      </c>
      <c r="K111" t="s">
        <v>39</v>
      </c>
    </row>
    <row r="112" spans="1:11" x14ac:dyDescent="0.2">
      <c r="A112" s="2"/>
      <c r="B112" s="2"/>
      <c r="C112" s="2"/>
      <c r="D112" s="2"/>
      <c r="E112" s="2" t="s">
        <v>7</v>
      </c>
      <c r="F112" s="2" t="s">
        <v>33</v>
      </c>
      <c r="G112" s="2">
        <v>0</v>
      </c>
      <c r="H112" s="2" t="s">
        <v>68</v>
      </c>
      <c r="I112" s="2" t="s">
        <v>23</v>
      </c>
      <c r="J112" s="2" t="s">
        <v>7</v>
      </c>
      <c r="K112" t="s">
        <v>39</v>
      </c>
    </row>
    <row r="113" spans="1:11" x14ac:dyDescent="0.2">
      <c r="A113" s="2"/>
      <c r="B113" s="2"/>
      <c r="C113" s="2"/>
      <c r="D113" s="2"/>
      <c r="E113" s="2" t="s">
        <v>7</v>
      </c>
      <c r="F113" s="2" t="s">
        <v>70</v>
      </c>
      <c r="G113" s="2">
        <v>0</v>
      </c>
      <c r="H113" s="2" t="s">
        <v>68</v>
      </c>
      <c r="I113" s="2" t="s">
        <v>23</v>
      </c>
      <c r="J113" s="2" t="s">
        <v>7</v>
      </c>
      <c r="K113" t="s">
        <v>39</v>
      </c>
    </row>
    <row r="114" spans="1:11" x14ac:dyDescent="0.2">
      <c r="A114" s="2"/>
      <c r="B114" s="2"/>
      <c r="C114" s="2"/>
      <c r="D114" s="2"/>
      <c r="E114" s="2" t="s">
        <v>7</v>
      </c>
      <c r="F114" s="2" t="s">
        <v>33</v>
      </c>
      <c r="G114" s="2">
        <v>1</v>
      </c>
      <c r="H114" s="2" t="s">
        <v>68</v>
      </c>
      <c r="I114" s="2" t="s">
        <v>23</v>
      </c>
      <c r="J114" s="2" t="s">
        <v>7</v>
      </c>
      <c r="K114" t="s">
        <v>39</v>
      </c>
    </row>
    <row r="115" spans="1:11" x14ac:dyDescent="0.2">
      <c r="A115" s="2"/>
      <c r="B115" s="2"/>
      <c r="C115" s="2"/>
      <c r="D115" s="2"/>
      <c r="E115" s="2" t="s">
        <v>7</v>
      </c>
      <c r="F115" s="2" t="s">
        <v>70</v>
      </c>
      <c r="G115" s="2">
        <v>0</v>
      </c>
      <c r="H115" s="2" t="s">
        <v>68</v>
      </c>
      <c r="I115" s="2" t="s">
        <v>23</v>
      </c>
      <c r="J115" s="2" t="s">
        <v>7</v>
      </c>
      <c r="K115" t="s">
        <v>39</v>
      </c>
    </row>
    <row r="116" spans="1:11" x14ac:dyDescent="0.2">
      <c r="A116" s="3" t="s">
        <v>107</v>
      </c>
      <c r="B116" s="3" t="s">
        <v>10</v>
      </c>
      <c r="C116" s="3"/>
      <c r="D116" s="3"/>
      <c r="E116" s="3"/>
      <c r="F116" s="3"/>
      <c r="G116" s="3">
        <v>7.1929824561403493</v>
      </c>
      <c r="H116" s="3" t="s">
        <v>62</v>
      </c>
      <c r="I116" s="3" t="s">
        <v>12</v>
      </c>
      <c r="J116" s="3" t="s">
        <v>6</v>
      </c>
      <c r="K116" t="s">
        <v>40</v>
      </c>
    </row>
    <row r="117" spans="1:11" x14ac:dyDescent="0.2">
      <c r="A117" s="3" t="s">
        <v>107</v>
      </c>
      <c r="B117" s="3"/>
      <c r="C117" s="3"/>
      <c r="D117" s="3"/>
      <c r="E117" s="3"/>
      <c r="F117" s="3" t="s">
        <v>33</v>
      </c>
      <c r="G117" s="3">
        <v>3.7552404603594214</v>
      </c>
      <c r="H117" s="3" t="s">
        <v>62</v>
      </c>
      <c r="I117" s="3" t="s">
        <v>12</v>
      </c>
      <c r="J117" s="3" t="s">
        <v>6</v>
      </c>
      <c r="K117" t="s">
        <v>40</v>
      </c>
    </row>
    <row r="118" spans="1:11" x14ac:dyDescent="0.2">
      <c r="A118" s="3"/>
      <c r="B118" s="3" t="s">
        <v>10</v>
      </c>
      <c r="C118" s="3" t="s">
        <v>12</v>
      </c>
      <c r="D118" s="3"/>
      <c r="E118" s="3"/>
      <c r="F118" s="3"/>
      <c r="G118" s="3">
        <v>7.1929824561403493</v>
      </c>
      <c r="H118" s="3" t="s">
        <v>62</v>
      </c>
      <c r="I118" s="3" t="s">
        <v>12</v>
      </c>
      <c r="J118" s="3" t="s">
        <v>6</v>
      </c>
      <c r="K118" t="s">
        <v>40</v>
      </c>
    </row>
    <row r="119" spans="1:11" x14ac:dyDescent="0.2">
      <c r="A119" s="3"/>
      <c r="B119" s="3" t="s">
        <v>10</v>
      </c>
      <c r="C119" s="3"/>
      <c r="D119" s="3"/>
      <c r="E119" s="3"/>
      <c r="F119" s="3" t="s">
        <v>33</v>
      </c>
      <c r="G119" s="3">
        <v>0</v>
      </c>
      <c r="H119" s="3" t="s">
        <v>62</v>
      </c>
      <c r="I119" s="3" t="s">
        <v>12</v>
      </c>
      <c r="J119" s="3" t="s">
        <v>6</v>
      </c>
      <c r="K119" t="s">
        <v>40</v>
      </c>
    </row>
    <row r="120" spans="1:11" x14ac:dyDescent="0.2">
      <c r="A120" s="3" t="s">
        <v>108</v>
      </c>
      <c r="B120" s="3" t="s">
        <v>36</v>
      </c>
      <c r="C120" s="3"/>
      <c r="D120" s="3"/>
      <c r="E120" s="3"/>
      <c r="F120" s="3"/>
      <c r="G120" s="3">
        <v>0.8771929824561403</v>
      </c>
      <c r="H120" s="3" t="s">
        <v>62</v>
      </c>
      <c r="I120" s="3" t="s">
        <v>12</v>
      </c>
      <c r="J120" s="3" t="s">
        <v>6</v>
      </c>
      <c r="K120" t="s">
        <v>41</v>
      </c>
    </row>
    <row r="121" spans="1:11" x14ac:dyDescent="0.2">
      <c r="A121" s="3" t="s">
        <v>108</v>
      </c>
      <c r="B121" s="3"/>
      <c r="C121" s="3"/>
      <c r="D121" s="3"/>
      <c r="E121" s="3"/>
      <c r="F121" s="3" t="s">
        <v>33</v>
      </c>
      <c r="G121" s="3">
        <v>0.89491405280878966</v>
      </c>
      <c r="H121" s="3" t="s">
        <v>62</v>
      </c>
      <c r="I121" s="3" t="s">
        <v>12</v>
      </c>
      <c r="J121" s="3" t="s">
        <v>6</v>
      </c>
      <c r="K121" t="s">
        <v>41</v>
      </c>
    </row>
    <row r="122" spans="1:11" x14ac:dyDescent="0.2">
      <c r="A122" s="3"/>
      <c r="B122" s="3" t="s">
        <v>36</v>
      </c>
      <c r="C122" s="3" t="s">
        <v>12</v>
      </c>
      <c r="D122" s="3"/>
      <c r="E122" s="3"/>
      <c r="F122" s="3"/>
      <c r="G122" s="3">
        <v>0.8771929824561403</v>
      </c>
      <c r="H122" s="3" t="s">
        <v>62</v>
      </c>
      <c r="I122" s="3" t="s">
        <v>12</v>
      </c>
      <c r="J122" s="3" t="s">
        <v>6</v>
      </c>
      <c r="K122" t="s">
        <v>41</v>
      </c>
    </row>
    <row r="123" spans="1:11" x14ac:dyDescent="0.2">
      <c r="A123" s="3"/>
      <c r="B123" s="3" t="s">
        <v>36</v>
      </c>
      <c r="C123" s="3"/>
      <c r="D123" s="3"/>
      <c r="E123" s="3"/>
      <c r="F123" s="3" t="s">
        <v>33</v>
      </c>
      <c r="G123" s="3">
        <v>0</v>
      </c>
      <c r="H123" s="3" t="s">
        <v>62</v>
      </c>
      <c r="I123" s="3" t="s">
        <v>12</v>
      </c>
      <c r="J123" s="3" t="s">
        <v>6</v>
      </c>
      <c r="K123" t="s">
        <v>41</v>
      </c>
    </row>
    <row r="124" spans="1:11" x14ac:dyDescent="0.2">
      <c r="A124" s="3" t="s">
        <v>106</v>
      </c>
      <c r="B124" s="3" t="s">
        <v>35</v>
      </c>
      <c r="C124" s="3"/>
      <c r="D124" s="3"/>
      <c r="E124" s="3"/>
      <c r="F124" s="3"/>
      <c r="G124" s="3">
        <v>0.35087719298245612</v>
      </c>
      <c r="H124" s="3" t="s">
        <v>62</v>
      </c>
      <c r="I124" s="3" t="s">
        <v>12</v>
      </c>
      <c r="J124" s="3" t="s">
        <v>6</v>
      </c>
      <c r="K124" t="s">
        <v>38</v>
      </c>
    </row>
    <row r="125" spans="1:11" x14ac:dyDescent="0.2">
      <c r="A125" s="3" t="s">
        <v>106</v>
      </c>
      <c r="B125" s="3"/>
      <c r="C125" s="3"/>
      <c r="D125" s="3"/>
      <c r="E125" s="3"/>
      <c r="F125" s="3" t="s">
        <v>33</v>
      </c>
      <c r="G125" s="3">
        <v>0.23982515210585387</v>
      </c>
      <c r="H125" s="3" t="s">
        <v>62</v>
      </c>
      <c r="I125" s="3" t="s">
        <v>12</v>
      </c>
      <c r="J125" s="3" t="s">
        <v>6</v>
      </c>
      <c r="K125" t="s">
        <v>38</v>
      </c>
    </row>
    <row r="126" spans="1:11" x14ac:dyDescent="0.2">
      <c r="A126" s="3"/>
      <c r="B126" s="3" t="s">
        <v>35</v>
      </c>
      <c r="C126" s="3" t="s">
        <v>12</v>
      </c>
      <c r="D126" s="3"/>
      <c r="E126" s="3"/>
      <c r="F126" s="3"/>
      <c r="G126" s="3">
        <v>0.35087719298245612</v>
      </c>
      <c r="H126" s="3" t="s">
        <v>62</v>
      </c>
      <c r="I126" s="3" t="s">
        <v>12</v>
      </c>
      <c r="J126" s="3" t="s">
        <v>6</v>
      </c>
      <c r="K126" t="s">
        <v>38</v>
      </c>
    </row>
    <row r="127" spans="1:11" x14ac:dyDescent="0.2">
      <c r="A127" s="3"/>
      <c r="B127" s="3" t="s">
        <v>35</v>
      </c>
      <c r="C127" s="3"/>
      <c r="D127" s="3"/>
      <c r="E127" s="3"/>
      <c r="F127" s="3" t="s">
        <v>33</v>
      </c>
      <c r="G127" s="3">
        <v>0</v>
      </c>
      <c r="H127" s="3" t="s">
        <v>62</v>
      </c>
      <c r="I127" s="3" t="s">
        <v>12</v>
      </c>
      <c r="J127" s="3" t="s">
        <v>6</v>
      </c>
      <c r="K127" t="s">
        <v>38</v>
      </c>
    </row>
    <row r="128" spans="1:11" x14ac:dyDescent="0.2">
      <c r="A128" s="3"/>
      <c r="B128" s="3"/>
      <c r="C128" s="3" t="s">
        <v>12</v>
      </c>
      <c r="D128" s="3" t="s">
        <v>24</v>
      </c>
      <c r="E128" s="3"/>
      <c r="F128" s="3"/>
      <c r="G128" s="3">
        <v>4.1666666666666661</v>
      </c>
      <c r="H128" s="3" t="s">
        <v>62</v>
      </c>
      <c r="I128" s="3" t="s">
        <v>12</v>
      </c>
      <c r="J128" s="3" t="s">
        <v>6</v>
      </c>
      <c r="K128" t="s">
        <v>42</v>
      </c>
    </row>
    <row r="129" spans="1:11" x14ac:dyDescent="0.2">
      <c r="A129" s="3"/>
      <c r="B129" s="3"/>
      <c r="C129" s="3" t="s">
        <v>12</v>
      </c>
      <c r="D129" s="3"/>
      <c r="E129" s="3"/>
      <c r="F129" s="3" t="s">
        <v>33</v>
      </c>
      <c r="G129" s="3">
        <v>0.21929824561403422</v>
      </c>
      <c r="H129" s="3" t="s">
        <v>62</v>
      </c>
      <c r="I129" s="3" t="s">
        <v>12</v>
      </c>
      <c r="J129" s="3" t="s">
        <v>6</v>
      </c>
      <c r="K129" t="s">
        <v>42</v>
      </c>
    </row>
    <row r="130" spans="1:11" x14ac:dyDescent="0.2">
      <c r="A130" s="3"/>
      <c r="B130" s="3"/>
      <c r="C130" s="3"/>
      <c r="D130" s="3" t="s">
        <v>24</v>
      </c>
      <c r="E130" s="3" t="s">
        <v>6</v>
      </c>
      <c r="F130" s="3"/>
      <c r="G130" s="3">
        <v>1</v>
      </c>
      <c r="H130" s="3" t="s">
        <v>62</v>
      </c>
      <c r="I130" s="3" t="s">
        <v>12</v>
      </c>
      <c r="J130" s="3" t="s">
        <v>6</v>
      </c>
      <c r="K130" t="s">
        <v>42</v>
      </c>
    </row>
    <row r="131" spans="1:11" x14ac:dyDescent="0.2">
      <c r="A131" s="3"/>
      <c r="B131" s="3"/>
      <c r="C131" s="3"/>
      <c r="D131" s="3" t="s">
        <v>24</v>
      </c>
      <c r="E131" s="3"/>
      <c r="F131" s="3" t="s">
        <v>33</v>
      </c>
      <c r="G131" s="3">
        <v>0.31666666666666654</v>
      </c>
      <c r="H131" s="3" t="s">
        <v>62</v>
      </c>
      <c r="I131" s="3" t="s">
        <v>12</v>
      </c>
      <c r="J131" s="3" t="s">
        <v>6</v>
      </c>
      <c r="K131" t="s">
        <v>42</v>
      </c>
    </row>
    <row r="132" spans="1:11" x14ac:dyDescent="0.2">
      <c r="A132" s="3"/>
      <c r="B132" s="3"/>
      <c r="C132" s="3"/>
      <c r="D132" s="3" t="s">
        <v>24</v>
      </c>
      <c r="E132" s="3"/>
      <c r="F132" s="3" t="s">
        <v>70</v>
      </c>
      <c r="G132" s="3">
        <v>2.8499999999999996</v>
      </c>
      <c r="H132" s="3" t="s">
        <v>62</v>
      </c>
      <c r="I132" s="3" t="s">
        <v>12</v>
      </c>
      <c r="J132" s="3" t="s">
        <v>6</v>
      </c>
      <c r="K132" t="s">
        <v>42</v>
      </c>
    </row>
    <row r="133" spans="1:11" x14ac:dyDescent="0.2">
      <c r="A133" s="3"/>
      <c r="B133" s="3"/>
      <c r="C133" s="3" t="s">
        <v>12</v>
      </c>
      <c r="D133" s="3" t="s">
        <v>76</v>
      </c>
      <c r="E133" s="3"/>
      <c r="F133" s="3"/>
      <c r="G133" s="3">
        <v>4.1666666666666661</v>
      </c>
      <c r="H133" s="3" t="s">
        <v>62</v>
      </c>
      <c r="I133" s="3" t="s">
        <v>12</v>
      </c>
      <c r="J133" s="3" t="s">
        <v>6</v>
      </c>
      <c r="K133" t="s">
        <v>42</v>
      </c>
    </row>
    <row r="134" spans="1:11" x14ac:dyDescent="0.2">
      <c r="A134" s="3"/>
      <c r="B134" s="3"/>
      <c r="C134" s="3" t="s">
        <v>12</v>
      </c>
      <c r="D134" s="3"/>
      <c r="E134" s="3"/>
      <c r="F134" s="3" t="s">
        <v>33</v>
      </c>
      <c r="G134" s="3">
        <v>0.21929824561403422</v>
      </c>
      <c r="H134" s="3" t="s">
        <v>62</v>
      </c>
      <c r="I134" s="3" t="s">
        <v>12</v>
      </c>
      <c r="J134" s="3" t="s">
        <v>6</v>
      </c>
      <c r="K134" t="s">
        <v>42</v>
      </c>
    </row>
    <row r="135" spans="1:11" x14ac:dyDescent="0.2">
      <c r="A135" s="3"/>
      <c r="B135" s="3"/>
      <c r="C135" s="3"/>
      <c r="D135" s="3" t="s">
        <v>76</v>
      </c>
      <c r="E135" s="3" t="s">
        <v>6</v>
      </c>
      <c r="F135" s="3"/>
      <c r="G135" s="3">
        <v>1</v>
      </c>
      <c r="H135" s="3" t="s">
        <v>62</v>
      </c>
      <c r="I135" s="3" t="s">
        <v>12</v>
      </c>
      <c r="J135" s="3" t="s">
        <v>6</v>
      </c>
      <c r="K135" t="s">
        <v>42</v>
      </c>
    </row>
    <row r="136" spans="1:11" x14ac:dyDescent="0.2">
      <c r="A136" s="3"/>
      <c r="B136" s="3"/>
      <c r="C136" s="3"/>
      <c r="D136" s="3" t="s">
        <v>76</v>
      </c>
      <c r="E136" s="3"/>
      <c r="F136" s="3" t="s">
        <v>33</v>
      </c>
      <c r="G136" s="3">
        <v>0.31666666666666654</v>
      </c>
      <c r="H136" s="3" t="s">
        <v>62</v>
      </c>
      <c r="I136" s="3" t="s">
        <v>12</v>
      </c>
      <c r="J136" s="3" t="s">
        <v>6</v>
      </c>
      <c r="K136" t="s">
        <v>42</v>
      </c>
    </row>
    <row r="137" spans="1:11" x14ac:dyDescent="0.2">
      <c r="A137" s="3"/>
      <c r="B137" s="3"/>
      <c r="C137" s="3"/>
      <c r="D137" s="3" t="s">
        <v>76</v>
      </c>
      <c r="E137" s="3"/>
      <c r="F137" s="3" t="s">
        <v>70</v>
      </c>
      <c r="G137" s="3">
        <v>2.8499999999999996</v>
      </c>
      <c r="H137" s="3" t="s">
        <v>62</v>
      </c>
      <c r="I137" s="3" t="s">
        <v>12</v>
      </c>
      <c r="J137" s="3" t="s">
        <v>6</v>
      </c>
      <c r="K137" t="s">
        <v>42</v>
      </c>
    </row>
    <row r="138" spans="1:11" x14ac:dyDescent="0.2">
      <c r="A138" s="3"/>
      <c r="B138" s="3"/>
      <c r="C138" s="3"/>
      <c r="D138" s="3"/>
      <c r="E138" s="3" t="s">
        <v>6</v>
      </c>
      <c r="F138" s="3" t="s">
        <v>33</v>
      </c>
      <c r="G138" s="3">
        <v>1</v>
      </c>
      <c r="H138" s="3" t="s">
        <v>62</v>
      </c>
      <c r="I138" s="3" t="s">
        <v>12</v>
      </c>
      <c r="J138" s="3" t="s">
        <v>6</v>
      </c>
      <c r="K138" t="s">
        <v>42</v>
      </c>
    </row>
    <row r="139" spans="1:11" x14ac:dyDescent="0.2">
      <c r="A139" s="3"/>
      <c r="B139" s="3"/>
      <c r="C139" s="3"/>
      <c r="D139" s="3"/>
      <c r="E139" s="3" t="s">
        <v>6</v>
      </c>
      <c r="F139" s="3" t="s">
        <v>70</v>
      </c>
      <c r="G139" s="3">
        <v>0</v>
      </c>
      <c r="H139" s="3" t="s">
        <v>62</v>
      </c>
      <c r="I139" s="3" t="s">
        <v>12</v>
      </c>
      <c r="J139" s="3" t="s">
        <v>6</v>
      </c>
      <c r="K139" t="s">
        <v>42</v>
      </c>
    </row>
    <row r="140" spans="1:11" x14ac:dyDescent="0.2">
      <c r="A140" s="3"/>
      <c r="B140" s="3"/>
      <c r="C140" s="3"/>
      <c r="D140" s="3"/>
      <c r="E140" s="3" t="s">
        <v>6</v>
      </c>
      <c r="F140" s="3" t="s">
        <v>33</v>
      </c>
      <c r="G140" s="3">
        <v>1</v>
      </c>
      <c r="H140" s="3" t="s">
        <v>62</v>
      </c>
      <c r="I140" s="3" t="s">
        <v>12</v>
      </c>
      <c r="J140" s="3" t="s">
        <v>6</v>
      </c>
      <c r="K140" t="s">
        <v>42</v>
      </c>
    </row>
    <row r="141" spans="1:11" x14ac:dyDescent="0.2">
      <c r="A141" s="3"/>
      <c r="B141" s="3"/>
      <c r="C141" s="3"/>
      <c r="D141" s="3"/>
      <c r="E141" s="3" t="s">
        <v>6</v>
      </c>
      <c r="F141" s="3" t="s">
        <v>70</v>
      </c>
      <c r="G141" s="3">
        <v>0</v>
      </c>
      <c r="H141" s="3" t="s">
        <v>62</v>
      </c>
      <c r="I141" s="3" t="s">
        <v>12</v>
      </c>
      <c r="J141" s="3" t="s">
        <v>6</v>
      </c>
      <c r="K141" t="s">
        <v>42</v>
      </c>
    </row>
    <row r="142" spans="1:11" x14ac:dyDescent="0.2">
      <c r="A142" s="2" t="s">
        <v>107</v>
      </c>
      <c r="B142" s="2" t="s">
        <v>10</v>
      </c>
      <c r="C142" s="2"/>
      <c r="D142" s="2"/>
      <c r="E142" s="2"/>
      <c r="F142" s="2"/>
      <c r="G142" s="2">
        <v>17.982456140350873</v>
      </c>
      <c r="H142" s="2" t="s">
        <v>65</v>
      </c>
      <c r="I142" s="2" t="s">
        <v>12</v>
      </c>
      <c r="J142" s="2" t="s">
        <v>26</v>
      </c>
      <c r="K142" t="s">
        <v>40</v>
      </c>
    </row>
    <row r="143" spans="1:11" x14ac:dyDescent="0.2">
      <c r="A143" s="2" t="s">
        <v>107</v>
      </c>
      <c r="B143" s="2"/>
      <c r="C143" s="2"/>
      <c r="D143" s="2"/>
      <c r="E143" s="2"/>
      <c r="F143" s="2" t="s">
        <v>33</v>
      </c>
      <c r="G143" s="2">
        <v>9.388101150898553</v>
      </c>
      <c r="H143" s="2" t="s">
        <v>65</v>
      </c>
      <c r="I143" s="2" t="s">
        <v>12</v>
      </c>
      <c r="J143" s="2" t="s">
        <v>26</v>
      </c>
      <c r="K143" t="s">
        <v>40</v>
      </c>
    </row>
    <row r="144" spans="1:11" x14ac:dyDescent="0.2">
      <c r="A144" s="2"/>
      <c r="B144" s="2" t="s">
        <v>10</v>
      </c>
      <c r="C144" s="2" t="s">
        <v>12</v>
      </c>
      <c r="D144" s="2"/>
      <c r="E144" s="2"/>
      <c r="F144" s="2"/>
      <c r="G144" s="2">
        <v>17.982456140350873</v>
      </c>
      <c r="H144" s="2" t="s">
        <v>65</v>
      </c>
      <c r="I144" s="2" t="s">
        <v>12</v>
      </c>
      <c r="J144" s="2" t="s">
        <v>26</v>
      </c>
      <c r="K144" t="s">
        <v>40</v>
      </c>
    </row>
    <row r="145" spans="1:11" x14ac:dyDescent="0.2">
      <c r="A145" s="2"/>
      <c r="B145" s="2" t="s">
        <v>10</v>
      </c>
      <c r="C145" s="2"/>
      <c r="D145" s="2"/>
      <c r="E145" s="2"/>
      <c r="F145" s="2" t="s">
        <v>33</v>
      </c>
      <c r="G145" s="2">
        <v>0</v>
      </c>
      <c r="H145" s="2" t="s">
        <v>65</v>
      </c>
      <c r="I145" s="2" t="s">
        <v>12</v>
      </c>
      <c r="J145" s="2" t="s">
        <v>26</v>
      </c>
      <c r="K145" t="s">
        <v>40</v>
      </c>
    </row>
    <row r="146" spans="1:11" x14ac:dyDescent="0.2">
      <c r="A146" s="2" t="s">
        <v>108</v>
      </c>
      <c r="B146" s="2" t="s">
        <v>36</v>
      </c>
      <c r="C146" s="2"/>
      <c r="D146" s="2"/>
      <c r="E146" s="2"/>
      <c r="F146" s="2"/>
      <c r="G146" s="2">
        <v>2.1929824561403506</v>
      </c>
      <c r="H146" s="2" t="s">
        <v>65</v>
      </c>
      <c r="I146" s="2" t="s">
        <v>12</v>
      </c>
      <c r="J146" s="2" t="s">
        <v>26</v>
      </c>
      <c r="K146" t="s">
        <v>41</v>
      </c>
    </row>
    <row r="147" spans="1:11" x14ac:dyDescent="0.2">
      <c r="A147" s="2" t="s">
        <v>108</v>
      </c>
      <c r="B147" s="2"/>
      <c r="C147" s="2"/>
      <c r="D147" s="2"/>
      <c r="E147" s="2"/>
      <c r="F147" s="2" t="s">
        <v>33</v>
      </c>
      <c r="G147" s="2">
        <v>2.2372851320219742</v>
      </c>
      <c r="H147" s="2" t="s">
        <v>65</v>
      </c>
      <c r="I147" s="2" t="s">
        <v>12</v>
      </c>
      <c r="J147" s="2" t="s">
        <v>26</v>
      </c>
      <c r="K147" t="s">
        <v>41</v>
      </c>
    </row>
    <row r="148" spans="1:11" x14ac:dyDescent="0.2">
      <c r="A148" s="2"/>
      <c r="B148" s="2" t="s">
        <v>36</v>
      </c>
      <c r="C148" s="2" t="s">
        <v>12</v>
      </c>
      <c r="D148" s="2"/>
      <c r="E148" s="2"/>
      <c r="F148" s="2"/>
      <c r="G148" s="2">
        <v>2.1929824561403506</v>
      </c>
      <c r="H148" s="2" t="s">
        <v>65</v>
      </c>
      <c r="I148" s="2" t="s">
        <v>12</v>
      </c>
      <c r="J148" s="2" t="s">
        <v>26</v>
      </c>
      <c r="K148" t="s">
        <v>41</v>
      </c>
    </row>
    <row r="149" spans="1:11" x14ac:dyDescent="0.2">
      <c r="A149" s="2"/>
      <c r="B149" s="2" t="s">
        <v>36</v>
      </c>
      <c r="C149" s="2"/>
      <c r="D149" s="2"/>
      <c r="E149" s="2"/>
      <c r="F149" s="2" t="s">
        <v>33</v>
      </c>
      <c r="G149" s="2">
        <v>0</v>
      </c>
      <c r="H149" s="2" t="s">
        <v>65</v>
      </c>
      <c r="I149" s="2" t="s">
        <v>12</v>
      </c>
      <c r="J149" s="2" t="s">
        <v>26</v>
      </c>
      <c r="K149" t="s">
        <v>41</v>
      </c>
    </row>
    <row r="150" spans="1:11" x14ac:dyDescent="0.2">
      <c r="A150" s="2" t="s">
        <v>106</v>
      </c>
      <c r="B150" s="2" t="s">
        <v>35</v>
      </c>
      <c r="C150" s="2"/>
      <c r="D150" s="2"/>
      <c r="E150" s="2"/>
      <c r="F150" s="2"/>
      <c r="G150" s="2">
        <v>0.8771929824561403</v>
      </c>
      <c r="H150" s="2" t="s">
        <v>65</v>
      </c>
      <c r="I150" s="2" t="s">
        <v>12</v>
      </c>
      <c r="J150" s="2" t="s">
        <v>26</v>
      </c>
      <c r="K150" t="s">
        <v>38</v>
      </c>
    </row>
    <row r="151" spans="1:11" x14ac:dyDescent="0.2">
      <c r="A151" s="2" t="s">
        <v>106</v>
      </c>
      <c r="B151" s="2"/>
      <c r="C151" s="2"/>
      <c r="D151" s="2"/>
      <c r="E151" s="2"/>
      <c r="F151" s="2" t="s">
        <v>33</v>
      </c>
      <c r="G151" s="2">
        <v>0.59956288026463467</v>
      </c>
      <c r="H151" s="2" t="s">
        <v>65</v>
      </c>
      <c r="I151" s="2" t="s">
        <v>12</v>
      </c>
      <c r="J151" s="2" t="s">
        <v>26</v>
      </c>
      <c r="K151" t="s">
        <v>38</v>
      </c>
    </row>
    <row r="152" spans="1:11" x14ac:dyDescent="0.2">
      <c r="A152" s="2"/>
      <c r="B152" s="2" t="s">
        <v>35</v>
      </c>
      <c r="C152" s="2" t="s">
        <v>12</v>
      </c>
      <c r="D152" s="2"/>
      <c r="E152" s="2"/>
      <c r="F152" s="2"/>
      <c r="G152" s="2">
        <v>0.8771929824561403</v>
      </c>
      <c r="H152" s="2" t="s">
        <v>65</v>
      </c>
      <c r="I152" s="2" t="s">
        <v>12</v>
      </c>
      <c r="J152" s="2" t="s">
        <v>26</v>
      </c>
      <c r="K152" t="s">
        <v>38</v>
      </c>
    </row>
    <row r="153" spans="1:11" x14ac:dyDescent="0.2">
      <c r="A153" s="2"/>
      <c r="B153" s="2" t="s">
        <v>35</v>
      </c>
      <c r="C153" s="2"/>
      <c r="D153" s="2"/>
      <c r="E153" s="2"/>
      <c r="F153" s="2" t="s">
        <v>33</v>
      </c>
      <c r="G153" s="2">
        <v>0</v>
      </c>
      <c r="H153" s="2" t="s">
        <v>65</v>
      </c>
      <c r="I153" s="2" t="s">
        <v>12</v>
      </c>
      <c r="J153" s="2" t="s">
        <v>26</v>
      </c>
      <c r="K153" t="s">
        <v>38</v>
      </c>
    </row>
    <row r="154" spans="1:11" x14ac:dyDescent="0.2">
      <c r="A154" s="2"/>
      <c r="B154" s="2"/>
      <c r="C154" s="2" t="s">
        <v>12</v>
      </c>
      <c r="D154" s="2" t="s">
        <v>24</v>
      </c>
      <c r="E154" s="2"/>
      <c r="F154" s="2"/>
      <c r="G154" s="2">
        <v>4.1666666666666661</v>
      </c>
      <c r="H154" s="2" t="s">
        <v>65</v>
      </c>
      <c r="I154" s="2" t="s">
        <v>12</v>
      </c>
      <c r="J154" s="2" t="s">
        <v>26</v>
      </c>
      <c r="K154" t="s">
        <v>42</v>
      </c>
    </row>
    <row r="155" spans="1:11" x14ac:dyDescent="0.2">
      <c r="A155" s="2"/>
      <c r="B155" s="2"/>
      <c r="C155" s="2" t="s">
        <v>12</v>
      </c>
      <c r="D155" s="2"/>
      <c r="E155" s="2"/>
      <c r="F155" s="2" t="s">
        <v>33</v>
      </c>
      <c r="G155" s="2">
        <v>0.21929824561403422</v>
      </c>
      <c r="H155" s="2" t="s">
        <v>65</v>
      </c>
      <c r="I155" s="2" t="s">
        <v>12</v>
      </c>
      <c r="J155" s="2" t="s">
        <v>26</v>
      </c>
      <c r="K155" t="s">
        <v>42</v>
      </c>
    </row>
    <row r="156" spans="1:11" x14ac:dyDescent="0.2">
      <c r="A156" s="2"/>
      <c r="B156" s="2"/>
      <c r="C156" s="2"/>
      <c r="D156" s="2" t="s">
        <v>24</v>
      </c>
      <c r="E156" s="2" t="s">
        <v>26</v>
      </c>
      <c r="F156" s="2"/>
      <c r="G156" s="2">
        <v>1</v>
      </c>
      <c r="H156" s="2" t="s">
        <v>65</v>
      </c>
      <c r="I156" s="2" t="s">
        <v>12</v>
      </c>
      <c r="J156" s="2" t="s">
        <v>26</v>
      </c>
      <c r="K156" t="s">
        <v>42</v>
      </c>
    </row>
    <row r="157" spans="1:11" x14ac:dyDescent="0.2">
      <c r="A157" s="2"/>
      <c r="B157" s="2"/>
      <c r="C157" s="2"/>
      <c r="D157" s="2" t="s">
        <v>24</v>
      </c>
      <c r="E157" s="2"/>
      <c r="F157" s="2" t="s">
        <v>33</v>
      </c>
      <c r="G157" s="2">
        <v>0.31666666666666654</v>
      </c>
      <c r="H157" s="2" t="s">
        <v>65</v>
      </c>
      <c r="I157" s="2" t="s">
        <v>12</v>
      </c>
      <c r="J157" s="2" t="s">
        <v>26</v>
      </c>
      <c r="K157" t="s">
        <v>42</v>
      </c>
    </row>
    <row r="158" spans="1:11" x14ac:dyDescent="0.2">
      <c r="A158" s="2"/>
      <c r="B158" s="2"/>
      <c r="C158" s="2"/>
      <c r="D158" s="2" t="s">
        <v>24</v>
      </c>
      <c r="E158" s="2"/>
      <c r="F158" s="2" t="s">
        <v>70</v>
      </c>
      <c r="G158" s="2">
        <v>2.8499999999999996</v>
      </c>
      <c r="H158" s="2" t="s">
        <v>65</v>
      </c>
      <c r="I158" s="2" t="s">
        <v>12</v>
      </c>
      <c r="J158" s="2" t="s">
        <v>26</v>
      </c>
      <c r="K158" t="s">
        <v>42</v>
      </c>
    </row>
    <row r="159" spans="1:11" x14ac:dyDescent="0.2">
      <c r="A159" s="2"/>
      <c r="B159" s="2"/>
      <c r="C159" s="2" t="s">
        <v>12</v>
      </c>
      <c r="D159" s="2" t="s">
        <v>76</v>
      </c>
      <c r="E159" s="2"/>
      <c r="F159" s="2"/>
      <c r="G159" s="2">
        <v>16.666666666666664</v>
      </c>
      <c r="H159" s="2" t="s">
        <v>65</v>
      </c>
      <c r="I159" s="2" t="s">
        <v>12</v>
      </c>
      <c r="J159" s="2" t="s">
        <v>26</v>
      </c>
      <c r="K159" t="s">
        <v>42</v>
      </c>
    </row>
    <row r="160" spans="1:11" x14ac:dyDescent="0.2">
      <c r="A160" s="2"/>
      <c r="B160" s="2"/>
      <c r="C160" s="2" t="s">
        <v>12</v>
      </c>
      <c r="D160" s="2"/>
      <c r="E160" s="2"/>
      <c r="F160" s="2" t="s">
        <v>33</v>
      </c>
      <c r="G160" s="2">
        <v>0.87719298245613686</v>
      </c>
      <c r="H160" s="2" t="s">
        <v>65</v>
      </c>
      <c r="I160" s="2" t="s">
        <v>12</v>
      </c>
      <c r="J160" s="2" t="s">
        <v>26</v>
      </c>
      <c r="K160" t="s">
        <v>42</v>
      </c>
    </row>
    <row r="161" spans="1:11" x14ac:dyDescent="0.2">
      <c r="A161" s="2"/>
      <c r="B161" s="2"/>
      <c r="C161" s="2"/>
      <c r="D161" s="2" t="s">
        <v>76</v>
      </c>
      <c r="E161" s="2" t="s">
        <v>26</v>
      </c>
      <c r="F161" s="2"/>
      <c r="G161" s="2">
        <v>4</v>
      </c>
      <c r="H161" s="2" t="s">
        <v>65</v>
      </c>
      <c r="I161" s="2" t="s">
        <v>12</v>
      </c>
      <c r="J161" s="2" t="s">
        <v>26</v>
      </c>
      <c r="K161" t="s">
        <v>42</v>
      </c>
    </row>
    <row r="162" spans="1:11" x14ac:dyDescent="0.2">
      <c r="A162" s="2"/>
      <c r="B162" s="2"/>
      <c r="C162" s="2"/>
      <c r="D162" s="2" t="s">
        <v>76</v>
      </c>
      <c r="E162" s="2"/>
      <c r="F162" s="2" t="s">
        <v>33</v>
      </c>
      <c r="G162" s="2">
        <v>1.2666666666666662</v>
      </c>
      <c r="H162" s="2" t="s">
        <v>65</v>
      </c>
      <c r="I162" s="2" t="s">
        <v>12</v>
      </c>
      <c r="J162" s="2" t="s">
        <v>26</v>
      </c>
      <c r="K162" t="s">
        <v>42</v>
      </c>
    </row>
    <row r="163" spans="1:11" x14ac:dyDescent="0.2">
      <c r="A163" s="2"/>
      <c r="B163" s="2"/>
      <c r="C163" s="2"/>
      <c r="D163" s="2" t="s">
        <v>76</v>
      </c>
      <c r="E163" s="2"/>
      <c r="F163" s="2" t="s">
        <v>70</v>
      </c>
      <c r="G163" s="2">
        <v>11.399999999999999</v>
      </c>
      <c r="H163" s="2" t="s">
        <v>65</v>
      </c>
      <c r="I163" s="2" t="s">
        <v>12</v>
      </c>
      <c r="J163" s="2" t="s">
        <v>26</v>
      </c>
      <c r="K163" t="s">
        <v>42</v>
      </c>
    </row>
    <row r="164" spans="1:11" x14ac:dyDescent="0.2">
      <c r="A164" s="2"/>
      <c r="B164" s="2"/>
      <c r="C164" s="2"/>
      <c r="D164" s="2"/>
      <c r="E164" s="2" t="s">
        <v>26</v>
      </c>
      <c r="F164" s="2" t="s">
        <v>33</v>
      </c>
      <c r="G164" s="2">
        <v>3</v>
      </c>
      <c r="H164" s="2" t="s">
        <v>65</v>
      </c>
      <c r="I164" s="2" t="s">
        <v>12</v>
      </c>
      <c r="J164" s="2" t="s">
        <v>26</v>
      </c>
      <c r="K164" t="s">
        <v>42</v>
      </c>
    </row>
    <row r="165" spans="1:11" x14ac:dyDescent="0.2">
      <c r="A165" s="2"/>
      <c r="B165" s="2"/>
      <c r="C165" s="2"/>
      <c r="D165" s="2"/>
      <c r="E165" s="2" t="s">
        <v>26</v>
      </c>
      <c r="F165" s="2" t="s">
        <v>70</v>
      </c>
      <c r="G165" s="2">
        <v>0</v>
      </c>
      <c r="H165" s="2" t="s">
        <v>65</v>
      </c>
      <c r="I165" s="2" t="s">
        <v>12</v>
      </c>
      <c r="J165" s="2" t="s">
        <v>26</v>
      </c>
      <c r="K165" t="s">
        <v>42</v>
      </c>
    </row>
    <row r="166" spans="1:11" x14ac:dyDescent="0.2">
      <c r="A166" s="2"/>
      <c r="B166" s="2"/>
      <c r="C166" s="2"/>
      <c r="D166" s="2"/>
      <c r="E166" s="2" t="s">
        <v>26</v>
      </c>
      <c r="F166" s="2" t="s">
        <v>33</v>
      </c>
      <c r="G166" s="2">
        <v>2</v>
      </c>
      <c r="H166" s="2" t="s">
        <v>65</v>
      </c>
      <c r="I166" s="2" t="s">
        <v>12</v>
      </c>
      <c r="J166" s="2" t="s">
        <v>26</v>
      </c>
      <c r="K166" t="s">
        <v>42</v>
      </c>
    </row>
    <row r="167" spans="1:11" x14ac:dyDescent="0.2">
      <c r="A167" s="2"/>
      <c r="B167" s="2"/>
      <c r="C167" s="2"/>
      <c r="D167" s="2"/>
      <c r="E167" s="2" t="s">
        <v>26</v>
      </c>
      <c r="F167" s="2" t="s">
        <v>70</v>
      </c>
      <c r="G167" s="2">
        <v>0</v>
      </c>
      <c r="H167" s="2" t="s">
        <v>65</v>
      </c>
      <c r="I167" s="2" t="s">
        <v>12</v>
      </c>
      <c r="J167" s="2" t="s">
        <v>26</v>
      </c>
      <c r="K167" t="s">
        <v>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1759F-0CBD-B74F-BD45-25069BC44B65}">
  <sheetPr>
    <tabColor theme="8"/>
  </sheetPr>
  <dimension ref="A1:L167"/>
  <sheetViews>
    <sheetView topLeftCell="A136" zoomScale="130" zoomScaleNormal="130" workbookViewId="0">
      <selection activeCell="L136" sqref="L1:L1048576"/>
    </sheetView>
  </sheetViews>
  <sheetFormatPr baseColWidth="10" defaultRowHeight="16" x14ac:dyDescent="0.2"/>
  <cols>
    <col min="1" max="1" width="4.83203125" bestFit="1" customWidth="1"/>
    <col min="2" max="2" width="8.1640625" bestFit="1" customWidth="1"/>
    <col min="3" max="3" width="7.6640625" bestFit="1" customWidth="1"/>
    <col min="4" max="4" width="7.33203125" bestFit="1" customWidth="1"/>
    <col min="5" max="5" width="17" bestFit="1" customWidth="1"/>
    <col min="6" max="6" width="15.33203125" bestFit="1" customWidth="1"/>
    <col min="7" max="7" width="7.6640625" bestFit="1" customWidth="1"/>
    <col min="11" max="11" width="19.83203125" bestFit="1" customWidth="1"/>
    <col min="12" max="12" width="17.83203125" customWidth="1"/>
  </cols>
  <sheetData>
    <row r="1" spans="1:12" x14ac:dyDescent="0.2">
      <c r="A1" s="1" t="s">
        <v>9</v>
      </c>
      <c r="B1" s="1" t="s">
        <v>0</v>
      </c>
      <c r="C1" s="1" t="s">
        <v>11</v>
      </c>
      <c r="D1" s="1" t="s">
        <v>13</v>
      </c>
      <c r="E1" s="1" t="s">
        <v>14</v>
      </c>
      <c r="F1" s="1" t="s">
        <v>15</v>
      </c>
      <c r="G1" s="1" t="s">
        <v>1</v>
      </c>
      <c r="H1" s="1" t="s">
        <v>61</v>
      </c>
      <c r="I1" s="1" t="s">
        <v>79</v>
      </c>
      <c r="J1" s="1" t="s">
        <v>80</v>
      </c>
      <c r="K1" s="1" t="s">
        <v>17</v>
      </c>
      <c r="L1" s="4"/>
    </row>
    <row r="2" spans="1:12" x14ac:dyDescent="0.2">
      <c r="A2" s="2" t="s">
        <v>101</v>
      </c>
      <c r="B2" s="2" t="s">
        <v>2</v>
      </c>
      <c r="C2" s="2"/>
      <c r="D2" s="2"/>
      <c r="E2" s="2"/>
      <c r="F2" s="2"/>
      <c r="G2" s="2">
        <v>2.6702982723170181</v>
      </c>
      <c r="H2" s="2" t="s">
        <v>68</v>
      </c>
      <c r="I2" s="2" t="s">
        <v>18</v>
      </c>
      <c r="J2" s="2" t="s">
        <v>8</v>
      </c>
      <c r="K2" t="s">
        <v>27</v>
      </c>
    </row>
    <row r="3" spans="1:12" x14ac:dyDescent="0.2">
      <c r="A3" s="2" t="s">
        <v>101</v>
      </c>
      <c r="B3" s="2"/>
      <c r="C3" s="2"/>
      <c r="D3" s="2"/>
      <c r="E3" s="2"/>
      <c r="F3" s="2" t="s">
        <v>33</v>
      </c>
      <c r="G3" s="2">
        <v>1.8633150932466802</v>
      </c>
      <c r="H3" s="2" t="s">
        <v>68</v>
      </c>
      <c r="I3" s="2" t="s">
        <v>18</v>
      </c>
      <c r="J3" s="2" t="s">
        <v>8</v>
      </c>
      <c r="K3" t="s">
        <v>27</v>
      </c>
    </row>
    <row r="4" spans="1:12" x14ac:dyDescent="0.2">
      <c r="A4" s="2"/>
      <c r="B4" s="2" t="s">
        <v>2</v>
      </c>
      <c r="C4" s="2" t="s">
        <v>18</v>
      </c>
      <c r="D4" s="2"/>
      <c r="E4" s="2"/>
      <c r="F4" s="2"/>
      <c r="G4" s="2">
        <v>2.6702982723170181</v>
      </c>
      <c r="H4" s="2" t="s">
        <v>68</v>
      </c>
      <c r="I4" s="2" t="s">
        <v>18</v>
      </c>
      <c r="J4" s="2" t="s">
        <v>8</v>
      </c>
      <c r="K4" t="s">
        <v>27</v>
      </c>
    </row>
    <row r="5" spans="1:12" x14ac:dyDescent="0.2">
      <c r="A5" s="2"/>
      <c r="B5" s="2" t="s">
        <v>2</v>
      </c>
      <c r="C5" s="2"/>
      <c r="D5" s="2"/>
      <c r="E5" s="2"/>
      <c r="F5" s="2" t="s">
        <v>33</v>
      </c>
      <c r="G5" s="2">
        <v>0</v>
      </c>
      <c r="H5" s="2" t="s">
        <v>68</v>
      </c>
      <c r="I5" s="2" t="s">
        <v>18</v>
      </c>
      <c r="J5" s="2" t="s">
        <v>8</v>
      </c>
      <c r="K5" t="s">
        <v>27</v>
      </c>
    </row>
    <row r="6" spans="1:12" x14ac:dyDescent="0.2">
      <c r="A6" s="2"/>
      <c r="B6" s="2"/>
      <c r="C6" s="2" t="s">
        <v>18</v>
      </c>
      <c r="D6" s="2" t="s">
        <v>16</v>
      </c>
      <c r="E6" s="2"/>
      <c r="F6" s="2"/>
      <c r="G6" s="2">
        <v>2.5367833587011668</v>
      </c>
      <c r="H6" s="2" t="s">
        <v>68</v>
      </c>
      <c r="I6" s="2" t="s">
        <v>18</v>
      </c>
      <c r="J6" s="2" t="s">
        <v>8</v>
      </c>
      <c r="K6" t="s">
        <v>28</v>
      </c>
    </row>
    <row r="7" spans="1:12" x14ac:dyDescent="0.2">
      <c r="A7" s="2"/>
      <c r="B7" s="2"/>
      <c r="C7" s="2" t="s">
        <v>18</v>
      </c>
      <c r="D7" s="2"/>
      <c r="E7" s="2"/>
      <c r="F7" s="2" t="s">
        <v>33</v>
      </c>
      <c r="G7" s="2">
        <v>0.13351491361585133</v>
      </c>
      <c r="H7" s="2" t="s">
        <v>68</v>
      </c>
      <c r="I7" s="2" t="s">
        <v>18</v>
      </c>
      <c r="J7" s="2" t="s">
        <v>8</v>
      </c>
      <c r="K7" t="s">
        <v>28</v>
      </c>
    </row>
    <row r="8" spans="1:12" x14ac:dyDescent="0.2">
      <c r="A8" s="2"/>
      <c r="B8" s="2"/>
      <c r="C8" s="2"/>
      <c r="D8" s="2" t="s">
        <v>16</v>
      </c>
      <c r="E8" s="2" t="s">
        <v>8</v>
      </c>
      <c r="F8" s="2"/>
      <c r="G8" s="2">
        <v>1</v>
      </c>
      <c r="H8" s="2" t="s">
        <v>68</v>
      </c>
      <c r="I8" s="2" t="s">
        <v>18</v>
      </c>
      <c r="J8" s="2" t="s">
        <v>8</v>
      </c>
      <c r="K8" t="s">
        <v>28</v>
      </c>
    </row>
    <row r="9" spans="1:12" x14ac:dyDescent="0.2">
      <c r="A9" s="2"/>
      <c r="B9" s="2"/>
      <c r="C9" s="2"/>
      <c r="D9" s="2" t="s">
        <v>16</v>
      </c>
      <c r="E9" s="2"/>
      <c r="F9" s="2" t="s">
        <v>33</v>
      </c>
      <c r="G9" s="2">
        <v>1.5367833587011668</v>
      </c>
      <c r="H9" s="2" t="s">
        <v>68</v>
      </c>
      <c r="I9" s="2" t="s">
        <v>18</v>
      </c>
      <c r="J9" s="2" t="s">
        <v>8</v>
      </c>
      <c r="K9" t="s">
        <v>28</v>
      </c>
    </row>
    <row r="10" spans="1:12" x14ac:dyDescent="0.2">
      <c r="A10" s="2"/>
      <c r="B10" s="2"/>
      <c r="C10" s="2"/>
      <c r="D10" s="2" t="s">
        <v>16</v>
      </c>
      <c r="E10" s="2"/>
      <c r="F10" s="2" t="s">
        <v>70</v>
      </c>
      <c r="G10" s="2">
        <v>0</v>
      </c>
      <c r="H10" s="2" t="s">
        <v>68</v>
      </c>
      <c r="I10" s="2" t="s">
        <v>18</v>
      </c>
      <c r="J10" s="2" t="s">
        <v>8</v>
      </c>
      <c r="K10" t="s">
        <v>28</v>
      </c>
    </row>
    <row r="11" spans="1:12" x14ac:dyDescent="0.2">
      <c r="A11" s="2"/>
      <c r="B11" s="2"/>
      <c r="C11" s="2" t="s">
        <v>18</v>
      </c>
      <c r="D11" s="2" t="s">
        <v>78</v>
      </c>
      <c r="E11" s="2"/>
      <c r="F11" s="2"/>
      <c r="G11" s="2">
        <v>0</v>
      </c>
      <c r="H11" s="2" t="s">
        <v>68</v>
      </c>
      <c r="I11" s="2" t="s">
        <v>18</v>
      </c>
      <c r="J11" s="2" t="s">
        <v>8</v>
      </c>
      <c r="K11" t="s">
        <v>28</v>
      </c>
    </row>
    <row r="12" spans="1:12" x14ac:dyDescent="0.2">
      <c r="A12" s="2"/>
      <c r="B12" s="2"/>
      <c r="C12" s="2" t="s">
        <v>18</v>
      </c>
      <c r="D12" s="2"/>
      <c r="E12" s="2"/>
      <c r="F12" s="2" t="s">
        <v>33</v>
      </c>
      <c r="G12" s="2">
        <v>0</v>
      </c>
      <c r="H12" s="2" t="s">
        <v>68</v>
      </c>
      <c r="I12" s="2" t="s">
        <v>18</v>
      </c>
      <c r="J12" s="2" t="s">
        <v>8</v>
      </c>
      <c r="K12" t="s">
        <v>28</v>
      </c>
    </row>
    <row r="13" spans="1:12" x14ac:dyDescent="0.2">
      <c r="A13" s="2"/>
      <c r="B13" s="2"/>
      <c r="C13" s="2"/>
      <c r="D13" s="2" t="s">
        <v>78</v>
      </c>
      <c r="E13" s="2" t="s">
        <v>8</v>
      </c>
      <c r="F13" s="2"/>
      <c r="G13" s="2">
        <v>0</v>
      </c>
      <c r="H13" s="2" t="s">
        <v>68</v>
      </c>
      <c r="I13" s="2" t="s">
        <v>18</v>
      </c>
      <c r="J13" s="2" t="s">
        <v>8</v>
      </c>
      <c r="K13" t="s">
        <v>28</v>
      </c>
    </row>
    <row r="14" spans="1:12" x14ac:dyDescent="0.2">
      <c r="A14" s="2"/>
      <c r="B14" s="2"/>
      <c r="C14" s="2"/>
      <c r="D14" s="2" t="s">
        <v>78</v>
      </c>
      <c r="E14" s="2"/>
      <c r="F14" s="2" t="s">
        <v>33</v>
      </c>
      <c r="G14" s="2">
        <v>0</v>
      </c>
      <c r="H14" s="2" t="s">
        <v>68</v>
      </c>
      <c r="I14" s="2" t="s">
        <v>18</v>
      </c>
      <c r="J14" s="2" t="s">
        <v>8</v>
      </c>
      <c r="K14" t="s">
        <v>28</v>
      </c>
    </row>
    <row r="15" spans="1:12" x14ac:dyDescent="0.2">
      <c r="A15" s="2"/>
      <c r="B15" s="2"/>
      <c r="C15" s="2"/>
      <c r="D15" s="2" t="s">
        <v>78</v>
      </c>
      <c r="E15" s="2"/>
      <c r="F15" s="2" t="s">
        <v>70</v>
      </c>
      <c r="G15" s="6">
        <v>0</v>
      </c>
      <c r="H15" s="2" t="s">
        <v>68</v>
      </c>
      <c r="I15" s="2" t="s">
        <v>18</v>
      </c>
      <c r="J15" s="2" t="s">
        <v>8</v>
      </c>
      <c r="K15" t="s">
        <v>28</v>
      </c>
    </row>
    <row r="16" spans="1:12" x14ac:dyDescent="0.2">
      <c r="A16" s="2"/>
      <c r="B16" s="2"/>
      <c r="C16" s="2"/>
      <c r="D16" s="2"/>
      <c r="E16" s="2" t="s">
        <v>8</v>
      </c>
      <c r="F16" s="2" t="s">
        <v>33</v>
      </c>
      <c r="G16" s="2">
        <v>0</v>
      </c>
      <c r="H16" s="2" t="s">
        <v>68</v>
      </c>
      <c r="I16" s="2" t="s">
        <v>18</v>
      </c>
      <c r="J16" s="2" t="s">
        <v>8</v>
      </c>
      <c r="K16" t="s">
        <v>28</v>
      </c>
    </row>
    <row r="17" spans="1:11" x14ac:dyDescent="0.2">
      <c r="A17" s="2"/>
      <c r="B17" s="2"/>
      <c r="C17" s="2"/>
      <c r="D17" s="2"/>
      <c r="E17" s="2" t="s">
        <v>8</v>
      </c>
      <c r="F17" s="2" t="s">
        <v>70</v>
      </c>
      <c r="G17" s="2">
        <v>0</v>
      </c>
      <c r="H17" s="2" t="s">
        <v>68</v>
      </c>
      <c r="I17" s="2" t="s">
        <v>18</v>
      </c>
      <c r="J17" s="2" t="s">
        <v>8</v>
      </c>
      <c r="K17" t="s">
        <v>28</v>
      </c>
    </row>
    <row r="18" spans="1:11" x14ac:dyDescent="0.2">
      <c r="A18" s="2"/>
      <c r="B18" s="2"/>
      <c r="C18" s="2"/>
      <c r="D18" s="2"/>
      <c r="E18" s="2" t="s">
        <v>8</v>
      </c>
      <c r="F18" s="2" t="s">
        <v>33</v>
      </c>
      <c r="G18" s="2">
        <v>1</v>
      </c>
      <c r="H18" s="2" t="s">
        <v>68</v>
      </c>
      <c r="I18" s="2" t="s">
        <v>18</v>
      </c>
      <c r="J18" s="2" t="s">
        <v>8</v>
      </c>
      <c r="K18" t="s">
        <v>28</v>
      </c>
    </row>
    <row r="19" spans="1:11" x14ac:dyDescent="0.2">
      <c r="A19" s="2"/>
      <c r="B19" s="2"/>
      <c r="C19" s="2"/>
      <c r="D19" s="2"/>
      <c r="E19" s="2" t="s">
        <v>8</v>
      </c>
      <c r="F19" s="2" t="s">
        <v>70</v>
      </c>
      <c r="G19" s="2">
        <v>0</v>
      </c>
      <c r="H19" s="2" t="s">
        <v>68</v>
      </c>
      <c r="I19" s="2" t="s">
        <v>18</v>
      </c>
      <c r="J19" s="2" t="s">
        <v>8</v>
      </c>
      <c r="K19" t="s">
        <v>28</v>
      </c>
    </row>
    <row r="20" spans="1:11" x14ac:dyDescent="0.2">
      <c r="A20" s="3" t="s">
        <v>102</v>
      </c>
      <c r="B20" s="3" t="s">
        <v>19</v>
      </c>
      <c r="C20" s="3"/>
      <c r="D20" s="3"/>
      <c r="E20" s="3"/>
      <c r="F20" s="3"/>
      <c r="G20" s="3">
        <v>2.4646546122650177</v>
      </c>
      <c r="H20" s="3" t="s">
        <v>62</v>
      </c>
      <c r="I20" s="3" t="s">
        <v>4</v>
      </c>
      <c r="J20" s="3" t="s">
        <v>20</v>
      </c>
      <c r="K20" t="s">
        <v>29</v>
      </c>
    </row>
    <row r="21" spans="1:11" x14ac:dyDescent="0.2">
      <c r="A21" s="3" t="s">
        <v>102</v>
      </c>
      <c r="B21" s="3"/>
      <c r="C21" s="3"/>
      <c r="D21" s="3"/>
      <c r="E21" s="3"/>
      <c r="F21" s="3" t="s">
        <v>33</v>
      </c>
      <c r="G21" s="3">
        <v>0.27385051247389075</v>
      </c>
      <c r="H21" s="3" t="s">
        <v>62</v>
      </c>
      <c r="I21" s="3" t="s">
        <v>4</v>
      </c>
      <c r="J21" s="3" t="s">
        <v>20</v>
      </c>
      <c r="K21" t="s">
        <v>29</v>
      </c>
    </row>
    <row r="22" spans="1:11" x14ac:dyDescent="0.2">
      <c r="A22" s="3"/>
      <c r="B22" s="3" t="s">
        <v>19</v>
      </c>
      <c r="C22" s="3" t="s">
        <v>4</v>
      </c>
      <c r="D22" s="3"/>
      <c r="E22" s="3"/>
      <c r="F22" s="3"/>
      <c r="G22" s="3">
        <v>3.1368331428827503</v>
      </c>
      <c r="H22" s="3" t="s">
        <v>62</v>
      </c>
      <c r="I22" s="3" t="s">
        <v>4</v>
      </c>
      <c r="J22" s="3" t="s">
        <v>20</v>
      </c>
      <c r="K22" t="s">
        <v>29</v>
      </c>
    </row>
    <row r="23" spans="1:11" x14ac:dyDescent="0.2">
      <c r="A23" s="3"/>
      <c r="B23" s="3" t="s">
        <v>19</v>
      </c>
      <c r="C23" s="3"/>
      <c r="D23" s="3"/>
      <c r="E23" s="3"/>
      <c r="F23" s="3" t="s">
        <v>33</v>
      </c>
      <c r="G23" s="3">
        <v>0</v>
      </c>
      <c r="H23" s="3" t="s">
        <v>62</v>
      </c>
      <c r="I23" s="3" t="s">
        <v>4</v>
      </c>
      <c r="J23" s="3" t="s">
        <v>20</v>
      </c>
      <c r="K23" t="s">
        <v>29</v>
      </c>
    </row>
    <row r="24" spans="1:11" x14ac:dyDescent="0.2">
      <c r="A24" s="3" t="s">
        <v>103</v>
      </c>
      <c r="B24" s="3" t="s">
        <v>21</v>
      </c>
      <c r="C24" s="3"/>
      <c r="D24" s="3"/>
      <c r="E24" s="3"/>
      <c r="F24" s="3"/>
      <c r="G24" s="3">
        <v>14.339808653178284</v>
      </c>
      <c r="H24" s="3" t="s">
        <v>62</v>
      </c>
      <c r="I24" s="3" t="s">
        <v>4</v>
      </c>
      <c r="J24" s="3" t="s">
        <v>20</v>
      </c>
      <c r="K24" t="s">
        <v>30</v>
      </c>
    </row>
    <row r="25" spans="1:11" x14ac:dyDescent="0.2">
      <c r="A25" s="3" t="s">
        <v>103</v>
      </c>
      <c r="B25" s="3"/>
      <c r="C25" s="3"/>
      <c r="D25" s="3"/>
      <c r="E25" s="3"/>
      <c r="F25" s="3" t="s">
        <v>33</v>
      </c>
      <c r="G25" s="3">
        <v>5.0908263782286056</v>
      </c>
      <c r="H25" s="3" t="s">
        <v>62</v>
      </c>
      <c r="I25" s="3" t="s">
        <v>4</v>
      </c>
      <c r="J25" s="3" t="s">
        <v>20</v>
      </c>
      <c r="K25" t="s">
        <v>30</v>
      </c>
    </row>
    <row r="26" spans="1:11" x14ac:dyDescent="0.2">
      <c r="A26" s="3"/>
      <c r="B26" s="3" t="s">
        <v>21</v>
      </c>
      <c r="C26" s="3" t="s">
        <v>4</v>
      </c>
      <c r="D26" s="3"/>
      <c r="E26" s="3"/>
      <c r="F26" s="3"/>
      <c r="G26" s="3">
        <v>19.269117877708318</v>
      </c>
      <c r="H26" s="3" t="s">
        <v>62</v>
      </c>
      <c r="I26" s="3" t="s">
        <v>4</v>
      </c>
      <c r="J26" s="3" t="s">
        <v>20</v>
      </c>
      <c r="K26" t="s">
        <v>30</v>
      </c>
    </row>
    <row r="27" spans="1:11" x14ac:dyDescent="0.2">
      <c r="A27" s="3"/>
      <c r="B27" s="3" t="s">
        <v>21</v>
      </c>
      <c r="C27" s="3"/>
      <c r="D27" s="3"/>
      <c r="E27" s="3"/>
      <c r="F27" s="3" t="s">
        <v>33</v>
      </c>
      <c r="G27" s="3">
        <v>0</v>
      </c>
      <c r="H27" s="3" t="s">
        <v>62</v>
      </c>
      <c r="I27" s="3" t="s">
        <v>4</v>
      </c>
      <c r="J27" s="3" t="s">
        <v>20</v>
      </c>
      <c r="K27" t="s">
        <v>30</v>
      </c>
    </row>
    <row r="28" spans="1:11" x14ac:dyDescent="0.2">
      <c r="A28" s="3"/>
      <c r="B28" s="3"/>
      <c r="C28" s="3" t="s">
        <v>4</v>
      </c>
      <c r="D28" s="3" t="s">
        <v>5</v>
      </c>
      <c r="E28" s="3"/>
      <c r="F28" s="3"/>
      <c r="G28" s="3">
        <v>2.1285653469561514</v>
      </c>
      <c r="H28" s="3" t="s">
        <v>62</v>
      </c>
      <c r="I28" s="3" t="s">
        <v>4</v>
      </c>
      <c r="J28" s="3" t="s">
        <v>20</v>
      </c>
      <c r="K28" t="s">
        <v>31</v>
      </c>
    </row>
    <row r="29" spans="1:11" x14ac:dyDescent="0.2">
      <c r="A29" s="3"/>
      <c r="B29" s="3"/>
      <c r="C29" s="3" t="s">
        <v>4</v>
      </c>
      <c r="D29" s="3"/>
      <c r="E29" s="3"/>
      <c r="F29" s="3" t="s">
        <v>33</v>
      </c>
      <c r="G29" s="3">
        <v>0.11202975510295543</v>
      </c>
      <c r="H29" s="3" t="s">
        <v>62</v>
      </c>
      <c r="I29" s="3" t="s">
        <v>4</v>
      </c>
      <c r="J29" s="3" t="s">
        <v>20</v>
      </c>
      <c r="K29" t="s">
        <v>31</v>
      </c>
    </row>
    <row r="30" spans="1:11" x14ac:dyDescent="0.2">
      <c r="A30" s="3"/>
      <c r="B30" s="3"/>
      <c r="C30" s="3"/>
      <c r="D30" s="3" t="s">
        <v>5</v>
      </c>
      <c r="E30" s="3" t="s">
        <v>20</v>
      </c>
      <c r="F30" s="3"/>
      <c r="G30" s="3">
        <v>1</v>
      </c>
      <c r="H30" s="3" t="s">
        <v>62</v>
      </c>
      <c r="I30" s="3" t="s">
        <v>4</v>
      </c>
      <c r="J30" s="3" t="s">
        <v>20</v>
      </c>
      <c r="K30" t="s">
        <v>31</v>
      </c>
    </row>
    <row r="31" spans="1:11" x14ac:dyDescent="0.2">
      <c r="A31" s="3"/>
      <c r="B31" s="3"/>
      <c r="C31" s="3"/>
      <c r="D31" s="3" t="s">
        <v>5</v>
      </c>
      <c r="E31" s="3"/>
      <c r="F31" s="3" t="s">
        <v>33</v>
      </c>
      <c r="G31" s="3">
        <v>1.1285653469561514</v>
      </c>
      <c r="H31" s="3" t="s">
        <v>62</v>
      </c>
      <c r="I31" s="3" t="s">
        <v>4</v>
      </c>
      <c r="J31" s="3" t="s">
        <v>20</v>
      </c>
      <c r="K31" t="s">
        <v>31</v>
      </c>
    </row>
    <row r="32" spans="1:11" x14ac:dyDescent="0.2">
      <c r="A32" s="3"/>
      <c r="B32" s="3"/>
      <c r="C32" s="3"/>
      <c r="D32" s="3" t="s">
        <v>5</v>
      </c>
      <c r="E32" s="3"/>
      <c r="F32" s="3" t="s">
        <v>70</v>
      </c>
      <c r="G32" s="3">
        <v>0</v>
      </c>
      <c r="H32" s="3" t="s">
        <v>62</v>
      </c>
      <c r="I32" s="3" t="s">
        <v>4</v>
      </c>
      <c r="J32" s="3" t="s">
        <v>20</v>
      </c>
      <c r="K32" t="s">
        <v>31</v>
      </c>
    </row>
    <row r="33" spans="1:11" x14ac:dyDescent="0.2">
      <c r="A33" s="3"/>
      <c r="B33" s="3"/>
      <c r="C33" s="3" t="s">
        <v>4</v>
      </c>
      <c r="D33" s="3" t="s">
        <v>77</v>
      </c>
      <c r="E33" s="3"/>
      <c r="F33" s="3"/>
      <c r="G33" s="3">
        <v>19.157088122605362</v>
      </c>
      <c r="H33" s="3" t="s">
        <v>62</v>
      </c>
      <c r="I33" s="3" t="s">
        <v>4</v>
      </c>
      <c r="J33" s="3" t="s">
        <v>20</v>
      </c>
      <c r="K33" t="s">
        <v>31</v>
      </c>
    </row>
    <row r="34" spans="1:11" x14ac:dyDescent="0.2">
      <c r="A34" s="3"/>
      <c r="B34" s="3"/>
      <c r="C34" s="3" t="s">
        <v>4</v>
      </c>
      <c r="D34" s="3"/>
      <c r="E34" s="3"/>
      <c r="F34" s="3" t="s">
        <v>33</v>
      </c>
      <c r="G34" s="3">
        <v>1.0082677959265989</v>
      </c>
      <c r="H34" s="3" t="s">
        <v>62</v>
      </c>
      <c r="I34" s="3" t="s">
        <v>4</v>
      </c>
      <c r="J34" s="3" t="s">
        <v>20</v>
      </c>
      <c r="K34" t="s">
        <v>31</v>
      </c>
    </row>
    <row r="35" spans="1:11" x14ac:dyDescent="0.2">
      <c r="A35" s="3"/>
      <c r="B35" s="3"/>
      <c r="C35" s="3"/>
      <c r="D35" s="3" t="s">
        <v>77</v>
      </c>
      <c r="E35" s="3" t="s">
        <v>20</v>
      </c>
      <c r="F35" s="3"/>
      <c r="G35" s="3">
        <v>9</v>
      </c>
      <c r="H35" s="3" t="s">
        <v>62</v>
      </c>
      <c r="I35" s="3" t="s">
        <v>4</v>
      </c>
      <c r="J35" s="3" t="s">
        <v>20</v>
      </c>
      <c r="K35" t="s">
        <v>31</v>
      </c>
    </row>
    <row r="36" spans="1:11" x14ac:dyDescent="0.2">
      <c r="A36" s="3"/>
      <c r="B36" s="3"/>
      <c r="C36" s="3"/>
      <c r="D36" s="3" t="s">
        <v>77</v>
      </c>
      <c r="E36" s="3"/>
      <c r="F36" s="3" t="s">
        <v>33</v>
      </c>
      <c r="G36" s="3">
        <v>10.157088122605362</v>
      </c>
      <c r="H36" s="3" t="s">
        <v>62</v>
      </c>
      <c r="I36" s="3" t="s">
        <v>4</v>
      </c>
      <c r="J36" s="3" t="s">
        <v>20</v>
      </c>
      <c r="K36" t="s">
        <v>31</v>
      </c>
    </row>
    <row r="37" spans="1:11" x14ac:dyDescent="0.2">
      <c r="A37" s="3"/>
      <c r="B37" s="3"/>
      <c r="C37" s="3"/>
      <c r="D37" s="3" t="s">
        <v>77</v>
      </c>
      <c r="E37" s="3"/>
      <c r="F37" s="3" t="s">
        <v>70</v>
      </c>
      <c r="G37" s="3">
        <v>0</v>
      </c>
      <c r="H37" s="3" t="s">
        <v>62</v>
      </c>
      <c r="I37" s="3" t="s">
        <v>4</v>
      </c>
      <c r="J37" s="3" t="s">
        <v>20</v>
      </c>
      <c r="K37" t="s">
        <v>31</v>
      </c>
    </row>
    <row r="38" spans="1:11" x14ac:dyDescent="0.2">
      <c r="A38" s="3"/>
      <c r="B38" s="3"/>
      <c r="C38" s="3"/>
      <c r="D38" s="3"/>
      <c r="E38" s="3" t="s">
        <v>20</v>
      </c>
      <c r="F38" s="3" t="s">
        <v>33</v>
      </c>
      <c r="G38" s="3">
        <v>5</v>
      </c>
      <c r="H38" s="3" t="s">
        <v>62</v>
      </c>
      <c r="I38" s="3" t="s">
        <v>4</v>
      </c>
      <c r="J38" s="3" t="s">
        <v>20</v>
      </c>
      <c r="K38" t="s">
        <v>31</v>
      </c>
    </row>
    <row r="39" spans="1:11" x14ac:dyDescent="0.2">
      <c r="A39" s="3"/>
      <c r="B39" s="3"/>
      <c r="C39" s="3"/>
      <c r="D39" s="3"/>
      <c r="E39" s="3" t="s">
        <v>20</v>
      </c>
      <c r="F39" s="3" t="s">
        <v>70</v>
      </c>
      <c r="G39" s="3">
        <v>0</v>
      </c>
      <c r="H39" s="3" t="s">
        <v>62</v>
      </c>
      <c r="I39" s="3" t="s">
        <v>4</v>
      </c>
      <c r="J39" s="3" t="s">
        <v>20</v>
      </c>
      <c r="K39" t="s">
        <v>31</v>
      </c>
    </row>
    <row r="40" spans="1:11" x14ac:dyDescent="0.2">
      <c r="A40" s="3"/>
      <c r="B40" s="3"/>
      <c r="C40" s="3"/>
      <c r="D40" s="3"/>
      <c r="E40" s="3" t="s">
        <v>20</v>
      </c>
      <c r="F40" s="3" t="s">
        <v>33</v>
      </c>
      <c r="G40" s="3">
        <v>5</v>
      </c>
      <c r="H40" s="3" t="s">
        <v>62</v>
      </c>
      <c r="I40" s="3" t="s">
        <v>4</v>
      </c>
      <c r="J40" s="3" t="s">
        <v>20</v>
      </c>
      <c r="K40" t="s">
        <v>31</v>
      </c>
    </row>
    <row r="41" spans="1:11" x14ac:dyDescent="0.2">
      <c r="A41" s="3"/>
      <c r="B41" s="3"/>
      <c r="C41" s="3"/>
      <c r="D41" s="3"/>
      <c r="E41" s="3" t="s">
        <v>20</v>
      </c>
      <c r="F41" s="3" t="s">
        <v>70</v>
      </c>
      <c r="G41" s="3">
        <v>0</v>
      </c>
      <c r="H41" s="3" t="s">
        <v>62</v>
      </c>
      <c r="I41" s="3" t="s">
        <v>4</v>
      </c>
      <c r="J41" s="3" t="s">
        <v>20</v>
      </c>
      <c r="K41" t="s">
        <v>31</v>
      </c>
    </row>
    <row r="42" spans="1:11" x14ac:dyDescent="0.2">
      <c r="A42" s="2" t="s">
        <v>102</v>
      </c>
      <c r="B42" s="2" t="s">
        <v>19</v>
      </c>
      <c r="C42" s="2"/>
      <c r="D42" s="2"/>
      <c r="E42" s="2"/>
      <c r="F42" s="2"/>
      <c r="G42" s="2">
        <v>4.2884990253411308</v>
      </c>
      <c r="H42" s="2" t="s">
        <v>63</v>
      </c>
      <c r="I42" s="2" t="s">
        <v>4</v>
      </c>
      <c r="J42" s="2" t="s">
        <v>22</v>
      </c>
      <c r="K42" t="s">
        <v>29</v>
      </c>
    </row>
    <row r="43" spans="1:11" x14ac:dyDescent="0.2">
      <c r="A43" s="2" t="s">
        <v>102</v>
      </c>
      <c r="B43" s="2"/>
      <c r="C43" s="2"/>
      <c r="D43" s="2"/>
      <c r="E43" s="2"/>
      <c r="F43" s="2" t="s">
        <v>33</v>
      </c>
      <c r="G43" s="2">
        <v>0.47649989170456997</v>
      </c>
      <c r="H43" s="2" t="s">
        <v>63</v>
      </c>
      <c r="I43" s="2" t="s">
        <v>4</v>
      </c>
      <c r="J43" s="2" t="s">
        <v>22</v>
      </c>
      <c r="K43" t="s">
        <v>29</v>
      </c>
    </row>
    <row r="44" spans="1:11" x14ac:dyDescent="0.2">
      <c r="A44" s="2"/>
      <c r="B44" s="2" t="s">
        <v>19</v>
      </c>
      <c r="C44" s="2" t="s">
        <v>4</v>
      </c>
      <c r="D44" s="2"/>
      <c r="E44" s="2"/>
      <c r="F44" s="2"/>
      <c r="G44" s="2">
        <v>5.4580896686159841</v>
      </c>
      <c r="H44" s="2" t="s">
        <v>63</v>
      </c>
      <c r="I44" s="2" t="s">
        <v>4</v>
      </c>
      <c r="J44" s="2" t="s">
        <v>22</v>
      </c>
      <c r="K44" t="s">
        <v>29</v>
      </c>
    </row>
    <row r="45" spans="1:11" x14ac:dyDescent="0.2">
      <c r="A45" s="2"/>
      <c r="B45" s="2" t="s">
        <v>19</v>
      </c>
      <c r="C45" s="2"/>
      <c r="D45" s="2"/>
      <c r="E45" s="2"/>
      <c r="F45" s="2" t="s">
        <v>33</v>
      </c>
      <c r="G45" s="2">
        <v>0</v>
      </c>
      <c r="H45" s="2" t="s">
        <v>63</v>
      </c>
      <c r="I45" s="2" t="s">
        <v>4</v>
      </c>
      <c r="J45" s="2" t="s">
        <v>22</v>
      </c>
      <c r="K45" t="s">
        <v>29</v>
      </c>
    </row>
    <row r="46" spans="1:11" x14ac:dyDescent="0.2">
      <c r="A46" s="2" t="s">
        <v>103</v>
      </c>
      <c r="B46" s="2" t="s">
        <v>21</v>
      </c>
      <c r="C46" s="2"/>
      <c r="D46" s="2"/>
      <c r="E46" s="2"/>
      <c r="F46" s="2"/>
      <c r="G46" s="2">
        <v>24.951267056530217</v>
      </c>
      <c r="H46" s="2" t="s">
        <v>63</v>
      </c>
      <c r="I46" s="2" t="s">
        <v>4</v>
      </c>
      <c r="J46" s="2" t="s">
        <v>22</v>
      </c>
      <c r="K46" t="s">
        <v>30</v>
      </c>
    </row>
    <row r="47" spans="1:11" x14ac:dyDescent="0.2">
      <c r="A47" s="2" t="s">
        <v>103</v>
      </c>
      <c r="B47" s="2"/>
      <c r="C47" s="2"/>
      <c r="D47" s="2"/>
      <c r="E47" s="2"/>
      <c r="F47" s="2" t="s">
        <v>33</v>
      </c>
      <c r="G47" s="2">
        <v>8.8580378981177752</v>
      </c>
      <c r="H47" s="2" t="s">
        <v>63</v>
      </c>
      <c r="I47" s="2" t="s">
        <v>4</v>
      </c>
      <c r="J47" s="2" t="s">
        <v>22</v>
      </c>
      <c r="K47" t="s">
        <v>30</v>
      </c>
    </row>
    <row r="48" spans="1:11" x14ac:dyDescent="0.2">
      <c r="A48" s="2"/>
      <c r="B48" s="2" t="s">
        <v>21</v>
      </c>
      <c r="C48" s="2" t="s">
        <v>4</v>
      </c>
      <c r="D48" s="2"/>
      <c r="E48" s="2"/>
      <c r="F48" s="2"/>
      <c r="G48" s="2">
        <v>33.528265107212476</v>
      </c>
      <c r="H48" s="2" t="s">
        <v>63</v>
      </c>
      <c r="I48" s="2" t="s">
        <v>4</v>
      </c>
      <c r="J48" s="2" t="s">
        <v>22</v>
      </c>
      <c r="K48" t="s">
        <v>30</v>
      </c>
    </row>
    <row r="49" spans="1:11" x14ac:dyDescent="0.2">
      <c r="A49" s="2"/>
      <c r="B49" s="2" t="s">
        <v>21</v>
      </c>
      <c r="C49" s="2"/>
      <c r="D49" s="2"/>
      <c r="E49" s="2"/>
      <c r="F49" s="2" t="s">
        <v>33</v>
      </c>
      <c r="G49" s="2">
        <v>0</v>
      </c>
      <c r="H49" s="2" t="s">
        <v>63</v>
      </c>
      <c r="I49" s="2" t="s">
        <v>4</v>
      </c>
      <c r="J49" s="2" t="s">
        <v>22</v>
      </c>
      <c r="K49" t="s">
        <v>30</v>
      </c>
    </row>
    <row r="50" spans="1:11" x14ac:dyDescent="0.2">
      <c r="A50" s="2"/>
      <c r="B50" s="2"/>
      <c r="C50" s="2" t="s">
        <v>4</v>
      </c>
      <c r="D50" s="2" t="s">
        <v>5</v>
      </c>
      <c r="E50" s="2"/>
      <c r="F50" s="2"/>
      <c r="G50" s="2">
        <v>1.8518518518518516</v>
      </c>
      <c r="H50" s="2" t="s">
        <v>63</v>
      </c>
      <c r="I50" s="2" t="s">
        <v>4</v>
      </c>
      <c r="J50" s="2" t="s">
        <v>22</v>
      </c>
      <c r="K50" t="s">
        <v>31</v>
      </c>
    </row>
    <row r="51" spans="1:11" x14ac:dyDescent="0.2">
      <c r="A51" s="2"/>
      <c r="B51" s="2"/>
      <c r="C51" s="2" t="s">
        <v>4</v>
      </c>
      <c r="D51" s="2"/>
      <c r="E51" s="2"/>
      <c r="F51" s="2" t="s">
        <v>33</v>
      </c>
      <c r="G51" s="2">
        <v>9.7465886939571256E-2</v>
      </c>
      <c r="H51" s="2" t="s">
        <v>63</v>
      </c>
      <c r="I51" s="2" t="s">
        <v>4</v>
      </c>
      <c r="J51" s="2" t="s">
        <v>22</v>
      </c>
      <c r="K51" t="s">
        <v>31</v>
      </c>
    </row>
    <row r="52" spans="1:11" x14ac:dyDescent="0.2">
      <c r="A52" s="2"/>
      <c r="B52" s="2"/>
      <c r="C52" s="2"/>
      <c r="D52" s="2" t="s">
        <v>5</v>
      </c>
      <c r="E52" s="2" t="s">
        <v>22</v>
      </c>
      <c r="F52" s="2"/>
      <c r="G52" s="2">
        <v>1</v>
      </c>
      <c r="H52" s="2" t="s">
        <v>63</v>
      </c>
      <c r="I52" s="2" t="s">
        <v>4</v>
      </c>
      <c r="J52" s="2" t="s">
        <v>22</v>
      </c>
      <c r="K52" t="s">
        <v>31</v>
      </c>
    </row>
    <row r="53" spans="1:11" x14ac:dyDescent="0.2">
      <c r="A53" s="2"/>
      <c r="B53" s="2"/>
      <c r="C53" s="2"/>
      <c r="D53" s="2" t="s">
        <v>5</v>
      </c>
      <c r="E53" s="2"/>
      <c r="F53" s="2" t="s">
        <v>33</v>
      </c>
      <c r="G53" s="2">
        <v>0.85185185185185164</v>
      </c>
      <c r="H53" s="2" t="s">
        <v>63</v>
      </c>
      <c r="I53" s="2" t="s">
        <v>4</v>
      </c>
      <c r="J53" s="2" t="s">
        <v>22</v>
      </c>
      <c r="K53" t="s">
        <v>31</v>
      </c>
    </row>
    <row r="54" spans="1:11" x14ac:dyDescent="0.2">
      <c r="A54" s="2"/>
      <c r="B54" s="2"/>
      <c r="C54" s="2"/>
      <c r="D54" s="2" t="s">
        <v>5</v>
      </c>
      <c r="E54" s="2"/>
      <c r="F54" s="2" t="s">
        <v>70</v>
      </c>
      <c r="G54" s="2">
        <v>0</v>
      </c>
      <c r="H54" s="2" t="s">
        <v>63</v>
      </c>
      <c r="I54" s="2" t="s">
        <v>4</v>
      </c>
      <c r="J54" s="2" t="s">
        <v>22</v>
      </c>
      <c r="K54" t="s">
        <v>31</v>
      </c>
    </row>
    <row r="55" spans="1:11" x14ac:dyDescent="0.2">
      <c r="A55" s="2"/>
      <c r="B55" s="2"/>
      <c r="C55" s="2" t="s">
        <v>4</v>
      </c>
      <c r="D55" s="2" t="s">
        <v>77</v>
      </c>
      <c r="E55" s="2"/>
      <c r="F55" s="2"/>
      <c r="G55" s="2">
        <v>35.185185185185183</v>
      </c>
      <c r="H55" s="2" t="s">
        <v>63</v>
      </c>
      <c r="I55" s="2" t="s">
        <v>4</v>
      </c>
      <c r="J55" s="2" t="s">
        <v>22</v>
      </c>
      <c r="K55" t="s">
        <v>31</v>
      </c>
    </row>
    <row r="56" spans="1:11" x14ac:dyDescent="0.2">
      <c r="A56" s="2"/>
      <c r="B56" s="2"/>
      <c r="C56" s="2" t="s">
        <v>4</v>
      </c>
      <c r="D56" s="2"/>
      <c r="E56" s="2"/>
      <c r="F56" s="2" t="s">
        <v>33</v>
      </c>
      <c r="G56" s="2">
        <v>1.8518518518518539</v>
      </c>
      <c r="H56" s="2" t="s">
        <v>63</v>
      </c>
      <c r="I56" s="2" t="s">
        <v>4</v>
      </c>
      <c r="J56" s="2" t="s">
        <v>22</v>
      </c>
      <c r="K56" t="s">
        <v>31</v>
      </c>
    </row>
    <row r="57" spans="1:11" x14ac:dyDescent="0.2">
      <c r="A57" s="2"/>
      <c r="B57" s="2"/>
      <c r="C57" s="2"/>
      <c r="D57" s="2" t="s">
        <v>77</v>
      </c>
      <c r="E57" s="2" t="s">
        <v>22</v>
      </c>
      <c r="F57" s="2"/>
      <c r="G57" s="2">
        <v>19</v>
      </c>
      <c r="H57" s="2" t="s">
        <v>63</v>
      </c>
      <c r="I57" s="2" t="s">
        <v>4</v>
      </c>
      <c r="J57" s="2" t="s">
        <v>22</v>
      </c>
      <c r="K57" t="s">
        <v>31</v>
      </c>
    </row>
    <row r="58" spans="1:11" x14ac:dyDescent="0.2">
      <c r="A58" s="2"/>
      <c r="B58" s="2"/>
      <c r="C58" s="2"/>
      <c r="D58" s="2" t="s">
        <v>77</v>
      </c>
      <c r="E58" s="2"/>
      <c r="F58" s="2" t="s">
        <v>33</v>
      </c>
      <c r="G58" s="2">
        <v>16.18518518518518</v>
      </c>
      <c r="H58" s="2" t="s">
        <v>63</v>
      </c>
      <c r="I58" s="2" t="s">
        <v>4</v>
      </c>
      <c r="J58" s="2" t="s">
        <v>22</v>
      </c>
      <c r="K58" t="s">
        <v>31</v>
      </c>
    </row>
    <row r="59" spans="1:11" x14ac:dyDescent="0.2">
      <c r="A59" s="2"/>
      <c r="B59" s="2"/>
      <c r="C59" s="2"/>
      <c r="D59" s="2" t="s">
        <v>77</v>
      </c>
      <c r="E59" s="2"/>
      <c r="F59" s="2" t="s">
        <v>70</v>
      </c>
      <c r="G59" s="2">
        <v>0</v>
      </c>
      <c r="H59" s="2" t="s">
        <v>63</v>
      </c>
      <c r="I59" s="2" t="s">
        <v>4</v>
      </c>
      <c r="J59" s="2" t="s">
        <v>22</v>
      </c>
      <c r="K59" t="s">
        <v>31</v>
      </c>
    </row>
    <row r="60" spans="1:11" x14ac:dyDescent="0.2">
      <c r="A60" s="2"/>
      <c r="B60" s="2"/>
      <c r="C60" s="2"/>
      <c r="D60" s="2"/>
      <c r="E60" s="2" t="s">
        <v>22</v>
      </c>
      <c r="F60" s="2" t="s">
        <v>33</v>
      </c>
      <c r="G60" s="2">
        <v>15</v>
      </c>
      <c r="H60" s="2" t="s">
        <v>63</v>
      </c>
      <c r="I60" s="2" t="s">
        <v>4</v>
      </c>
      <c r="J60" s="2" t="s">
        <v>22</v>
      </c>
      <c r="K60" t="s">
        <v>31</v>
      </c>
    </row>
    <row r="61" spans="1:11" x14ac:dyDescent="0.2">
      <c r="A61" s="2"/>
      <c r="B61" s="2"/>
      <c r="C61" s="2"/>
      <c r="D61" s="2"/>
      <c r="E61" s="2" t="s">
        <v>22</v>
      </c>
      <c r="F61" s="2" t="s">
        <v>70</v>
      </c>
      <c r="G61" s="2">
        <v>0</v>
      </c>
      <c r="H61" s="2" t="s">
        <v>63</v>
      </c>
      <c r="I61" s="2" t="s">
        <v>4</v>
      </c>
      <c r="J61" s="2" t="s">
        <v>22</v>
      </c>
      <c r="K61" t="s">
        <v>31</v>
      </c>
    </row>
    <row r="62" spans="1:11" x14ac:dyDescent="0.2">
      <c r="A62" s="2"/>
      <c r="B62" s="2"/>
      <c r="C62" s="2"/>
      <c r="D62" s="2"/>
      <c r="E62" s="2" t="s">
        <v>22</v>
      </c>
      <c r="F62" s="2" t="s">
        <v>33</v>
      </c>
      <c r="G62" s="2">
        <v>5</v>
      </c>
      <c r="H62" s="2" t="s">
        <v>63</v>
      </c>
      <c r="I62" s="2" t="s">
        <v>4</v>
      </c>
      <c r="J62" s="2" t="s">
        <v>22</v>
      </c>
      <c r="K62" t="s">
        <v>31</v>
      </c>
    </row>
    <row r="63" spans="1:11" x14ac:dyDescent="0.2">
      <c r="A63" s="2"/>
      <c r="B63" s="2"/>
      <c r="C63" s="2"/>
      <c r="D63" s="2"/>
      <c r="E63" s="2" t="s">
        <v>22</v>
      </c>
      <c r="F63" s="2" t="s">
        <v>70</v>
      </c>
      <c r="G63" s="2">
        <v>0</v>
      </c>
      <c r="H63" s="2" t="s">
        <v>63</v>
      </c>
      <c r="I63" s="2" t="s">
        <v>4</v>
      </c>
      <c r="J63" s="2" t="s">
        <v>22</v>
      </c>
      <c r="K63" t="s">
        <v>31</v>
      </c>
    </row>
    <row r="64" spans="1:11" x14ac:dyDescent="0.2">
      <c r="A64" s="3" t="s">
        <v>104</v>
      </c>
      <c r="B64" s="3" t="s">
        <v>3</v>
      </c>
      <c r="C64" s="3"/>
      <c r="D64" s="3"/>
      <c r="E64" s="3"/>
      <c r="F64" s="3"/>
      <c r="G64" s="3">
        <v>7.7972709551656916</v>
      </c>
      <c r="H64" s="3" t="s">
        <v>64</v>
      </c>
      <c r="I64" s="3" t="s">
        <v>23</v>
      </c>
      <c r="J64" s="3" t="s">
        <v>25</v>
      </c>
      <c r="K64" t="s">
        <v>32</v>
      </c>
    </row>
    <row r="65" spans="1:11" x14ac:dyDescent="0.2">
      <c r="A65" s="3" t="s">
        <v>104</v>
      </c>
      <c r="B65" s="3"/>
      <c r="C65" s="3"/>
      <c r="D65" s="3"/>
      <c r="E65" s="3"/>
      <c r="F65" s="3" t="s">
        <v>33</v>
      </c>
      <c r="G65" s="3">
        <v>3.1693548608198112</v>
      </c>
      <c r="H65" s="3" t="s">
        <v>64</v>
      </c>
      <c r="I65" s="3" t="s">
        <v>23</v>
      </c>
      <c r="J65" s="3" t="s">
        <v>25</v>
      </c>
      <c r="K65" t="s">
        <v>32</v>
      </c>
    </row>
    <row r="66" spans="1:11" x14ac:dyDescent="0.2">
      <c r="A66" s="3"/>
      <c r="B66" s="3" t="s">
        <v>3</v>
      </c>
      <c r="C66" s="3" t="s">
        <v>23</v>
      </c>
      <c r="D66" s="3"/>
      <c r="E66" s="3"/>
      <c r="F66" s="3"/>
      <c r="G66" s="3">
        <v>7.7972709551656916</v>
      </c>
      <c r="H66" s="3" t="s">
        <v>64</v>
      </c>
      <c r="I66" s="3" t="s">
        <v>23</v>
      </c>
      <c r="J66" s="3" t="s">
        <v>25</v>
      </c>
      <c r="K66" t="s">
        <v>32</v>
      </c>
    </row>
    <row r="67" spans="1:11" x14ac:dyDescent="0.2">
      <c r="A67" s="3"/>
      <c r="B67" s="3" t="s">
        <v>3</v>
      </c>
      <c r="C67" s="3"/>
      <c r="D67" s="3"/>
      <c r="E67" s="3"/>
      <c r="F67" s="3" t="s">
        <v>33</v>
      </c>
      <c r="G67" s="3">
        <v>0</v>
      </c>
      <c r="H67" s="3" t="s">
        <v>64</v>
      </c>
      <c r="I67" s="3" t="s">
        <v>23</v>
      </c>
      <c r="J67" s="3" t="s">
        <v>25</v>
      </c>
      <c r="K67" t="s">
        <v>32</v>
      </c>
    </row>
    <row r="68" spans="1:11" x14ac:dyDescent="0.2">
      <c r="A68" s="3" t="s">
        <v>105</v>
      </c>
      <c r="B68" s="3" t="s">
        <v>34</v>
      </c>
      <c r="C68" s="3"/>
      <c r="D68" s="3"/>
      <c r="E68" s="3"/>
      <c r="F68" s="3"/>
      <c r="G68" s="3">
        <v>9.7465886939571145E-2</v>
      </c>
      <c r="H68" s="3" t="s">
        <v>64</v>
      </c>
      <c r="I68" s="3" t="s">
        <v>23</v>
      </c>
      <c r="J68" s="3" t="s">
        <v>25</v>
      </c>
      <c r="K68" t="s">
        <v>37</v>
      </c>
    </row>
    <row r="69" spans="1:11" x14ac:dyDescent="0.2">
      <c r="A69" s="3" t="s">
        <v>105</v>
      </c>
      <c r="B69" s="3"/>
      <c r="C69" s="3"/>
      <c r="D69" s="3"/>
      <c r="E69" s="3"/>
      <c r="F69" s="3" t="s">
        <v>33</v>
      </c>
      <c r="G69" s="3">
        <v>2.944282001299545E-2</v>
      </c>
      <c r="H69" s="3" t="s">
        <v>64</v>
      </c>
      <c r="I69" s="3" t="s">
        <v>23</v>
      </c>
      <c r="J69" s="3" t="s">
        <v>25</v>
      </c>
      <c r="K69" t="s">
        <v>37</v>
      </c>
    </row>
    <row r="70" spans="1:11" x14ac:dyDescent="0.2">
      <c r="A70" s="3"/>
      <c r="B70" s="3" t="s">
        <v>34</v>
      </c>
      <c r="C70" s="3" t="s">
        <v>23</v>
      </c>
      <c r="D70" s="3"/>
      <c r="E70" s="3"/>
      <c r="F70" s="3"/>
      <c r="G70" s="3">
        <v>9.7465886939571145E-2</v>
      </c>
      <c r="H70" s="3" t="s">
        <v>64</v>
      </c>
      <c r="I70" s="3" t="s">
        <v>23</v>
      </c>
      <c r="J70" s="3" t="s">
        <v>25</v>
      </c>
      <c r="K70" t="s">
        <v>37</v>
      </c>
    </row>
    <row r="71" spans="1:11" x14ac:dyDescent="0.2">
      <c r="A71" s="3"/>
      <c r="B71" s="3" t="s">
        <v>34</v>
      </c>
      <c r="C71" s="3"/>
      <c r="D71" s="3"/>
      <c r="E71" s="3"/>
      <c r="F71" s="3" t="s">
        <v>33</v>
      </c>
      <c r="G71" s="3">
        <v>0</v>
      </c>
      <c r="H71" s="3" t="s">
        <v>64</v>
      </c>
      <c r="I71" s="3" t="s">
        <v>23</v>
      </c>
      <c r="J71" s="3" t="s">
        <v>25</v>
      </c>
      <c r="K71" t="s">
        <v>37</v>
      </c>
    </row>
    <row r="72" spans="1:11" x14ac:dyDescent="0.2">
      <c r="A72" s="3" t="s">
        <v>106</v>
      </c>
      <c r="B72" s="3" t="s">
        <v>35</v>
      </c>
      <c r="C72" s="3"/>
      <c r="D72" s="3"/>
      <c r="E72" s="3"/>
      <c r="F72" s="3"/>
      <c r="G72" s="3">
        <v>1.8518518518518516</v>
      </c>
      <c r="H72" s="3" t="s">
        <v>64</v>
      </c>
      <c r="I72" s="3" t="s">
        <v>23</v>
      </c>
      <c r="J72" s="3" t="s">
        <v>25</v>
      </c>
      <c r="K72" t="s">
        <v>38</v>
      </c>
    </row>
    <row r="73" spans="1:11" x14ac:dyDescent="0.2">
      <c r="A73" s="3" t="s">
        <v>106</v>
      </c>
      <c r="B73" s="3"/>
      <c r="C73" s="3"/>
      <c r="D73" s="3"/>
      <c r="E73" s="3"/>
      <c r="F73" s="3" t="s">
        <v>33</v>
      </c>
      <c r="G73" s="3">
        <v>1.2657438583364511</v>
      </c>
      <c r="H73" s="3" t="s">
        <v>64</v>
      </c>
      <c r="I73" s="3" t="s">
        <v>23</v>
      </c>
      <c r="J73" s="3" t="s">
        <v>25</v>
      </c>
      <c r="K73" t="s">
        <v>38</v>
      </c>
    </row>
    <row r="74" spans="1:11" x14ac:dyDescent="0.2">
      <c r="A74" s="3"/>
      <c r="B74" s="3" t="s">
        <v>35</v>
      </c>
      <c r="C74" s="3" t="s">
        <v>23</v>
      </c>
      <c r="D74" s="3"/>
      <c r="E74" s="3"/>
      <c r="F74" s="3"/>
      <c r="G74" s="3">
        <v>1.8518518518518516</v>
      </c>
      <c r="H74" s="3" t="s">
        <v>64</v>
      </c>
      <c r="I74" s="3" t="s">
        <v>23</v>
      </c>
      <c r="J74" s="3" t="s">
        <v>25</v>
      </c>
      <c r="K74" t="s">
        <v>38</v>
      </c>
    </row>
    <row r="75" spans="1:11" x14ac:dyDescent="0.2">
      <c r="A75" s="3"/>
      <c r="B75" s="3" t="s">
        <v>35</v>
      </c>
      <c r="C75" s="3"/>
      <c r="D75" s="3"/>
      <c r="E75" s="3"/>
      <c r="F75" s="3" t="s">
        <v>33</v>
      </c>
      <c r="G75" s="3">
        <v>0</v>
      </c>
      <c r="H75" s="3" t="s">
        <v>64</v>
      </c>
      <c r="I75" s="3" t="s">
        <v>23</v>
      </c>
      <c r="J75" s="3" t="s">
        <v>25</v>
      </c>
      <c r="K75" t="s">
        <v>38</v>
      </c>
    </row>
    <row r="76" spans="1:11" x14ac:dyDescent="0.2">
      <c r="A76" s="3"/>
      <c r="B76" s="3"/>
      <c r="C76" s="3" t="s">
        <v>23</v>
      </c>
      <c r="D76" s="3" t="s">
        <v>24</v>
      </c>
      <c r="E76" s="3"/>
      <c r="F76" s="3"/>
      <c r="G76" s="3">
        <v>1.8518518518518516</v>
      </c>
      <c r="H76" s="3" t="s">
        <v>64</v>
      </c>
      <c r="I76" s="3" t="s">
        <v>23</v>
      </c>
      <c r="J76" s="3" t="s">
        <v>25</v>
      </c>
      <c r="K76" t="s">
        <v>39</v>
      </c>
    </row>
    <row r="77" spans="1:11" x14ac:dyDescent="0.2">
      <c r="A77" s="3"/>
      <c r="B77" s="3"/>
      <c r="C77" s="3" t="s">
        <v>23</v>
      </c>
      <c r="D77" s="3"/>
      <c r="E77" s="3"/>
      <c r="F77" s="3" t="s">
        <v>33</v>
      </c>
      <c r="G77" s="3">
        <v>9.7465886939571256E-2</v>
      </c>
      <c r="H77" s="3" t="s">
        <v>64</v>
      </c>
      <c r="I77" s="3" t="s">
        <v>23</v>
      </c>
      <c r="J77" s="3" t="s">
        <v>25</v>
      </c>
      <c r="K77" t="s">
        <v>39</v>
      </c>
    </row>
    <row r="78" spans="1:11" x14ac:dyDescent="0.2">
      <c r="A78" s="3"/>
      <c r="B78" s="3"/>
      <c r="C78" s="3"/>
      <c r="D78" s="3" t="s">
        <v>24</v>
      </c>
      <c r="E78" s="3" t="s">
        <v>25</v>
      </c>
      <c r="F78" s="3"/>
      <c r="G78" s="3">
        <v>1</v>
      </c>
      <c r="H78" s="3" t="s">
        <v>64</v>
      </c>
      <c r="I78" s="3" t="s">
        <v>23</v>
      </c>
      <c r="J78" s="3" t="s">
        <v>25</v>
      </c>
      <c r="K78" t="s">
        <v>39</v>
      </c>
    </row>
    <row r="79" spans="1:11" x14ac:dyDescent="0.2">
      <c r="A79" s="3"/>
      <c r="B79" s="3"/>
      <c r="C79" s="3"/>
      <c r="D79" s="3" t="s">
        <v>24</v>
      </c>
      <c r="E79" s="3"/>
      <c r="F79" s="3" t="s">
        <v>33</v>
      </c>
      <c r="G79" s="3">
        <v>0.85185185185185164</v>
      </c>
      <c r="H79" s="3" t="s">
        <v>64</v>
      </c>
      <c r="I79" s="3" t="s">
        <v>23</v>
      </c>
      <c r="J79" s="3" t="s">
        <v>25</v>
      </c>
      <c r="K79" t="s">
        <v>39</v>
      </c>
    </row>
    <row r="80" spans="1:11" x14ac:dyDescent="0.2">
      <c r="A80" s="3"/>
      <c r="B80" s="3"/>
      <c r="C80" s="3"/>
      <c r="D80" s="3" t="s">
        <v>24</v>
      </c>
      <c r="E80" s="3"/>
      <c r="F80" s="3" t="s">
        <v>70</v>
      </c>
      <c r="G80" s="3">
        <v>0</v>
      </c>
      <c r="H80" s="3" t="s">
        <v>64</v>
      </c>
      <c r="I80" s="3" t="s">
        <v>23</v>
      </c>
      <c r="J80" s="3" t="s">
        <v>25</v>
      </c>
      <c r="K80" t="s">
        <v>39</v>
      </c>
    </row>
    <row r="81" spans="1:11" x14ac:dyDescent="0.2">
      <c r="A81" s="3"/>
      <c r="B81" s="3"/>
      <c r="C81" s="3" t="s">
        <v>23</v>
      </c>
      <c r="D81" s="3" t="s">
        <v>76</v>
      </c>
      <c r="E81" s="3"/>
      <c r="F81" s="3"/>
      <c r="G81" s="3">
        <v>7.4074074074074066</v>
      </c>
      <c r="H81" s="3" t="s">
        <v>64</v>
      </c>
      <c r="I81" s="3" t="s">
        <v>23</v>
      </c>
      <c r="J81" s="3" t="s">
        <v>25</v>
      </c>
      <c r="K81" t="s">
        <v>39</v>
      </c>
    </row>
    <row r="82" spans="1:11" x14ac:dyDescent="0.2">
      <c r="A82" s="3"/>
      <c r="B82" s="3"/>
      <c r="C82" s="3" t="s">
        <v>23</v>
      </c>
      <c r="D82" s="3"/>
      <c r="E82" s="3"/>
      <c r="F82" s="3" t="s">
        <v>33</v>
      </c>
      <c r="G82" s="3">
        <v>0.38986354775828502</v>
      </c>
      <c r="H82" s="3" t="s">
        <v>64</v>
      </c>
      <c r="I82" s="3" t="s">
        <v>23</v>
      </c>
      <c r="J82" s="3" t="s">
        <v>25</v>
      </c>
      <c r="K82" t="s">
        <v>39</v>
      </c>
    </row>
    <row r="83" spans="1:11" x14ac:dyDescent="0.2">
      <c r="A83" s="3"/>
      <c r="B83" s="3"/>
      <c r="C83" s="3"/>
      <c r="D83" s="3" t="s">
        <v>76</v>
      </c>
      <c r="E83" s="3" t="s">
        <v>25</v>
      </c>
      <c r="F83" s="3"/>
      <c r="G83" s="3">
        <v>4</v>
      </c>
      <c r="H83" s="3" t="s">
        <v>64</v>
      </c>
      <c r="I83" s="3" t="s">
        <v>23</v>
      </c>
      <c r="J83" s="3" t="s">
        <v>25</v>
      </c>
      <c r="K83" t="s">
        <v>39</v>
      </c>
    </row>
    <row r="84" spans="1:11" x14ac:dyDescent="0.2">
      <c r="A84" s="3"/>
      <c r="B84" s="3"/>
      <c r="C84" s="3"/>
      <c r="D84" s="3" t="s">
        <v>76</v>
      </c>
      <c r="E84" s="3"/>
      <c r="F84" s="3" t="s">
        <v>33</v>
      </c>
      <c r="G84" s="3">
        <v>3.4074074074074066</v>
      </c>
      <c r="H84" s="3" t="s">
        <v>64</v>
      </c>
      <c r="I84" s="3" t="s">
        <v>23</v>
      </c>
      <c r="J84" s="3" t="s">
        <v>25</v>
      </c>
      <c r="K84" t="s">
        <v>39</v>
      </c>
    </row>
    <row r="85" spans="1:11" x14ac:dyDescent="0.2">
      <c r="A85" s="3"/>
      <c r="B85" s="3"/>
      <c r="C85" s="3"/>
      <c r="D85" s="3" t="s">
        <v>76</v>
      </c>
      <c r="E85" s="3"/>
      <c r="F85" s="3" t="s">
        <v>70</v>
      </c>
      <c r="G85" s="3">
        <v>0</v>
      </c>
      <c r="H85" s="3" t="s">
        <v>64</v>
      </c>
      <c r="I85" s="3" t="s">
        <v>23</v>
      </c>
      <c r="J85" s="3" t="s">
        <v>25</v>
      </c>
      <c r="K85" t="s">
        <v>39</v>
      </c>
    </row>
    <row r="86" spans="1:11" x14ac:dyDescent="0.2">
      <c r="A86" s="3"/>
      <c r="B86" s="3"/>
      <c r="C86" s="3"/>
      <c r="D86" s="3"/>
      <c r="E86" s="3" t="s">
        <v>25</v>
      </c>
      <c r="F86" s="3" t="s">
        <v>33</v>
      </c>
      <c r="G86" s="3">
        <v>4</v>
      </c>
      <c r="H86" s="3" t="s">
        <v>64</v>
      </c>
      <c r="I86" s="3" t="s">
        <v>23</v>
      </c>
      <c r="J86" s="3" t="s">
        <v>25</v>
      </c>
      <c r="K86" t="s">
        <v>39</v>
      </c>
    </row>
    <row r="87" spans="1:11" x14ac:dyDescent="0.2">
      <c r="A87" s="3"/>
      <c r="B87" s="3"/>
      <c r="C87" s="3"/>
      <c r="D87" s="3"/>
      <c r="E87" s="3" t="s">
        <v>25</v>
      </c>
      <c r="F87" s="3" t="s">
        <v>70</v>
      </c>
      <c r="G87" s="3">
        <v>0</v>
      </c>
      <c r="H87" s="3" t="s">
        <v>64</v>
      </c>
      <c r="I87" s="3" t="s">
        <v>23</v>
      </c>
      <c r="J87" s="3" t="s">
        <v>25</v>
      </c>
      <c r="K87" t="s">
        <v>39</v>
      </c>
    </row>
    <row r="88" spans="1:11" x14ac:dyDescent="0.2">
      <c r="A88" s="3"/>
      <c r="B88" s="3"/>
      <c r="C88" s="3"/>
      <c r="D88" s="3"/>
      <c r="E88" s="3" t="s">
        <v>25</v>
      </c>
      <c r="F88" s="3" t="s">
        <v>33</v>
      </c>
      <c r="G88" s="3">
        <v>1</v>
      </c>
      <c r="H88" s="3" t="s">
        <v>64</v>
      </c>
      <c r="I88" s="3" t="s">
        <v>23</v>
      </c>
      <c r="J88" s="3" t="s">
        <v>25</v>
      </c>
      <c r="K88" t="s">
        <v>39</v>
      </c>
    </row>
    <row r="89" spans="1:11" x14ac:dyDescent="0.2">
      <c r="A89" s="3"/>
      <c r="B89" s="3"/>
      <c r="C89" s="3"/>
      <c r="D89" s="3"/>
      <c r="E89" s="3" t="s">
        <v>25</v>
      </c>
      <c r="F89" s="3" t="s">
        <v>70</v>
      </c>
      <c r="G89" s="3">
        <v>0</v>
      </c>
      <c r="H89" s="3" t="s">
        <v>64</v>
      </c>
      <c r="I89" s="3" t="s">
        <v>23</v>
      </c>
      <c r="J89" s="3" t="s">
        <v>25</v>
      </c>
      <c r="K89" t="s">
        <v>39</v>
      </c>
    </row>
    <row r="90" spans="1:11" x14ac:dyDescent="0.2">
      <c r="A90" s="2" t="s">
        <v>104</v>
      </c>
      <c r="B90" s="2" t="s">
        <v>3</v>
      </c>
      <c r="C90" s="2"/>
      <c r="D90" s="2"/>
      <c r="E90" s="2"/>
      <c r="F90" s="2"/>
      <c r="G90" s="2">
        <v>2.1362386178536146</v>
      </c>
      <c r="H90" s="2" t="s">
        <v>68</v>
      </c>
      <c r="I90" s="2" t="s">
        <v>23</v>
      </c>
      <c r="J90" s="2" t="s">
        <v>7</v>
      </c>
      <c r="K90" t="s">
        <v>32</v>
      </c>
    </row>
    <row r="91" spans="1:11" x14ac:dyDescent="0.2">
      <c r="A91" s="2" t="s">
        <v>104</v>
      </c>
      <c r="B91" s="2"/>
      <c r="C91" s="2"/>
      <c r="D91" s="2"/>
      <c r="E91" s="2"/>
      <c r="F91" s="2" t="s">
        <v>33</v>
      </c>
      <c r="G91" s="2">
        <v>0.86831640022460588</v>
      </c>
      <c r="H91" s="2" t="s">
        <v>68</v>
      </c>
      <c r="I91" s="2" t="s">
        <v>23</v>
      </c>
      <c r="J91" s="2" t="s">
        <v>7</v>
      </c>
      <c r="K91" t="s">
        <v>32</v>
      </c>
    </row>
    <row r="92" spans="1:11" x14ac:dyDescent="0.2">
      <c r="A92" s="2"/>
      <c r="B92" s="2" t="s">
        <v>3</v>
      </c>
      <c r="C92" s="2" t="s">
        <v>23</v>
      </c>
      <c r="D92" s="2"/>
      <c r="E92" s="2"/>
      <c r="F92" s="2"/>
      <c r="G92" s="2">
        <v>2.1362386178536146</v>
      </c>
      <c r="H92" s="2" t="s">
        <v>68</v>
      </c>
      <c r="I92" s="2" t="s">
        <v>23</v>
      </c>
      <c r="J92" s="2" t="s">
        <v>7</v>
      </c>
      <c r="K92" t="s">
        <v>32</v>
      </c>
    </row>
    <row r="93" spans="1:11" x14ac:dyDescent="0.2">
      <c r="A93" s="2"/>
      <c r="B93" s="2" t="s">
        <v>3</v>
      </c>
      <c r="C93" s="2"/>
      <c r="D93" s="2"/>
      <c r="E93" s="2"/>
      <c r="F93" s="2" t="s">
        <v>33</v>
      </c>
      <c r="G93" s="2">
        <v>0</v>
      </c>
      <c r="H93" s="2" t="s">
        <v>68</v>
      </c>
      <c r="I93" s="2" t="s">
        <v>23</v>
      </c>
      <c r="J93" s="2" t="s">
        <v>7</v>
      </c>
      <c r="K93" t="s">
        <v>32</v>
      </c>
    </row>
    <row r="94" spans="1:11" x14ac:dyDescent="0.2">
      <c r="A94" s="2" t="s">
        <v>105</v>
      </c>
      <c r="B94" s="2" t="s">
        <v>34</v>
      </c>
      <c r="C94" s="2"/>
      <c r="D94" s="2"/>
      <c r="E94" s="2"/>
      <c r="F94" s="2"/>
      <c r="G94" s="2">
        <v>2.670298272317018E-2</v>
      </c>
      <c r="H94" s="2" t="s">
        <v>68</v>
      </c>
      <c r="I94" s="2" t="s">
        <v>23</v>
      </c>
      <c r="J94" s="2" t="s">
        <v>7</v>
      </c>
      <c r="K94" t="s">
        <v>37</v>
      </c>
    </row>
    <row r="95" spans="1:11" x14ac:dyDescent="0.2">
      <c r="A95" s="2" t="s">
        <v>105</v>
      </c>
      <c r="B95" s="2"/>
      <c r="C95" s="2"/>
      <c r="D95" s="2"/>
      <c r="E95" s="2"/>
      <c r="F95" s="2" t="s">
        <v>33</v>
      </c>
      <c r="G95" s="2">
        <v>8.0665260309576593E-3</v>
      </c>
      <c r="H95" s="2" t="s">
        <v>68</v>
      </c>
      <c r="I95" s="2" t="s">
        <v>23</v>
      </c>
      <c r="J95" s="2" t="s">
        <v>7</v>
      </c>
      <c r="K95" t="s">
        <v>37</v>
      </c>
    </row>
    <row r="96" spans="1:11" x14ac:dyDescent="0.2">
      <c r="A96" s="2"/>
      <c r="B96" s="2" t="s">
        <v>34</v>
      </c>
      <c r="C96" s="2" t="s">
        <v>23</v>
      </c>
      <c r="D96" s="2"/>
      <c r="E96" s="2"/>
      <c r="F96" s="2"/>
      <c r="G96" s="2">
        <v>2.670298272317018E-2</v>
      </c>
      <c r="H96" s="2" t="s">
        <v>68</v>
      </c>
      <c r="I96" s="2" t="s">
        <v>23</v>
      </c>
      <c r="J96" s="2" t="s">
        <v>7</v>
      </c>
      <c r="K96" t="s">
        <v>37</v>
      </c>
    </row>
    <row r="97" spans="1:11" x14ac:dyDescent="0.2">
      <c r="A97" s="2"/>
      <c r="B97" s="2" t="s">
        <v>34</v>
      </c>
      <c r="C97" s="2"/>
      <c r="D97" s="2"/>
      <c r="E97" s="2"/>
      <c r="F97" s="2" t="s">
        <v>33</v>
      </c>
      <c r="G97" s="2">
        <v>0</v>
      </c>
      <c r="H97" s="2" t="s">
        <v>68</v>
      </c>
      <c r="I97" s="2" t="s">
        <v>23</v>
      </c>
      <c r="J97" s="2" t="s">
        <v>7</v>
      </c>
      <c r="K97" t="s">
        <v>37</v>
      </c>
    </row>
    <row r="98" spans="1:11" x14ac:dyDescent="0.2">
      <c r="A98" s="2" t="s">
        <v>106</v>
      </c>
      <c r="B98" s="2" t="s">
        <v>35</v>
      </c>
      <c r="C98" s="2"/>
      <c r="D98" s="2"/>
      <c r="E98" s="2"/>
      <c r="F98" s="2"/>
      <c r="G98" s="2">
        <v>0.50735667174023347</v>
      </c>
      <c r="H98" s="2" t="s">
        <v>68</v>
      </c>
      <c r="I98" s="2" t="s">
        <v>23</v>
      </c>
      <c r="J98" s="2" t="s">
        <v>7</v>
      </c>
      <c r="K98" t="s">
        <v>38</v>
      </c>
    </row>
    <row r="99" spans="1:11" x14ac:dyDescent="0.2">
      <c r="A99" s="2" t="s">
        <v>106</v>
      </c>
      <c r="B99" s="2"/>
      <c r="C99" s="2"/>
      <c r="D99" s="2"/>
      <c r="E99" s="2"/>
      <c r="F99" s="2" t="s">
        <v>33</v>
      </c>
      <c r="G99" s="2">
        <v>0.34677913927026061</v>
      </c>
      <c r="H99" s="2" t="s">
        <v>68</v>
      </c>
      <c r="I99" s="2" t="s">
        <v>23</v>
      </c>
      <c r="J99" s="2" t="s">
        <v>7</v>
      </c>
      <c r="K99" t="s">
        <v>38</v>
      </c>
    </row>
    <row r="100" spans="1:11" x14ac:dyDescent="0.2">
      <c r="A100" s="2"/>
      <c r="B100" s="2" t="s">
        <v>35</v>
      </c>
      <c r="C100" s="2" t="s">
        <v>23</v>
      </c>
      <c r="D100" s="2"/>
      <c r="E100" s="2"/>
      <c r="F100" s="2"/>
      <c r="G100" s="2">
        <v>0.50735667174023347</v>
      </c>
      <c r="H100" s="2" t="s">
        <v>68</v>
      </c>
      <c r="I100" s="2" t="s">
        <v>23</v>
      </c>
      <c r="J100" s="2" t="s">
        <v>7</v>
      </c>
      <c r="K100" t="s">
        <v>38</v>
      </c>
    </row>
    <row r="101" spans="1:11" x14ac:dyDescent="0.2">
      <c r="A101" s="2"/>
      <c r="B101" s="2" t="s">
        <v>35</v>
      </c>
      <c r="C101" s="2"/>
      <c r="D101" s="2"/>
      <c r="E101" s="2"/>
      <c r="F101" s="2" t="s">
        <v>33</v>
      </c>
      <c r="G101" s="2">
        <v>0</v>
      </c>
      <c r="H101" s="2" t="s">
        <v>68</v>
      </c>
      <c r="I101" s="2" t="s">
        <v>23</v>
      </c>
      <c r="J101" s="2" t="s">
        <v>7</v>
      </c>
      <c r="K101" t="s">
        <v>38</v>
      </c>
    </row>
    <row r="102" spans="1:11" x14ac:dyDescent="0.2">
      <c r="A102" s="2"/>
      <c r="B102" s="2"/>
      <c r="C102" s="2" t="s">
        <v>23</v>
      </c>
      <c r="D102" s="2" t="s">
        <v>24</v>
      </c>
      <c r="E102" s="2"/>
      <c r="F102" s="2"/>
      <c r="G102" s="2">
        <v>2.5367833587011668</v>
      </c>
      <c r="H102" s="2" t="s">
        <v>68</v>
      </c>
      <c r="I102" s="2" t="s">
        <v>23</v>
      </c>
      <c r="J102" s="2" t="s">
        <v>7</v>
      </c>
      <c r="K102" t="s">
        <v>39</v>
      </c>
    </row>
    <row r="103" spans="1:11" x14ac:dyDescent="0.2">
      <c r="A103" s="2"/>
      <c r="B103" s="2"/>
      <c r="C103" s="2" t="s">
        <v>23</v>
      </c>
      <c r="D103" s="2"/>
      <c r="E103" s="2"/>
      <c r="F103" s="2" t="s">
        <v>33</v>
      </c>
      <c r="G103" s="2">
        <v>0.13351491361585133</v>
      </c>
      <c r="H103" s="2" t="s">
        <v>68</v>
      </c>
      <c r="I103" s="2" t="s">
        <v>23</v>
      </c>
      <c r="J103" s="2" t="s">
        <v>7</v>
      </c>
      <c r="K103" t="s">
        <v>39</v>
      </c>
    </row>
    <row r="104" spans="1:11" x14ac:dyDescent="0.2">
      <c r="A104" s="2"/>
      <c r="B104" s="2"/>
      <c r="C104" s="2"/>
      <c r="D104" s="2" t="s">
        <v>24</v>
      </c>
      <c r="E104" s="2" t="s">
        <v>7</v>
      </c>
      <c r="F104" s="2"/>
      <c r="G104" s="2">
        <v>1</v>
      </c>
      <c r="H104" s="2" t="s">
        <v>68</v>
      </c>
      <c r="I104" s="2" t="s">
        <v>23</v>
      </c>
      <c r="J104" s="2" t="s">
        <v>7</v>
      </c>
      <c r="K104" t="s">
        <v>39</v>
      </c>
    </row>
    <row r="105" spans="1:11" x14ac:dyDescent="0.2">
      <c r="A105" s="2"/>
      <c r="B105" s="2"/>
      <c r="C105" s="2"/>
      <c r="D105" s="2" t="s">
        <v>24</v>
      </c>
      <c r="E105" s="2"/>
      <c r="F105" s="2" t="s">
        <v>33</v>
      </c>
      <c r="G105" s="2">
        <v>1.5367833587011668</v>
      </c>
      <c r="H105" s="2" t="s">
        <v>68</v>
      </c>
      <c r="I105" s="2" t="s">
        <v>23</v>
      </c>
      <c r="J105" s="2" t="s">
        <v>7</v>
      </c>
      <c r="K105" t="s">
        <v>39</v>
      </c>
    </row>
    <row r="106" spans="1:11" x14ac:dyDescent="0.2">
      <c r="A106" s="2"/>
      <c r="B106" s="2"/>
      <c r="C106" s="2"/>
      <c r="D106" s="2" t="s">
        <v>24</v>
      </c>
      <c r="E106" s="2"/>
      <c r="F106" s="2" t="s">
        <v>70</v>
      </c>
      <c r="G106" s="2">
        <v>0</v>
      </c>
      <c r="H106" s="2" t="s">
        <v>68</v>
      </c>
      <c r="I106" s="2" t="s">
        <v>23</v>
      </c>
      <c r="J106" s="2" t="s">
        <v>7</v>
      </c>
      <c r="K106" t="s">
        <v>39</v>
      </c>
    </row>
    <row r="107" spans="1:11" x14ac:dyDescent="0.2">
      <c r="A107" s="2"/>
      <c r="B107" s="2"/>
      <c r="C107" s="2" t="s">
        <v>23</v>
      </c>
      <c r="D107" s="2" t="s">
        <v>76</v>
      </c>
      <c r="E107" s="2"/>
      <c r="F107" s="2"/>
      <c r="G107" s="2">
        <v>0</v>
      </c>
      <c r="H107" s="2" t="s">
        <v>68</v>
      </c>
      <c r="I107" s="2" t="s">
        <v>23</v>
      </c>
      <c r="J107" s="2" t="s">
        <v>7</v>
      </c>
      <c r="K107" t="s">
        <v>39</v>
      </c>
    </row>
    <row r="108" spans="1:11" x14ac:dyDescent="0.2">
      <c r="A108" s="2"/>
      <c r="B108" s="2"/>
      <c r="C108" s="2" t="s">
        <v>23</v>
      </c>
      <c r="D108" s="2"/>
      <c r="E108" s="2"/>
      <c r="F108" s="2" t="s">
        <v>33</v>
      </c>
      <c r="G108" s="2">
        <v>0</v>
      </c>
      <c r="H108" s="2" t="s">
        <v>68</v>
      </c>
      <c r="I108" s="2" t="s">
        <v>23</v>
      </c>
      <c r="J108" s="2" t="s">
        <v>7</v>
      </c>
      <c r="K108" t="s">
        <v>39</v>
      </c>
    </row>
    <row r="109" spans="1:11" x14ac:dyDescent="0.2">
      <c r="A109" s="2"/>
      <c r="B109" s="2"/>
      <c r="C109" s="2"/>
      <c r="D109" s="2" t="s">
        <v>76</v>
      </c>
      <c r="E109" s="2" t="s">
        <v>7</v>
      </c>
      <c r="F109" s="2"/>
      <c r="G109" s="2">
        <v>0</v>
      </c>
      <c r="H109" s="2" t="s">
        <v>68</v>
      </c>
      <c r="I109" s="2" t="s">
        <v>23</v>
      </c>
      <c r="J109" s="2" t="s">
        <v>7</v>
      </c>
      <c r="K109" t="s">
        <v>39</v>
      </c>
    </row>
    <row r="110" spans="1:11" x14ac:dyDescent="0.2">
      <c r="A110" s="2"/>
      <c r="B110" s="2"/>
      <c r="C110" s="2"/>
      <c r="D110" s="2" t="s">
        <v>76</v>
      </c>
      <c r="E110" s="2"/>
      <c r="F110" s="2" t="s">
        <v>33</v>
      </c>
      <c r="G110" s="2">
        <v>0</v>
      </c>
      <c r="H110" s="2" t="s">
        <v>68</v>
      </c>
      <c r="I110" s="2" t="s">
        <v>23</v>
      </c>
      <c r="J110" s="2" t="s">
        <v>7</v>
      </c>
      <c r="K110" t="s">
        <v>39</v>
      </c>
    </row>
    <row r="111" spans="1:11" x14ac:dyDescent="0.2">
      <c r="A111" s="2"/>
      <c r="B111" s="2"/>
      <c r="C111" s="2"/>
      <c r="D111" s="2" t="s">
        <v>76</v>
      </c>
      <c r="E111" s="2"/>
      <c r="F111" s="2" t="s">
        <v>70</v>
      </c>
      <c r="G111" s="2">
        <v>0</v>
      </c>
      <c r="H111" s="2" t="s">
        <v>68</v>
      </c>
      <c r="I111" s="2" t="s">
        <v>23</v>
      </c>
      <c r="J111" s="2" t="s">
        <v>7</v>
      </c>
      <c r="K111" t="s">
        <v>39</v>
      </c>
    </row>
    <row r="112" spans="1:11" x14ac:dyDescent="0.2">
      <c r="A112" s="2"/>
      <c r="B112" s="2"/>
      <c r="C112" s="2"/>
      <c r="D112" s="2"/>
      <c r="E112" s="2" t="s">
        <v>7</v>
      </c>
      <c r="F112" s="2" t="s">
        <v>33</v>
      </c>
      <c r="G112" s="2">
        <v>0</v>
      </c>
      <c r="H112" s="2" t="s">
        <v>68</v>
      </c>
      <c r="I112" s="2" t="s">
        <v>23</v>
      </c>
      <c r="J112" s="2" t="s">
        <v>7</v>
      </c>
      <c r="K112" t="s">
        <v>39</v>
      </c>
    </row>
    <row r="113" spans="1:11" x14ac:dyDescent="0.2">
      <c r="A113" s="2"/>
      <c r="B113" s="2"/>
      <c r="C113" s="2"/>
      <c r="D113" s="2"/>
      <c r="E113" s="2" t="s">
        <v>7</v>
      </c>
      <c r="F113" s="2" t="s">
        <v>70</v>
      </c>
      <c r="G113" s="2">
        <v>0</v>
      </c>
      <c r="H113" s="2" t="s">
        <v>68</v>
      </c>
      <c r="I113" s="2" t="s">
        <v>23</v>
      </c>
      <c r="J113" s="2" t="s">
        <v>7</v>
      </c>
      <c r="K113" t="s">
        <v>39</v>
      </c>
    </row>
    <row r="114" spans="1:11" x14ac:dyDescent="0.2">
      <c r="A114" s="2"/>
      <c r="B114" s="2"/>
      <c r="C114" s="2"/>
      <c r="D114" s="2"/>
      <c r="E114" s="2" t="s">
        <v>7</v>
      </c>
      <c r="F114" s="2" t="s">
        <v>33</v>
      </c>
      <c r="G114" s="2">
        <v>1</v>
      </c>
      <c r="H114" s="2" t="s">
        <v>68</v>
      </c>
      <c r="I114" s="2" t="s">
        <v>23</v>
      </c>
      <c r="J114" s="2" t="s">
        <v>7</v>
      </c>
      <c r="K114" t="s">
        <v>39</v>
      </c>
    </row>
    <row r="115" spans="1:11" x14ac:dyDescent="0.2">
      <c r="A115" s="2"/>
      <c r="B115" s="2"/>
      <c r="C115" s="2"/>
      <c r="D115" s="2"/>
      <c r="E115" s="2" t="s">
        <v>7</v>
      </c>
      <c r="F115" s="2" t="s">
        <v>70</v>
      </c>
      <c r="G115" s="2">
        <v>0</v>
      </c>
      <c r="H115" s="2" t="s">
        <v>68</v>
      </c>
      <c r="I115" s="2" t="s">
        <v>23</v>
      </c>
      <c r="J115" s="2" t="s">
        <v>7</v>
      </c>
      <c r="K115" t="s">
        <v>39</v>
      </c>
    </row>
    <row r="116" spans="1:11" x14ac:dyDescent="0.2">
      <c r="A116" s="3" t="s">
        <v>107</v>
      </c>
      <c r="B116" s="3" t="s">
        <v>10</v>
      </c>
      <c r="C116" s="3"/>
      <c r="D116" s="3"/>
      <c r="E116" s="3"/>
      <c r="F116" s="3"/>
      <c r="G116" s="3">
        <v>3.6745759673769349</v>
      </c>
      <c r="H116" s="3" t="s">
        <v>62</v>
      </c>
      <c r="I116" s="3" t="s">
        <v>12</v>
      </c>
      <c r="J116" s="3" t="s">
        <v>6</v>
      </c>
      <c r="K116" t="s">
        <v>40</v>
      </c>
    </row>
    <row r="117" spans="1:11" x14ac:dyDescent="0.2">
      <c r="A117" s="3" t="s">
        <v>107</v>
      </c>
      <c r="B117" s="3"/>
      <c r="C117" s="3"/>
      <c r="D117" s="3"/>
      <c r="E117" s="3"/>
      <c r="F117" s="3" t="s">
        <v>33</v>
      </c>
      <c r="G117" s="3">
        <v>1.9183859312180953</v>
      </c>
      <c r="H117" s="3" t="s">
        <v>62</v>
      </c>
      <c r="I117" s="3" t="s">
        <v>12</v>
      </c>
      <c r="J117" s="3" t="s">
        <v>6</v>
      </c>
      <c r="K117" t="s">
        <v>40</v>
      </c>
    </row>
    <row r="118" spans="1:11" x14ac:dyDescent="0.2">
      <c r="A118" s="3"/>
      <c r="B118" s="3" t="s">
        <v>10</v>
      </c>
      <c r="C118" s="3" t="s">
        <v>12</v>
      </c>
      <c r="D118" s="3"/>
      <c r="E118" s="3"/>
      <c r="F118" s="3"/>
      <c r="G118" s="3">
        <v>3.6745759673769349</v>
      </c>
      <c r="H118" s="3" t="s">
        <v>62</v>
      </c>
      <c r="I118" s="3" t="s">
        <v>12</v>
      </c>
      <c r="J118" s="3" t="s">
        <v>6</v>
      </c>
      <c r="K118" t="s">
        <v>40</v>
      </c>
    </row>
    <row r="119" spans="1:11" x14ac:dyDescent="0.2">
      <c r="A119" s="3"/>
      <c r="B119" s="3" t="s">
        <v>10</v>
      </c>
      <c r="C119" s="3"/>
      <c r="D119" s="3"/>
      <c r="E119" s="3"/>
      <c r="F119" s="3" t="s">
        <v>33</v>
      </c>
      <c r="G119" s="3">
        <v>0</v>
      </c>
      <c r="H119" s="3" t="s">
        <v>62</v>
      </c>
      <c r="I119" s="3" t="s">
        <v>12</v>
      </c>
      <c r="J119" s="3" t="s">
        <v>6</v>
      </c>
      <c r="K119" t="s">
        <v>40</v>
      </c>
    </row>
    <row r="120" spans="1:11" x14ac:dyDescent="0.2">
      <c r="A120" s="3" t="s">
        <v>108</v>
      </c>
      <c r="B120" s="3" t="s">
        <v>36</v>
      </c>
      <c r="C120" s="3"/>
      <c r="D120" s="3"/>
      <c r="E120" s="3"/>
      <c r="F120" s="3"/>
      <c r="G120" s="3">
        <v>0.44811902041182139</v>
      </c>
      <c r="H120" s="3" t="s">
        <v>62</v>
      </c>
      <c r="I120" s="3" t="s">
        <v>12</v>
      </c>
      <c r="J120" s="3" t="s">
        <v>6</v>
      </c>
      <c r="K120" t="s">
        <v>41</v>
      </c>
    </row>
    <row r="121" spans="1:11" x14ac:dyDescent="0.2">
      <c r="A121" s="3" t="s">
        <v>108</v>
      </c>
      <c r="B121" s="3"/>
      <c r="C121" s="3"/>
      <c r="D121" s="3"/>
      <c r="E121" s="3"/>
      <c r="F121" s="3" t="s">
        <v>33</v>
      </c>
      <c r="G121" s="3">
        <v>0.45717192991509054</v>
      </c>
      <c r="H121" s="3" t="s">
        <v>62</v>
      </c>
      <c r="I121" s="3" t="s">
        <v>12</v>
      </c>
      <c r="J121" s="3" t="s">
        <v>6</v>
      </c>
      <c r="K121" t="s">
        <v>41</v>
      </c>
    </row>
    <row r="122" spans="1:11" x14ac:dyDescent="0.2">
      <c r="A122" s="3"/>
      <c r="B122" s="3" t="s">
        <v>36</v>
      </c>
      <c r="C122" s="3" t="s">
        <v>12</v>
      </c>
      <c r="D122" s="3"/>
      <c r="E122" s="3"/>
      <c r="F122" s="3"/>
      <c r="G122" s="3">
        <v>0.44811902041182139</v>
      </c>
      <c r="H122" s="3" t="s">
        <v>62</v>
      </c>
      <c r="I122" s="3" t="s">
        <v>12</v>
      </c>
      <c r="J122" s="3" t="s">
        <v>6</v>
      </c>
      <c r="K122" t="s">
        <v>41</v>
      </c>
    </row>
    <row r="123" spans="1:11" x14ac:dyDescent="0.2">
      <c r="A123" s="3"/>
      <c r="B123" s="3" t="s">
        <v>36</v>
      </c>
      <c r="C123" s="3"/>
      <c r="D123" s="3"/>
      <c r="E123" s="3"/>
      <c r="F123" s="3" t="s">
        <v>33</v>
      </c>
      <c r="G123" s="3">
        <v>0</v>
      </c>
      <c r="H123" s="3" t="s">
        <v>62</v>
      </c>
      <c r="I123" s="3" t="s">
        <v>12</v>
      </c>
      <c r="J123" s="3" t="s">
        <v>6</v>
      </c>
      <c r="K123" t="s">
        <v>41</v>
      </c>
    </row>
    <row r="124" spans="1:11" x14ac:dyDescent="0.2">
      <c r="A124" s="3" t="s">
        <v>106</v>
      </c>
      <c r="B124" s="3" t="s">
        <v>35</v>
      </c>
      <c r="C124" s="3"/>
      <c r="D124" s="3"/>
      <c r="E124" s="3"/>
      <c r="F124" s="3"/>
      <c r="G124" s="3">
        <v>0.17924760816472854</v>
      </c>
      <c r="H124" s="3" t="s">
        <v>62</v>
      </c>
      <c r="I124" s="3" t="s">
        <v>12</v>
      </c>
      <c r="J124" s="3" t="s">
        <v>6</v>
      </c>
      <c r="K124" t="s">
        <v>38</v>
      </c>
    </row>
    <row r="125" spans="1:11" x14ac:dyDescent="0.2">
      <c r="A125" s="3" t="s">
        <v>106</v>
      </c>
      <c r="B125" s="3"/>
      <c r="C125" s="3"/>
      <c r="D125" s="3"/>
      <c r="E125" s="3"/>
      <c r="F125" s="3" t="s">
        <v>33</v>
      </c>
      <c r="G125" s="3">
        <v>0.12251604194424209</v>
      </c>
      <c r="H125" s="3" t="s">
        <v>62</v>
      </c>
      <c r="I125" s="3" t="s">
        <v>12</v>
      </c>
      <c r="J125" s="3" t="s">
        <v>6</v>
      </c>
      <c r="K125" t="s">
        <v>38</v>
      </c>
    </row>
    <row r="126" spans="1:11" x14ac:dyDescent="0.2">
      <c r="A126" s="3"/>
      <c r="B126" s="3" t="s">
        <v>35</v>
      </c>
      <c r="C126" s="3" t="s">
        <v>12</v>
      </c>
      <c r="D126" s="3"/>
      <c r="E126" s="3"/>
      <c r="F126" s="3"/>
      <c r="G126" s="3">
        <v>0.17924760816472854</v>
      </c>
      <c r="H126" s="3" t="s">
        <v>62</v>
      </c>
      <c r="I126" s="3" t="s">
        <v>12</v>
      </c>
      <c r="J126" s="3" t="s">
        <v>6</v>
      </c>
      <c r="K126" t="s">
        <v>38</v>
      </c>
    </row>
    <row r="127" spans="1:11" x14ac:dyDescent="0.2">
      <c r="A127" s="3"/>
      <c r="B127" s="3" t="s">
        <v>35</v>
      </c>
      <c r="C127" s="3"/>
      <c r="D127" s="3"/>
      <c r="E127" s="3"/>
      <c r="F127" s="3" t="s">
        <v>33</v>
      </c>
      <c r="G127" s="3">
        <v>0</v>
      </c>
      <c r="H127" s="3" t="s">
        <v>62</v>
      </c>
      <c r="I127" s="3" t="s">
        <v>12</v>
      </c>
      <c r="J127" s="3" t="s">
        <v>6</v>
      </c>
      <c r="K127" t="s">
        <v>38</v>
      </c>
    </row>
    <row r="128" spans="1:11" x14ac:dyDescent="0.2">
      <c r="A128" s="3"/>
      <c r="B128" s="3"/>
      <c r="C128" s="3" t="s">
        <v>12</v>
      </c>
      <c r="D128" s="3" t="s">
        <v>24</v>
      </c>
      <c r="E128" s="3"/>
      <c r="F128" s="3"/>
      <c r="G128" s="3">
        <v>2.1285653469561514</v>
      </c>
      <c r="H128" s="3" t="s">
        <v>62</v>
      </c>
      <c r="I128" s="3" t="s">
        <v>12</v>
      </c>
      <c r="J128" s="3" t="s">
        <v>6</v>
      </c>
      <c r="K128" t="s">
        <v>42</v>
      </c>
    </row>
    <row r="129" spans="1:11" x14ac:dyDescent="0.2">
      <c r="A129" s="3"/>
      <c r="B129" s="3"/>
      <c r="C129" s="3" t="s">
        <v>12</v>
      </c>
      <c r="D129" s="3"/>
      <c r="E129" s="3"/>
      <c r="F129" s="3" t="s">
        <v>33</v>
      </c>
      <c r="G129" s="3">
        <v>0.11202975510295543</v>
      </c>
      <c r="H129" s="3" t="s">
        <v>62</v>
      </c>
      <c r="I129" s="3" t="s">
        <v>12</v>
      </c>
      <c r="J129" s="3" t="s">
        <v>6</v>
      </c>
      <c r="K129" t="s">
        <v>42</v>
      </c>
    </row>
    <row r="130" spans="1:11" x14ac:dyDescent="0.2">
      <c r="A130" s="3"/>
      <c r="B130" s="3"/>
      <c r="C130" s="3"/>
      <c r="D130" s="3" t="s">
        <v>24</v>
      </c>
      <c r="E130" s="3" t="s">
        <v>6</v>
      </c>
      <c r="F130" s="3"/>
      <c r="G130" s="3">
        <v>1</v>
      </c>
      <c r="H130" s="3" t="s">
        <v>62</v>
      </c>
      <c r="I130" s="3" t="s">
        <v>12</v>
      </c>
      <c r="J130" s="3" t="s">
        <v>6</v>
      </c>
      <c r="K130" t="s">
        <v>42</v>
      </c>
    </row>
    <row r="131" spans="1:11" x14ac:dyDescent="0.2">
      <c r="A131" s="3"/>
      <c r="B131" s="3"/>
      <c r="C131" s="3"/>
      <c r="D131" s="3" t="s">
        <v>24</v>
      </c>
      <c r="E131" s="3"/>
      <c r="F131" s="3" t="s">
        <v>33</v>
      </c>
      <c r="G131" s="3">
        <v>1.1285653469561514</v>
      </c>
      <c r="H131" s="3" t="s">
        <v>62</v>
      </c>
      <c r="I131" s="3" t="s">
        <v>12</v>
      </c>
      <c r="J131" s="3" t="s">
        <v>6</v>
      </c>
      <c r="K131" t="s">
        <v>42</v>
      </c>
    </row>
    <row r="132" spans="1:11" x14ac:dyDescent="0.2">
      <c r="A132" s="3"/>
      <c r="B132" s="3"/>
      <c r="C132" s="3"/>
      <c r="D132" s="3" t="s">
        <v>24</v>
      </c>
      <c r="E132" s="3"/>
      <c r="F132" s="3" t="s">
        <v>70</v>
      </c>
      <c r="G132" s="3">
        <v>0</v>
      </c>
      <c r="H132" s="3" t="s">
        <v>62</v>
      </c>
      <c r="I132" s="3" t="s">
        <v>12</v>
      </c>
      <c r="J132" s="3" t="s">
        <v>6</v>
      </c>
      <c r="K132" t="s">
        <v>42</v>
      </c>
    </row>
    <row r="133" spans="1:11" x14ac:dyDescent="0.2">
      <c r="A133" s="3"/>
      <c r="B133" s="3"/>
      <c r="C133" s="3" t="s">
        <v>12</v>
      </c>
      <c r="D133" s="3" t="s">
        <v>76</v>
      </c>
      <c r="E133" s="3"/>
      <c r="F133" s="3"/>
      <c r="G133" s="3">
        <v>2.1285653469561514</v>
      </c>
      <c r="H133" s="3" t="s">
        <v>62</v>
      </c>
      <c r="I133" s="3" t="s">
        <v>12</v>
      </c>
      <c r="J133" s="3" t="s">
        <v>6</v>
      </c>
      <c r="K133" t="s">
        <v>42</v>
      </c>
    </row>
    <row r="134" spans="1:11" x14ac:dyDescent="0.2">
      <c r="A134" s="3"/>
      <c r="B134" s="3"/>
      <c r="C134" s="3" t="s">
        <v>12</v>
      </c>
      <c r="D134" s="3"/>
      <c r="E134" s="3"/>
      <c r="F134" s="3" t="s">
        <v>33</v>
      </c>
      <c r="G134" s="3">
        <v>0.11202975510295543</v>
      </c>
      <c r="H134" s="3" t="s">
        <v>62</v>
      </c>
      <c r="I134" s="3" t="s">
        <v>12</v>
      </c>
      <c r="J134" s="3" t="s">
        <v>6</v>
      </c>
      <c r="K134" t="s">
        <v>42</v>
      </c>
    </row>
    <row r="135" spans="1:11" x14ac:dyDescent="0.2">
      <c r="A135" s="3"/>
      <c r="B135" s="3"/>
      <c r="C135" s="3"/>
      <c r="D135" s="3" t="s">
        <v>76</v>
      </c>
      <c r="E135" s="3" t="s">
        <v>6</v>
      </c>
      <c r="F135" s="3"/>
      <c r="G135" s="3">
        <v>1</v>
      </c>
      <c r="H135" s="3" t="s">
        <v>62</v>
      </c>
      <c r="I135" s="3" t="s">
        <v>12</v>
      </c>
      <c r="J135" s="3" t="s">
        <v>6</v>
      </c>
      <c r="K135" t="s">
        <v>42</v>
      </c>
    </row>
    <row r="136" spans="1:11" x14ac:dyDescent="0.2">
      <c r="A136" s="3"/>
      <c r="B136" s="3"/>
      <c r="C136" s="3"/>
      <c r="D136" s="3" t="s">
        <v>76</v>
      </c>
      <c r="E136" s="3"/>
      <c r="F136" s="3" t="s">
        <v>33</v>
      </c>
      <c r="G136" s="3">
        <v>1.1285653469561514</v>
      </c>
      <c r="H136" s="3" t="s">
        <v>62</v>
      </c>
      <c r="I136" s="3" t="s">
        <v>12</v>
      </c>
      <c r="J136" s="3" t="s">
        <v>6</v>
      </c>
      <c r="K136" t="s">
        <v>42</v>
      </c>
    </row>
    <row r="137" spans="1:11" x14ac:dyDescent="0.2">
      <c r="A137" s="3"/>
      <c r="B137" s="3"/>
      <c r="C137" s="3"/>
      <c r="D137" s="3" t="s">
        <v>76</v>
      </c>
      <c r="E137" s="3"/>
      <c r="F137" s="3" t="s">
        <v>70</v>
      </c>
      <c r="G137" s="3">
        <v>0</v>
      </c>
      <c r="H137" s="3" t="s">
        <v>62</v>
      </c>
      <c r="I137" s="3" t="s">
        <v>12</v>
      </c>
      <c r="J137" s="3" t="s">
        <v>6</v>
      </c>
      <c r="K137" t="s">
        <v>42</v>
      </c>
    </row>
    <row r="138" spans="1:11" x14ac:dyDescent="0.2">
      <c r="A138" s="3"/>
      <c r="B138" s="3"/>
      <c r="C138" s="3"/>
      <c r="D138" s="3"/>
      <c r="E138" s="3" t="s">
        <v>6</v>
      </c>
      <c r="F138" s="3" t="s">
        <v>33</v>
      </c>
      <c r="G138" s="3">
        <v>1</v>
      </c>
      <c r="H138" s="3" t="s">
        <v>62</v>
      </c>
      <c r="I138" s="3" t="s">
        <v>12</v>
      </c>
      <c r="J138" s="3" t="s">
        <v>6</v>
      </c>
      <c r="K138" t="s">
        <v>42</v>
      </c>
    </row>
    <row r="139" spans="1:11" x14ac:dyDescent="0.2">
      <c r="A139" s="3"/>
      <c r="B139" s="3"/>
      <c r="C139" s="3"/>
      <c r="D139" s="3"/>
      <c r="E139" s="3" t="s">
        <v>6</v>
      </c>
      <c r="F139" s="3" t="s">
        <v>70</v>
      </c>
      <c r="G139" s="3">
        <v>0</v>
      </c>
      <c r="H139" s="3" t="s">
        <v>62</v>
      </c>
      <c r="I139" s="3" t="s">
        <v>12</v>
      </c>
      <c r="J139" s="3" t="s">
        <v>6</v>
      </c>
      <c r="K139" t="s">
        <v>42</v>
      </c>
    </row>
    <row r="140" spans="1:11" x14ac:dyDescent="0.2">
      <c r="A140" s="3"/>
      <c r="B140" s="3"/>
      <c r="C140" s="3"/>
      <c r="D140" s="3"/>
      <c r="E140" s="3" t="s">
        <v>6</v>
      </c>
      <c r="F140" s="3" t="s">
        <v>33</v>
      </c>
      <c r="G140" s="3">
        <v>1</v>
      </c>
      <c r="H140" s="3" t="s">
        <v>62</v>
      </c>
      <c r="I140" s="3" t="s">
        <v>12</v>
      </c>
      <c r="J140" s="3" t="s">
        <v>6</v>
      </c>
      <c r="K140" t="s">
        <v>42</v>
      </c>
    </row>
    <row r="141" spans="1:11" x14ac:dyDescent="0.2">
      <c r="A141" s="3"/>
      <c r="B141" s="3"/>
      <c r="C141" s="3"/>
      <c r="D141" s="3"/>
      <c r="E141" s="3" t="s">
        <v>6</v>
      </c>
      <c r="F141" s="3" t="s">
        <v>70</v>
      </c>
      <c r="G141" s="3">
        <v>0</v>
      </c>
      <c r="H141" s="3" t="s">
        <v>62</v>
      </c>
      <c r="I141" s="3" t="s">
        <v>12</v>
      </c>
      <c r="J141" s="3" t="s">
        <v>6</v>
      </c>
      <c r="K141" t="s">
        <v>42</v>
      </c>
    </row>
    <row r="142" spans="1:11" x14ac:dyDescent="0.2">
      <c r="A142" s="2" t="s">
        <v>107</v>
      </c>
      <c r="B142" s="2" t="s">
        <v>10</v>
      </c>
      <c r="C142" s="2"/>
      <c r="D142" s="2"/>
      <c r="E142" s="2"/>
      <c r="F142" s="2"/>
      <c r="G142" s="2">
        <v>9.1864399184423373</v>
      </c>
      <c r="H142" s="2" t="s">
        <v>65</v>
      </c>
      <c r="I142" s="2" t="s">
        <v>12</v>
      </c>
      <c r="J142" s="2" t="s">
        <v>26</v>
      </c>
      <c r="K142" t="s">
        <v>40</v>
      </c>
    </row>
    <row r="143" spans="1:11" x14ac:dyDescent="0.2">
      <c r="A143" s="2" t="s">
        <v>107</v>
      </c>
      <c r="B143" s="2"/>
      <c r="C143" s="2"/>
      <c r="D143" s="2"/>
      <c r="E143" s="2"/>
      <c r="F143" s="2" t="s">
        <v>33</v>
      </c>
      <c r="G143" s="2">
        <v>4.7959648280452383</v>
      </c>
      <c r="H143" s="2" t="s">
        <v>65</v>
      </c>
      <c r="I143" s="2" t="s">
        <v>12</v>
      </c>
      <c r="J143" s="2" t="s">
        <v>26</v>
      </c>
      <c r="K143" t="s">
        <v>40</v>
      </c>
    </row>
    <row r="144" spans="1:11" x14ac:dyDescent="0.2">
      <c r="A144" s="2"/>
      <c r="B144" s="2" t="s">
        <v>10</v>
      </c>
      <c r="C144" s="2" t="s">
        <v>12</v>
      </c>
      <c r="D144" s="2"/>
      <c r="E144" s="2"/>
      <c r="F144" s="2"/>
      <c r="G144" s="2">
        <v>9.1864399184423373</v>
      </c>
      <c r="H144" s="2" t="s">
        <v>65</v>
      </c>
      <c r="I144" s="2" t="s">
        <v>12</v>
      </c>
      <c r="J144" s="2" t="s">
        <v>26</v>
      </c>
      <c r="K144" t="s">
        <v>40</v>
      </c>
    </row>
    <row r="145" spans="1:11" x14ac:dyDescent="0.2">
      <c r="A145" s="2"/>
      <c r="B145" s="2" t="s">
        <v>10</v>
      </c>
      <c r="C145" s="2"/>
      <c r="D145" s="2"/>
      <c r="E145" s="2"/>
      <c r="F145" s="2" t="s">
        <v>33</v>
      </c>
      <c r="G145" s="2">
        <v>0</v>
      </c>
      <c r="H145" s="2" t="s">
        <v>65</v>
      </c>
      <c r="I145" s="2" t="s">
        <v>12</v>
      </c>
      <c r="J145" s="2" t="s">
        <v>26</v>
      </c>
      <c r="K145" t="s">
        <v>40</v>
      </c>
    </row>
    <row r="146" spans="1:11" x14ac:dyDescent="0.2">
      <c r="A146" s="2" t="s">
        <v>108</v>
      </c>
      <c r="B146" s="2" t="s">
        <v>36</v>
      </c>
      <c r="C146" s="2"/>
      <c r="D146" s="2"/>
      <c r="E146" s="2"/>
      <c r="F146" s="2"/>
      <c r="G146" s="2">
        <v>1.1202975510295534</v>
      </c>
      <c r="H146" s="2" t="s">
        <v>65</v>
      </c>
      <c r="I146" s="2" t="s">
        <v>12</v>
      </c>
      <c r="J146" s="2" t="s">
        <v>26</v>
      </c>
      <c r="K146" t="s">
        <v>41</v>
      </c>
    </row>
    <row r="147" spans="1:11" x14ac:dyDescent="0.2">
      <c r="A147" s="2" t="s">
        <v>108</v>
      </c>
      <c r="B147" s="2"/>
      <c r="C147" s="2"/>
      <c r="D147" s="2"/>
      <c r="E147" s="2"/>
      <c r="F147" s="2" t="s">
        <v>33</v>
      </c>
      <c r="G147" s="2">
        <v>1.1429298247877264</v>
      </c>
      <c r="H147" s="2" t="s">
        <v>65</v>
      </c>
      <c r="I147" s="2" t="s">
        <v>12</v>
      </c>
      <c r="J147" s="2" t="s">
        <v>26</v>
      </c>
      <c r="K147" t="s">
        <v>41</v>
      </c>
    </row>
    <row r="148" spans="1:11" x14ac:dyDescent="0.2">
      <c r="A148" s="2"/>
      <c r="B148" s="2" t="s">
        <v>36</v>
      </c>
      <c r="C148" s="2" t="s">
        <v>12</v>
      </c>
      <c r="D148" s="2"/>
      <c r="E148" s="2"/>
      <c r="F148" s="2"/>
      <c r="G148" s="2">
        <v>1.1202975510295534</v>
      </c>
      <c r="H148" s="2" t="s">
        <v>65</v>
      </c>
      <c r="I148" s="2" t="s">
        <v>12</v>
      </c>
      <c r="J148" s="2" t="s">
        <v>26</v>
      </c>
      <c r="K148" t="s">
        <v>41</v>
      </c>
    </row>
    <row r="149" spans="1:11" x14ac:dyDescent="0.2">
      <c r="A149" s="2"/>
      <c r="B149" s="2" t="s">
        <v>36</v>
      </c>
      <c r="C149" s="2"/>
      <c r="D149" s="2"/>
      <c r="E149" s="2"/>
      <c r="F149" s="2" t="s">
        <v>33</v>
      </c>
      <c r="G149" s="2">
        <v>0</v>
      </c>
      <c r="H149" s="2" t="s">
        <v>65</v>
      </c>
      <c r="I149" s="2" t="s">
        <v>12</v>
      </c>
      <c r="J149" s="2" t="s">
        <v>26</v>
      </c>
      <c r="K149" t="s">
        <v>41</v>
      </c>
    </row>
    <row r="150" spans="1:11" x14ac:dyDescent="0.2">
      <c r="A150" s="2" t="s">
        <v>106</v>
      </c>
      <c r="B150" s="2" t="s">
        <v>35</v>
      </c>
      <c r="C150" s="2"/>
      <c r="D150" s="2"/>
      <c r="E150" s="2"/>
      <c r="F150" s="2"/>
      <c r="G150" s="2">
        <v>0.44811902041182133</v>
      </c>
      <c r="H150" s="2" t="s">
        <v>65</v>
      </c>
      <c r="I150" s="2" t="s">
        <v>12</v>
      </c>
      <c r="J150" s="2" t="s">
        <v>26</v>
      </c>
      <c r="K150" t="s">
        <v>38</v>
      </c>
    </row>
    <row r="151" spans="1:11" x14ac:dyDescent="0.2">
      <c r="A151" s="2" t="s">
        <v>106</v>
      </c>
      <c r="B151" s="2"/>
      <c r="C151" s="2"/>
      <c r="D151" s="2"/>
      <c r="E151" s="2"/>
      <c r="F151" s="2" t="s">
        <v>33</v>
      </c>
      <c r="G151" s="2">
        <v>0.30629010486060526</v>
      </c>
      <c r="H151" s="2" t="s">
        <v>65</v>
      </c>
      <c r="I151" s="2" t="s">
        <v>12</v>
      </c>
      <c r="J151" s="2" t="s">
        <v>26</v>
      </c>
      <c r="K151" t="s">
        <v>38</v>
      </c>
    </row>
    <row r="152" spans="1:11" x14ac:dyDescent="0.2">
      <c r="A152" s="2"/>
      <c r="B152" s="2" t="s">
        <v>35</v>
      </c>
      <c r="C152" s="2" t="s">
        <v>12</v>
      </c>
      <c r="D152" s="2"/>
      <c r="E152" s="2"/>
      <c r="F152" s="2"/>
      <c r="G152" s="2">
        <v>0.44811902041182133</v>
      </c>
      <c r="H152" s="2" t="s">
        <v>65</v>
      </c>
      <c r="I152" s="2" t="s">
        <v>12</v>
      </c>
      <c r="J152" s="2" t="s">
        <v>26</v>
      </c>
      <c r="K152" t="s">
        <v>38</v>
      </c>
    </row>
    <row r="153" spans="1:11" x14ac:dyDescent="0.2">
      <c r="A153" s="2"/>
      <c r="B153" s="2" t="s">
        <v>35</v>
      </c>
      <c r="C153" s="2"/>
      <c r="D153" s="2"/>
      <c r="E153" s="2"/>
      <c r="F153" s="2" t="s">
        <v>33</v>
      </c>
      <c r="G153" s="2">
        <v>0</v>
      </c>
      <c r="H153" s="2" t="s">
        <v>65</v>
      </c>
      <c r="I153" s="2" t="s">
        <v>12</v>
      </c>
      <c r="J153" s="2" t="s">
        <v>26</v>
      </c>
      <c r="K153" t="s">
        <v>38</v>
      </c>
    </row>
    <row r="154" spans="1:11" x14ac:dyDescent="0.2">
      <c r="A154" s="2"/>
      <c r="B154" s="2"/>
      <c r="C154" s="2" t="s">
        <v>12</v>
      </c>
      <c r="D154" s="2" t="s">
        <v>24</v>
      </c>
      <c r="E154" s="2"/>
      <c r="F154" s="2"/>
      <c r="G154" s="2">
        <v>2.1285653469561514</v>
      </c>
      <c r="H154" s="2" t="s">
        <v>65</v>
      </c>
      <c r="I154" s="2" t="s">
        <v>12</v>
      </c>
      <c r="J154" s="2" t="s">
        <v>26</v>
      </c>
      <c r="K154" t="s">
        <v>42</v>
      </c>
    </row>
    <row r="155" spans="1:11" x14ac:dyDescent="0.2">
      <c r="A155" s="2"/>
      <c r="B155" s="2"/>
      <c r="C155" s="2" t="s">
        <v>12</v>
      </c>
      <c r="D155" s="2"/>
      <c r="E155" s="2"/>
      <c r="F155" s="2" t="s">
        <v>33</v>
      </c>
      <c r="G155" s="2">
        <v>0.11202975510295543</v>
      </c>
      <c r="H155" s="2" t="s">
        <v>65</v>
      </c>
      <c r="I155" s="2" t="s">
        <v>12</v>
      </c>
      <c r="J155" s="2" t="s">
        <v>26</v>
      </c>
      <c r="K155" t="s">
        <v>42</v>
      </c>
    </row>
    <row r="156" spans="1:11" x14ac:dyDescent="0.2">
      <c r="A156" s="2"/>
      <c r="B156" s="2"/>
      <c r="C156" s="2"/>
      <c r="D156" s="2" t="s">
        <v>24</v>
      </c>
      <c r="E156" s="2" t="s">
        <v>26</v>
      </c>
      <c r="F156" s="2"/>
      <c r="G156" s="2">
        <v>1</v>
      </c>
      <c r="H156" s="2" t="s">
        <v>65</v>
      </c>
      <c r="I156" s="2" t="s">
        <v>12</v>
      </c>
      <c r="J156" s="2" t="s">
        <v>26</v>
      </c>
      <c r="K156" t="s">
        <v>42</v>
      </c>
    </row>
    <row r="157" spans="1:11" x14ac:dyDescent="0.2">
      <c r="A157" s="2"/>
      <c r="B157" s="2"/>
      <c r="C157" s="2"/>
      <c r="D157" s="2" t="s">
        <v>24</v>
      </c>
      <c r="E157" s="2"/>
      <c r="F157" s="2" t="s">
        <v>33</v>
      </c>
      <c r="G157" s="2">
        <v>1.1285653469561514</v>
      </c>
      <c r="H157" s="2" t="s">
        <v>65</v>
      </c>
      <c r="I157" s="2" t="s">
        <v>12</v>
      </c>
      <c r="J157" s="2" t="s">
        <v>26</v>
      </c>
      <c r="K157" t="s">
        <v>42</v>
      </c>
    </row>
    <row r="158" spans="1:11" x14ac:dyDescent="0.2">
      <c r="A158" s="2"/>
      <c r="B158" s="2"/>
      <c r="C158" s="2"/>
      <c r="D158" s="2" t="s">
        <v>24</v>
      </c>
      <c r="E158" s="2"/>
      <c r="F158" s="2" t="s">
        <v>70</v>
      </c>
      <c r="G158" s="2">
        <v>0</v>
      </c>
      <c r="H158" s="2" t="s">
        <v>65</v>
      </c>
      <c r="I158" s="2" t="s">
        <v>12</v>
      </c>
      <c r="J158" s="2" t="s">
        <v>26</v>
      </c>
      <c r="K158" t="s">
        <v>42</v>
      </c>
    </row>
    <row r="159" spans="1:11" x14ac:dyDescent="0.2">
      <c r="A159" s="2"/>
      <c r="B159" s="2"/>
      <c r="C159" s="2" t="s">
        <v>12</v>
      </c>
      <c r="D159" s="2" t="s">
        <v>76</v>
      </c>
      <c r="E159" s="2"/>
      <c r="F159" s="2"/>
      <c r="G159" s="2">
        <v>8.5142613878246056</v>
      </c>
      <c r="H159" s="2" t="s">
        <v>65</v>
      </c>
      <c r="I159" s="2" t="s">
        <v>12</v>
      </c>
      <c r="J159" s="2" t="s">
        <v>26</v>
      </c>
      <c r="K159" t="s">
        <v>42</v>
      </c>
    </row>
    <row r="160" spans="1:11" x14ac:dyDescent="0.2">
      <c r="A160" s="2"/>
      <c r="B160" s="2"/>
      <c r="C160" s="2" t="s">
        <v>12</v>
      </c>
      <c r="D160" s="2"/>
      <c r="E160" s="2"/>
      <c r="F160" s="2" t="s">
        <v>33</v>
      </c>
      <c r="G160" s="2">
        <v>0.44811902041182172</v>
      </c>
      <c r="H160" s="2" t="s">
        <v>65</v>
      </c>
      <c r="I160" s="2" t="s">
        <v>12</v>
      </c>
      <c r="J160" s="2" t="s">
        <v>26</v>
      </c>
      <c r="K160" t="s">
        <v>42</v>
      </c>
    </row>
    <row r="161" spans="1:11" x14ac:dyDescent="0.2">
      <c r="A161" s="2"/>
      <c r="B161" s="2"/>
      <c r="C161" s="2"/>
      <c r="D161" s="2" t="s">
        <v>76</v>
      </c>
      <c r="E161" s="2" t="s">
        <v>26</v>
      </c>
      <c r="F161" s="2"/>
      <c r="G161" s="2">
        <v>4</v>
      </c>
      <c r="H161" s="2" t="s">
        <v>65</v>
      </c>
      <c r="I161" s="2" t="s">
        <v>12</v>
      </c>
      <c r="J161" s="2" t="s">
        <v>26</v>
      </c>
      <c r="K161" t="s">
        <v>42</v>
      </c>
    </row>
    <row r="162" spans="1:11" x14ac:dyDescent="0.2">
      <c r="A162" s="2"/>
      <c r="B162" s="2"/>
      <c r="C162" s="2"/>
      <c r="D162" s="2" t="s">
        <v>76</v>
      </c>
      <c r="E162" s="2"/>
      <c r="F162" s="2" t="s">
        <v>33</v>
      </c>
      <c r="G162" s="2">
        <v>4.5142613878246056</v>
      </c>
      <c r="H162" s="2" t="s">
        <v>65</v>
      </c>
      <c r="I162" s="2" t="s">
        <v>12</v>
      </c>
      <c r="J162" s="2" t="s">
        <v>26</v>
      </c>
      <c r="K162" t="s">
        <v>42</v>
      </c>
    </row>
    <row r="163" spans="1:11" x14ac:dyDescent="0.2">
      <c r="A163" s="2"/>
      <c r="B163" s="2"/>
      <c r="C163" s="2"/>
      <c r="D163" s="2" t="s">
        <v>76</v>
      </c>
      <c r="E163" s="2"/>
      <c r="F163" s="2" t="s">
        <v>70</v>
      </c>
      <c r="G163" s="2">
        <v>0</v>
      </c>
      <c r="H163" s="2" t="s">
        <v>65</v>
      </c>
      <c r="I163" s="2" t="s">
        <v>12</v>
      </c>
      <c r="J163" s="2" t="s">
        <v>26</v>
      </c>
      <c r="K163" t="s">
        <v>42</v>
      </c>
    </row>
    <row r="164" spans="1:11" x14ac:dyDescent="0.2">
      <c r="A164" s="2"/>
      <c r="B164" s="2"/>
      <c r="C164" s="2"/>
      <c r="D164" s="2"/>
      <c r="E164" s="2" t="s">
        <v>26</v>
      </c>
      <c r="F164" s="2" t="s">
        <v>33</v>
      </c>
      <c r="G164" s="2">
        <v>3</v>
      </c>
      <c r="H164" s="2" t="s">
        <v>65</v>
      </c>
      <c r="I164" s="2" t="s">
        <v>12</v>
      </c>
      <c r="J164" s="2" t="s">
        <v>26</v>
      </c>
      <c r="K164" t="s">
        <v>42</v>
      </c>
    </row>
    <row r="165" spans="1:11" x14ac:dyDescent="0.2">
      <c r="A165" s="2"/>
      <c r="B165" s="2"/>
      <c r="C165" s="2"/>
      <c r="D165" s="2"/>
      <c r="E165" s="2" t="s">
        <v>26</v>
      </c>
      <c r="F165" s="2" t="s">
        <v>70</v>
      </c>
      <c r="G165" s="2">
        <v>0</v>
      </c>
      <c r="H165" s="2" t="s">
        <v>65</v>
      </c>
      <c r="I165" s="2" t="s">
        <v>12</v>
      </c>
      <c r="J165" s="2" t="s">
        <v>26</v>
      </c>
      <c r="K165" t="s">
        <v>42</v>
      </c>
    </row>
    <row r="166" spans="1:11" x14ac:dyDescent="0.2">
      <c r="A166" s="2"/>
      <c r="B166" s="2"/>
      <c r="C166" s="2"/>
      <c r="D166" s="2"/>
      <c r="E166" s="2" t="s">
        <v>26</v>
      </c>
      <c r="F166" s="2" t="s">
        <v>33</v>
      </c>
      <c r="G166" s="2">
        <v>2</v>
      </c>
      <c r="H166" s="2" t="s">
        <v>65</v>
      </c>
      <c r="I166" s="2" t="s">
        <v>12</v>
      </c>
      <c r="J166" s="2" t="s">
        <v>26</v>
      </c>
      <c r="K166" t="s">
        <v>42</v>
      </c>
    </row>
    <row r="167" spans="1:11" x14ac:dyDescent="0.2">
      <c r="A167" s="2"/>
      <c r="B167" s="2"/>
      <c r="C167" s="2"/>
      <c r="D167" s="2"/>
      <c r="E167" s="2" t="s">
        <v>26</v>
      </c>
      <c r="F167" s="2" t="s">
        <v>70</v>
      </c>
      <c r="G167" s="2">
        <v>0</v>
      </c>
      <c r="H167" s="2" t="s">
        <v>65</v>
      </c>
      <c r="I167" s="2" t="s">
        <v>12</v>
      </c>
      <c r="J167" s="2" t="s">
        <v>26</v>
      </c>
      <c r="K167" t="s">
        <v>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12790-EAF3-5E4A-8663-82AD98EE558B}">
  <sheetPr>
    <tabColor theme="8"/>
  </sheetPr>
  <dimension ref="A1:L167"/>
  <sheetViews>
    <sheetView zoomScale="130" zoomScaleNormal="130" workbookViewId="0">
      <selection activeCell="L1" sqref="L1:L1048576"/>
    </sheetView>
  </sheetViews>
  <sheetFormatPr baseColWidth="10" defaultRowHeight="16" x14ac:dyDescent="0.2"/>
  <cols>
    <col min="1" max="1" width="4.83203125" bestFit="1" customWidth="1"/>
    <col min="2" max="2" width="8.1640625" bestFit="1" customWidth="1"/>
    <col min="3" max="3" width="7.6640625" bestFit="1" customWidth="1"/>
    <col min="4" max="4" width="7.33203125" bestFit="1" customWidth="1"/>
    <col min="5" max="5" width="17" bestFit="1" customWidth="1"/>
    <col min="6" max="6" width="15.33203125" bestFit="1" customWidth="1"/>
    <col min="7" max="7" width="7.6640625" bestFit="1" customWidth="1"/>
    <col min="11" max="11" width="19.83203125" bestFit="1" customWidth="1"/>
    <col min="12" max="12" width="17.83203125" customWidth="1"/>
  </cols>
  <sheetData>
    <row r="1" spans="1:12" x14ac:dyDescent="0.2">
      <c r="A1" s="1" t="s">
        <v>9</v>
      </c>
      <c r="B1" s="1" t="s">
        <v>0</v>
      </c>
      <c r="C1" s="1" t="s">
        <v>11</v>
      </c>
      <c r="D1" s="1" t="s">
        <v>13</v>
      </c>
      <c r="E1" s="1" t="s">
        <v>14</v>
      </c>
      <c r="F1" s="1" t="s">
        <v>15</v>
      </c>
      <c r="G1" s="1" t="s">
        <v>1</v>
      </c>
      <c r="H1" s="1" t="s">
        <v>61</v>
      </c>
      <c r="I1" s="1" t="s">
        <v>79</v>
      </c>
      <c r="J1" s="1" t="s">
        <v>80</v>
      </c>
      <c r="K1" s="1" t="s">
        <v>17</v>
      </c>
      <c r="L1" s="4"/>
    </row>
    <row r="2" spans="1:12" x14ac:dyDescent="0.2">
      <c r="A2" s="2" t="s">
        <v>101</v>
      </c>
      <c r="B2" s="2" t="s">
        <v>2</v>
      </c>
      <c r="C2" s="2"/>
      <c r="D2" s="2"/>
      <c r="E2" s="2"/>
      <c r="F2" s="2"/>
      <c r="G2" s="2">
        <v>5.8479532163742691</v>
      </c>
      <c r="H2" s="2" t="s">
        <v>68</v>
      </c>
      <c r="I2" s="2" t="s">
        <v>18</v>
      </c>
      <c r="J2" s="2" t="s">
        <v>8</v>
      </c>
      <c r="K2" t="s">
        <v>27</v>
      </c>
    </row>
    <row r="3" spans="1:12" x14ac:dyDescent="0.2">
      <c r="A3" s="2" t="s">
        <v>101</v>
      </c>
      <c r="B3" s="2"/>
      <c r="C3" s="2"/>
      <c r="D3" s="2"/>
      <c r="E3" s="2"/>
      <c r="F3" s="2" t="s">
        <v>33</v>
      </c>
      <c r="G3" s="2">
        <v>4.0806600542102291</v>
      </c>
      <c r="H3" s="2" t="s">
        <v>68</v>
      </c>
      <c r="I3" s="2" t="s">
        <v>18</v>
      </c>
      <c r="J3" s="2" t="s">
        <v>8</v>
      </c>
      <c r="K3" t="s">
        <v>27</v>
      </c>
    </row>
    <row r="4" spans="1:12" x14ac:dyDescent="0.2">
      <c r="A4" s="2"/>
      <c r="B4" s="2" t="s">
        <v>2</v>
      </c>
      <c r="C4" s="2" t="s">
        <v>18</v>
      </c>
      <c r="D4" s="2"/>
      <c r="E4" s="2"/>
      <c r="F4" s="2"/>
      <c r="G4" s="2">
        <v>5.8479532163742691</v>
      </c>
      <c r="H4" s="2" t="s">
        <v>68</v>
      </c>
      <c r="I4" s="2" t="s">
        <v>18</v>
      </c>
      <c r="J4" s="2" t="s">
        <v>8</v>
      </c>
      <c r="K4" t="s">
        <v>27</v>
      </c>
    </row>
    <row r="5" spans="1:12" x14ac:dyDescent="0.2">
      <c r="A5" s="2"/>
      <c r="B5" s="2" t="s">
        <v>2</v>
      </c>
      <c r="C5" s="2"/>
      <c r="D5" s="2"/>
      <c r="E5" s="2"/>
      <c r="F5" s="2" t="s">
        <v>33</v>
      </c>
      <c r="G5" s="2">
        <v>0</v>
      </c>
      <c r="H5" s="2" t="s">
        <v>68</v>
      </c>
      <c r="I5" s="2" t="s">
        <v>18</v>
      </c>
      <c r="J5" s="2" t="s">
        <v>8</v>
      </c>
      <c r="K5" t="s">
        <v>27</v>
      </c>
    </row>
    <row r="6" spans="1:12" x14ac:dyDescent="0.2">
      <c r="A6" s="2"/>
      <c r="B6" s="2"/>
      <c r="C6" s="2" t="s">
        <v>18</v>
      </c>
      <c r="D6" s="2" t="s">
        <v>16</v>
      </c>
      <c r="E6" s="2"/>
      <c r="F6" s="2"/>
      <c r="G6" s="2">
        <v>5.5555555555555554</v>
      </c>
      <c r="H6" s="2" t="s">
        <v>68</v>
      </c>
      <c r="I6" s="2" t="s">
        <v>18</v>
      </c>
      <c r="J6" s="2" t="s">
        <v>8</v>
      </c>
      <c r="K6" t="s">
        <v>28</v>
      </c>
    </row>
    <row r="7" spans="1:12" x14ac:dyDescent="0.2">
      <c r="A7" s="2"/>
      <c r="B7" s="2"/>
      <c r="C7" s="2" t="s">
        <v>18</v>
      </c>
      <c r="D7" s="2"/>
      <c r="E7" s="2"/>
      <c r="F7" s="2" t="s">
        <v>33</v>
      </c>
      <c r="G7" s="2">
        <v>0.29239766081871377</v>
      </c>
      <c r="H7" s="2" t="s">
        <v>68</v>
      </c>
      <c r="I7" s="2" t="s">
        <v>18</v>
      </c>
      <c r="J7" s="2" t="s">
        <v>8</v>
      </c>
      <c r="K7" t="s">
        <v>28</v>
      </c>
    </row>
    <row r="8" spans="1:12" x14ac:dyDescent="0.2">
      <c r="A8" s="2"/>
      <c r="B8" s="2"/>
      <c r="C8" s="2"/>
      <c r="D8" s="2" t="s">
        <v>16</v>
      </c>
      <c r="E8" s="2" t="s">
        <v>8</v>
      </c>
      <c r="F8" s="2"/>
      <c r="G8" s="2">
        <v>1</v>
      </c>
      <c r="H8" s="2" t="s">
        <v>68</v>
      </c>
      <c r="I8" s="2" t="s">
        <v>18</v>
      </c>
      <c r="J8" s="2" t="s">
        <v>8</v>
      </c>
      <c r="K8" t="s">
        <v>28</v>
      </c>
    </row>
    <row r="9" spans="1:12" x14ac:dyDescent="0.2">
      <c r="A9" s="2"/>
      <c r="B9" s="2"/>
      <c r="C9" s="2"/>
      <c r="D9" s="2" t="s">
        <v>16</v>
      </c>
      <c r="E9" s="2"/>
      <c r="F9" s="2" t="s">
        <v>33</v>
      </c>
      <c r="G9" s="2">
        <v>4.5555555555555554</v>
      </c>
      <c r="H9" s="2" t="s">
        <v>68</v>
      </c>
      <c r="I9" s="2" t="s">
        <v>18</v>
      </c>
      <c r="J9" s="2" t="s">
        <v>8</v>
      </c>
      <c r="K9" t="s">
        <v>28</v>
      </c>
    </row>
    <row r="10" spans="1:12" x14ac:dyDescent="0.2">
      <c r="A10" s="2"/>
      <c r="B10" s="2"/>
      <c r="C10" s="2"/>
      <c r="D10" s="2" t="s">
        <v>16</v>
      </c>
      <c r="E10" s="2"/>
      <c r="F10" s="2" t="s">
        <v>70</v>
      </c>
      <c r="G10" s="2">
        <v>0</v>
      </c>
      <c r="H10" s="2" t="s">
        <v>68</v>
      </c>
      <c r="I10" s="2" t="s">
        <v>18</v>
      </c>
      <c r="J10" s="2" t="s">
        <v>8</v>
      </c>
      <c r="K10" t="s">
        <v>28</v>
      </c>
    </row>
    <row r="11" spans="1:12" x14ac:dyDescent="0.2">
      <c r="A11" s="2"/>
      <c r="B11" s="2"/>
      <c r="C11" s="2" t="s">
        <v>18</v>
      </c>
      <c r="D11" s="2" t="s">
        <v>78</v>
      </c>
      <c r="E11" s="2"/>
      <c r="F11" s="2"/>
      <c r="G11" s="2">
        <v>0</v>
      </c>
      <c r="H11" s="2" t="s">
        <v>68</v>
      </c>
      <c r="I11" s="2" t="s">
        <v>18</v>
      </c>
      <c r="J11" s="2" t="s">
        <v>8</v>
      </c>
      <c r="K11" t="s">
        <v>28</v>
      </c>
    </row>
    <row r="12" spans="1:12" x14ac:dyDescent="0.2">
      <c r="A12" s="2"/>
      <c r="B12" s="2"/>
      <c r="C12" s="2" t="s">
        <v>18</v>
      </c>
      <c r="D12" s="2"/>
      <c r="E12" s="2"/>
      <c r="F12" s="2" t="s">
        <v>33</v>
      </c>
      <c r="G12" s="2">
        <v>0</v>
      </c>
      <c r="H12" s="2" t="s">
        <v>68</v>
      </c>
      <c r="I12" s="2" t="s">
        <v>18</v>
      </c>
      <c r="J12" s="2" t="s">
        <v>8</v>
      </c>
      <c r="K12" t="s">
        <v>28</v>
      </c>
    </row>
    <row r="13" spans="1:12" x14ac:dyDescent="0.2">
      <c r="A13" s="2"/>
      <c r="B13" s="2"/>
      <c r="C13" s="2"/>
      <c r="D13" s="2" t="s">
        <v>78</v>
      </c>
      <c r="E13" s="2" t="s">
        <v>8</v>
      </c>
      <c r="F13" s="2"/>
      <c r="G13" s="2">
        <v>0</v>
      </c>
      <c r="H13" s="2" t="s">
        <v>68</v>
      </c>
      <c r="I13" s="2" t="s">
        <v>18</v>
      </c>
      <c r="J13" s="2" t="s">
        <v>8</v>
      </c>
      <c r="K13" t="s">
        <v>28</v>
      </c>
    </row>
    <row r="14" spans="1:12" x14ac:dyDescent="0.2">
      <c r="A14" s="2"/>
      <c r="B14" s="2"/>
      <c r="C14" s="2"/>
      <c r="D14" s="2" t="s">
        <v>78</v>
      </c>
      <c r="E14" s="2"/>
      <c r="F14" s="2" t="s">
        <v>33</v>
      </c>
      <c r="G14" s="2">
        <v>0</v>
      </c>
      <c r="H14" s="2" t="s">
        <v>68</v>
      </c>
      <c r="I14" s="2" t="s">
        <v>18</v>
      </c>
      <c r="J14" s="2" t="s">
        <v>8</v>
      </c>
      <c r="K14" t="s">
        <v>28</v>
      </c>
    </row>
    <row r="15" spans="1:12" x14ac:dyDescent="0.2">
      <c r="A15" s="2"/>
      <c r="B15" s="2"/>
      <c r="C15" s="2"/>
      <c r="D15" s="2" t="s">
        <v>78</v>
      </c>
      <c r="E15" s="2"/>
      <c r="F15" s="2" t="s">
        <v>70</v>
      </c>
      <c r="G15" s="6">
        <v>0</v>
      </c>
      <c r="H15" s="2" t="s">
        <v>68</v>
      </c>
      <c r="I15" s="2" t="s">
        <v>18</v>
      </c>
      <c r="J15" s="2" t="s">
        <v>8</v>
      </c>
      <c r="K15" t="s">
        <v>28</v>
      </c>
    </row>
    <row r="16" spans="1:12" x14ac:dyDescent="0.2">
      <c r="A16" s="2"/>
      <c r="B16" s="2"/>
      <c r="C16" s="2"/>
      <c r="D16" s="2"/>
      <c r="E16" s="2" t="s">
        <v>8</v>
      </c>
      <c r="F16" s="2" t="s">
        <v>33</v>
      </c>
      <c r="G16" s="2">
        <v>0</v>
      </c>
      <c r="H16" s="2" t="s">
        <v>68</v>
      </c>
      <c r="I16" s="2" t="s">
        <v>18</v>
      </c>
      <c r="J16" s="2" t="s">
        <v>8</v>
      </c>
      <c r="K16" t="s">
        <v>28</v>
      </c>
    </row>
    <row r="17" spans="1:11" x14ac:dyDescent="0.2">
      <c r="A17" s="2"/>
      <c r="B17" s="2"/>
      <c r="C17" s="2"/>
      <c r="D17" s="2"/>
      <c r="E17" s="2" t="s">
        <v>8</v>
      </c>
      <c r="F17" s="2" t="s">
        <v>70</v>
      </c>
      <c r="G17" s="2">
        <v>0</v>
      </c>
      <c r="H17" s="2" t="s">
        <v>68</v>
      </c>
      <c r="I17" s="2" t="s">
        <v>18</v>
      </c>
      <c r="J17" s="2" t="s">
        <v>8</v>
      </c>
      <c r="K17" t="s">
        <v>28</v>
      </c>
    </row>
    <row r="18" spans="1:11" x14ac:dyDescent="0.2">
      <c r="A18" s="2"/>
      <c r="B18" s="2"/>
      <c r="C18" s="2"/>
      <c r="D18" s="2"/>
      <c r="E18" s="2" t="s">
        <v>8</v>
      </c>
      <c r="F18" s="2" t="s">
        <v>33</v>
      </c>
      <c r="G18" s="2">
        <v>1</v>
      </c>
      <c r="H18" s="2" t="s">
        <v>68</v>
      </c>
      <c r="I18" s="2" t="s">
        <v>18</v>
      </c>
      <c r="J18" s="2" t="s">
        <v>8</v>
      </c>
      <c r="K18" t="s">
        <v>28</v>
      </c>
    </row>
    <row r="19" spans="1:11" x14ac:dyDescent="0.2">
      <c r="A19" s="2"/>
      <c r="B19" s="2"/>
      <c r="C19" s="2"/>
      <c r="D19" s="2"/>
      <c r="E19" s="2" t="s">
        <v>8</v>
      </c>
      <c r="F19" s="2" t="s">
        <v>70</v>
      </c>
      <c r="G19" s="2">
        <v>0</v>
      </c>
      <c r="H19" s="2" t="s">
        <v>68</v>
      </c>
      <c r="I19" s="2" t="s">
        <v>18</v>
      </c>
      <c r="J19" s="2" t="s">
        <v>8</v>
      </c>
      <c r="K19" t="s">
        <v>28</v>
      </c>
    </row>
    <row r="20" spans="1:11" x14ac:dyDescent="0.2">
      <c r="A20" s="3" t="s">
        <v>102</v>
      </c>
      <c r="B20" s="3" t="s">
        <v>19</v>
      </c>
      <c r="C20" s="3"/>
      <c r="D20" s="3"/>
      <c r="E20" s="3"/>
      <c r="F20" s="3"/>
      <c r="G20" s="3">
        <v>2.4122807017543861</v>
      </c>
      <c r="H20" s="3" t="s">
        <v>62</v>
      </c>
      <c r="I20" s="3" t="s">
        <v>4</v>
      </c>
      <c r="J20" s="3" t="s">
        <v>20</v>
      </c>
      <c r="K20" t="s">
        <v>29</v>
      </c>
    </row>
    <row r="21" spans="1:11" x14ac:dyDescent="0.2">
      <c r="A21" s="3" t="s">
        <v>102</v>
      </c>
      <c r="B21" s="3"/>
      <c r="C21" s="3"/>
      <c r="D21" s="3"/>
      <c r="E21" s="3"/>
      <c r="F21" s="3" t="s">
        <v>33</v>
      </c>
      <c r="G21" s="3">
        <v>0.26803118908382062</v>
      </c>
      <c r="H21" s="3" t="s">
        <v>62</v>
      </c>
      <c r="I21" s="3" t="s">
        <v>4</v>
      </c>
      <c r="J21" s="3" t="s">
        <v>20</v>
      </c>
      <c r="K21" t="s">
        <v>29</v>
      </c>
    </row>
    <row r="22" spans="1:11" x14ac:dyDescent="0.2">
      <c r="A22" s="3"/>
      <c r="B22" s="3" t="s">
        <v>19</v>
      </c>
      <c r="C22" s="3" t="s">
        <v>4</v>
      </c>
      <c r="D22" s="3"/>
      <c r="E22" s="3"/>
      <c r="F22" s="3"/>
      <c r="G22" s="3">
        <v>3.0701754385964914</v>
      </c>
      <c r="H22" s="3" t="s">
        <v>62</v>
      </c>
      <c r="I22" s="3" t="s">
        <v>4</v>
      </c>
      <c r="J22" s="3" t="s">
        <v>20</v>
      </c>
      <c r="K22" t="s">
        <v>29</v>
      </c>
    </row>
    <row r="23" spans="1:11" x14ac:dyDescent="0.2">
      <c r="A23" s="3"/>
      <c r="B23" s="3" t="s">
        <v>19</v>
      </c>
      <c r="C23" s="3"/>
      <c r="D23" s="3"/>
      <c r="E23" s="3"/>
      <c r="F23" s="3" t="s">
        <v>33</v>
      </c>
      <c r="G23" s="3">
        <v>0</v>
      </c>
      <c r="H23" s="3" t="s">
        <v>62</v>
      </c>
      <c r="I23" s="3" t="s">
        <v>4</v>
      </c>
      <c r="J23" s="3" t="s">
        <v>20</v>
      </c>
      <c r="K23" t="s">
        <v>29</v>
      </c>
    </row>
    <row r="24" spans="1:11" x14ac:dyDescent="0.2">
      <c r="A24" s="3" t="s">
        <v>103</v>
      </c>
      <c r="B24" s="3" t="s">
        <v>21</v>
      </c>
      <c r="C24" s="3"/>
      <c r="D24" s="3"/>
      <c r="E24" s="3"/>
      <c r="F24" s="3"/>
      <c r="G24" s="3">
        <v>14.035087719298245</v>
      </c>
      <c r="H24" s="3" t="s">
        <v>62</v>
      </c>
      <c r="I24" s="3" t="s">
        <v>4</v>
      </c>
      <c r="J24" s="3" t="s">
        <v>20</v>
      </c>
      <c r="K24" t="s">
        <v>30</v>
      </c>
    </row>
    <row r="25" spans="1:11" x14ac:dyDescent="0.2">
      <c r="A25" s="3" t="s">
        <v>103</v>
      </c>
      <c r="B25" s="3"/>
      <c r="C25" s="3"/>
      <c r="D25" s="3"/>
      <c r="E25" s="3"/>
      <c r="F25" s="3" t="s">
        <v>33</v>
      </c>
      <c r="G25" s="3">
        <v>4.9826463176912474</v>
      </c>
      <c r="H25" s="3" t="s">
        <v>62</v>
      </c>
      <c r="I25" s="3" t="s">
        <v>4</v>
      </c>
      <c r="J25" s="3" t="s">
        <v>20</v>
      </c>
      <c r="K25" t="s">
        <v>30</v>
      </c>
    </row>
    <row r="26" spans="1:11" x14ac:dyDescent="0.2">
      <c r="A26" s="3"/>
      <c r="B26" s="3" t="s">
        <v>21</v>
      </c>
      <c r="C26" s="3" t="s">
        <v>4</v>
      </c>
      <c r="D26" s="3"/>
      <c r="E26" s="3"/>
      <c r="F26" s="3"/>
      <c r="G26" s="3">
        <v>18.859649122807014</v>
      </c>
      <c r="H26" s="3" t="s">
        <v>62</v>
      </c>
      <c r="I26" s="3" t="s">
        <v>4</v>
      </c>
      <c r="J26" s="3" t="s">
        <v>20</v>
      </c>
      <c r="K26" t="s">
        <v>30</v>
      </c>
    </row>
    <row r="27" spans="1:11" x14ac:dyDescent="0.2">
      <c r="A27" s="3"/>
      <c r="B27" s="3" t="s">
        <v>21</v>
      </c>
      <c r="C27" s="3"/>
      <c r="D27" s="3"/>
      <c r="E27" s="3"/>
      <c r="F27" s="3" t="s">
        <v>33</v>
      </c>
      <c r="G27" s="3">
        <v>0</v>
      </c>
      <c r="H27" s="3" t="s">
        <v>62</v>
      </c>
      <c r="I27" s="3" t="s">
        <v>4</v>
      </c>
      <c r="J27" s="3" t="s">
        <v>20</v>
      </c>
      <c r="K27" t="s">
        <v>30</v>
      </c>
    </row>
    <row r="28" spans="1:11" x14ac:dyDescent="0.2">
      <c r="A28" s="3"/>
      <c r="B28" s="3"/>
      <c r="C28" s="3" t="s">
        <v>4</v>
      </c>
      <c r="D28" s="3" t="s">
        <v>5</v>
      </c>
      <c r="E28" s="3"/>
      <c r="F28" s="3"/>
      <c r="G28" s="3">
        <v>4.1666666666666661</v>
      </c>
      <c r="H28" s="3" t="s">
        <v>62</v>
      </c>
      <c r="I28" s="3" t="s">
        <v>4</v>
      </c>
      <c r="J28" s="3" t="s">
        <v>20</v>
      </c>
      <c r="K28" t="s">
        <v>31</v>
      </c>
    </row>
    <row r="29" spans="1:11" x14ac:dyDescent="0.2">
      <c r="A29" s="3"/>
      <c r="B29" s="3"/>
      <c r="C29" s="3" t="s">
        <v>4</v>
      </c>
      <c r="D29" s="3"/>
      <c r="E29" s="3"/>
      <c r="F29" s="3" t="s">
        <v>33</v>
      </c>
      <c r="G29" s="3">
        <v>0.2192982456140351</v>
      </c>
      <c r="H29" s="3" t="s">
        <v>62</v>
      </c>
      <c r="I29" s="3" t="s">
        <v>4</v>
      </c>
      <c r="J29" s="3" t="s">
        <v>20</v>
      </c>
      <c r="K29" t="s">
        <v>31</v>
      </c>
    </row>
    <row r="30" spans="1:11" x14ac:dyDescent="0.2">
      <c r="A30" s="3"/>
      <c r="B30" s="3"/>
      <c r="C30" s="3"/>
      <c r="D30" s="3" t="s">
        <v>5</v>
      </c>
      <c r="E30" s="3" t="s">
        <v>20</v>
      </c>
      <c r="F30" s="3"/>
      <c r="G30" s="3">
        <v>1</v>
      </c>
      <c r="H30" s="3" t="s">
        <v>62</v>
      </c>
      <c r="I30" s="3" t="s">
        <v>4</v>
      </c>
      <c r="J30" s="3" t="s">
        <v>20</v>
      </c>
      <c r="K30" t="s">
        <v>31</v>
      </c>
    </row>
    <row r="31" spans="1:11" x14ac:dyDescent="0.2">
      <c r="A31" s="3"/>
      <c r="B31" s="3"/>
      <c r="C31" s="3"/>
      <c r="D31" s="3" t="s">
        <v>5</v>
      </c>
      <c r="E31" s="3"/>
      <c r="F31" s="3" t="s">
        <v>33</v>
      </c>
      <c r="G31" s="3">
        <v>3.1666666666666661</v>
      </c>
      <c r="H31" s="3" t="s">
        <v>62</v>
      </c>
      <c r="I31" s="3" t="s">
        <v>4</v>
      </c>
      <c r="J31" s="3" t="s">
        <v>20</v>
      </c>
      <c r="K31" t="s">
        <v>31</v>
      </c>
    </row>
    <row r="32" spans="1:11" x14ac:dyDescent="0.2">
      <c r="A32" s="3"/>
      <c r="B32" s="3"/>
      <c r="C32" s="3"/>
      <c r="D32" s="3" t="s">
        <v>5</v>
      </c>
      <c r="E32" s="3"/>
      <c r="F32" s="3" t="s">
        <v>70</v>
      </c>
      <c r="G32" s="3">
        <v>0</v>
      </c>
      <c r="H32" s="3" t="s">
        <v>62</v>
      </c>
      <c r="I32" s="3" t="s">
        <v>4</v>
      </c>
      <c r="J32" s="3" t="s">
        <v>20</v>
      </c>
      <c r="K32" t="s">
        <v>31</v>
      </c>
    </row>
    <row r="33" spans="1:11" x14ac:dyDescent="0.2">
      <c r="A33" s="3"/>
      <c r="B33" s="3"/>
      <c r="C33" s="3" t="s">
        <v>4</v>
      </c>
      <c r="D33" s="3" t="s">
        <v>77</v>
      </c>
      <c r="E33" s="3"/>
      <c r="F33" s="3"/>
      <c r="G33" s="3">
        <v>16.666666666666664</v>
      </c>
      <c r="H33" s="3" t="s">
        <v>62</v>
      </c>
      <c r="I33" s="3" t="s">
        <v>4</v>
      </c>
      <c r="J33" s="3" t="s">
        <v>20</v>
      </c>
      <c r="K33" t="s">
        <v>31</v>
      </c>
    </row>
    <row r="34" spans="1:11" x14ac:dyDescent="0.2">
      <c r="A34" s="3"/>
      <c r="B34" s="3"/>
      <c r="C34" s="3" t="s">
        <v>4</v>
      </c>
      <c r="D34" s="3"/>
      <c r="E34" s="3"/>
      <c r="F34" s="3" t="s">
        <v>33</v>
      </c>
      <c r="G34" s="3">
        <v>0.87719298245614041</v>
      </c>
      <c r="H34" s="3" t="s">
        <v>62</v>
      </c>
      <c r="I34" s="3" t="s">
        <v>4</v>
      </c>
      <c r="J34" s="3" t="s">
        <v>20</v>
      </c>
      <c r="K34" t="s">
        <v>31</v>
      </c>
    </row>
    <row r="35" spans="1:11" x14ac:dyDescent="0.2">
      <c r="A35" s="3"/>
      <c r="B35" s="3"/>
      <c r="C35" s="3"/>
      <c r="D35" s="3" t="s">
        <v>77</v>
      </c>
      <c r="E35" s="3" t="s">
        <v>20</v>
      </c>
      <c r="F35" s="3"/>
      <c r="G35" s="3">
        <v>4</v>
      </c>
      <c r="H35" s="3" t="s">
        <v>62</v>
      </c>
      <c r="I35" s="3" t="s">
        <v>4</v>
      </c>
      <c r="J35" s="3" t="s">
        <v>20</v>
      </c>
      <c r="K35" t="s">
        <v>31</v>
      </c>
    </row>
    <row r="36" spans="1:11" x14ac:dyDescent="0.2">
      <c r="A36" s="3"/>
      <c r="B36" s="3"/>
      <c r="C36" s="3"/>
      <c r="D36" s="3" t="s">
        <v>77</v>
      </c>
      <c r="E36" s="3"/>
      <c r="F36" s="3" t="s">
        <v>33</v>
      </c>
      <c r="G36" s="3">
        <v>12.666666666666664</v>
      </c>
      <c r="H36" s="3" t="s">
        <v>62</v>
      </c>
      <c r="I36" s="3" t="s">
        <v>4</v>
      </c>
      <c r="J36" s="3" t="s">
        <v>20</v>
      </c>
      <c r="K36" t="s">
        <v>31</v>
      </c>
    </row>
    <row r="37" spans="1:11" x14ac:dyDescent="0.2">
      <c r="A37" s="3"/>
      <c r="B37" s="3"/>
      <c r="C37" s="3"/>
      <c r="D37" s="3" t="s">
        <v>77</v>
      </c>
      <c r="E37" s="3"/>
      <c r="F37" s="3" t="s">
        <v>70</v>
      </c>
      <c r="G37" s="3">
        <v>0</v>
      </c>
      <c r="H37" s="3" t="s">
        <v>62</v>
      </c>
      <c r="I37" s="3" t="s">
        <v>4</v>
      </c>
      <c r="J37" s="3" t="s">
        <v>20</v>
      </c>
      <c r="K37" t="s">
        <v>31</v>
      </c>
    </row>
    <row r="38" spans="1:11" x14ac:dyDescent="0.2">
      <c r="A38" s="3"/>
      <c r="B38" s="3"/>
      <c r="C38" s="3"/>
      <c r="D38" s="3"/>
      <c r="E38" s="3" t="s">
        <v>20</v>
      </c>
      <c r="F38" s="3" t="s">
        <v>33</v>
      </c>
      <c r="G38" s="3">
        <v>0</v>
      </c>
      <c r="H38" s="3" t="s">
        <v>62</v>
      </c>
      <c r="I38" s="3" t="s">
        <v>4</v>
      </c>
      <c r="J38" s="3" t="s">
        <v>20</v>
      </c>
      <c r="K38" t="s">
        <v>31</v>
      </c>
    </row>
    <row r="39" spans="1:11" x14ac:dyDescent="0.2">
      <c r="A39" s="3"/>
      <c r="B39" s="3"/>
      <c r="C39" s="3"/>
      <c r="D39" s="3"/>
      <c r="E39" s="3" t="s">
        <v>20</v>
      </c>
      <c r="F39" s="3" t="s">
        <v>70</v>
      </c>
      <c r="G39" s="3">
        <v>0</v>
      </c>
      <c r="H39" s="3" t="s">
        <v>62</v>
      </c>
      <c r="I39" s="3" t="s">
        <v>4</v>
      </c>
      <c r="J39" s="3" t="s">
        <v>20</v>
      </c>
      <c r="K39" t="s">
        <v>31</v>
      </c>
    </row>
    <row r="40" spans="1:11" x14ac:dyDescent="0.2">
      <c r="A40" s="3"/>
      <c r="B40" s="3"/>
      <c r="C40" s="3"/>
      <c r="D40" s="3"/>
      <c r="E40" s="3" t="s">
        <v>20</v>
      </c>
      <c r="F40" s="3" t="s">
        <v>33</v>
      </c>
      <c r="G40" s="3">
        <v>5</v>
      </c>
      <c r="H40" s="3" t="s">
        <v>62</v>
      </c>
      <c r="I40" s="3" t="s">
        <v>4</v>
      </c>
      <c r="J40" s="3" t="s">
        <v>20</v>
      </c>
      <c r="K40" t="s">
        <v>31</v>
      </c>
    </row>
    <row r="41" spans="1:11" x14ac:dyDescent="0.2">
      <c r="A41" s="3"/>
      <c r="B41" s="3"/>
      <c r="C41" s="3"/>
      <c r="D41" s="3"/>
      <c r="E41" s="3" t="s">
        <v>20</v>
      </c>
      <c r="F41" s="3" t="s">
        <v>70</v>
      </c>
      <c r="G41" s="3">
        <v>0</v>
      </c>
      <c r="H41" s="3" t="s">
        <v>62</v>
      </c>
      <c r="I41" s="3" t="s">
        <v>4</v>
      </c>
      <c r="J41" s="3" t="s">
        <v>20</v>
      </c>
      <c r="K41" t="s">
        <v>31</v>
      </c>
    </row>
    <row r="42" spans="1:11" x14ac:dyDescent="0.2">
      <c r="A42" s="2" t="s">
        <v>102</v>
      </c>
      <c r="B42" s="2" t="s">
        <v>19</v>
      </c>
      <c r="C42" s="2"/>
      <c r="D42" s="2"/>
      <c r="E42" s="2"/>
      <c r="F42" s="2"/>
      <c r="G42" s="2">
        <v>3.0877192982456143</v>
      </c>
      <c r="H42" s="2" t="s">
        <v>63</v>
      </c>
      <c r="I42" s="2" t="s">
        <v>4</v>
      </c>
      <c r="J42" s="2" t="s">
        <v>22</v>
      </c>
      <c r="K42" t="s">
        <v>29</v>
      </c>
    </row>
    <row r="43" spans="1:11" x14ac:dyDescent="0.2">
      <c r="A43" s="2" t="s">
        <v>102</v>
      </c>
      <c r="B43" s="2"/>
      <c r="C43" s="2"/>
      <c r="D43" s="2"/>
      <c r="E43" s="2"/>
      <c r="F43" s="2" t="s">
        <v>33</v>
      </c>
      <c r="G43" s="2">
        <v>0.34307992202729037</v>
      </c>
      <c r="H43" s="2" t="s">
        <v>63</v>
      </c>
      <c r="I43" s="2" t="s">
        <v>4</v>
      </c>
      <c r="J43" s="2" t="s">
        <v>22</v>
      </c>
      <c r="K43" t="s">
        <v>29</v>
      </c>
    </row>
    <row r="44" spans="1:11" x14ac:dyDescent="0.2">
      <c r="A44" s="2"/>
      <c r="B44" s="2" t="s">
        <v>19</v>
      </c>
      <c r="C44" s="2" t="s">
        <v>4</v>
      </c>
      <c r="D44" s="2"/>
      <c r="E44" s="2"/>
      <c r="F44" s="2"/>
      <c r="G44" s="2">
        <v>3.9298245614035094</v>
      </c>
      <c r="H44" s="2" t="s">
        <v>63</v>
      </c>
      <c r="I44" s="2" t="s">
        <v>4</v>
      </c>
      <c r="J44" s="2" t="s">
        <v>22</v>
      </c>
      <c r="K44" t="s">
        <v>29</v>
      </c>
    </row>
    <row r="45" spans="1:11" x14ac:dyDescent="0.2">
      <c r="A45" s="2"/>
      <c r="B45" s="2" t="s">
        <v>19</v>
      </c>
      <c r="C45" s="2"/>
      <c r="D45" s="2"/>
      <c r="E45" s="2"/>
      <c r="F45" s="2" t="s">
        <v>33</v>
      </c>
      <c r="G45" s="2">
        <v>0</v>
      </c>
      <c r="H45" s="2" t="s">
        <v>63</v>
      </c>
      <c r="I45" s="2" t="s">
        <v>4</v>
      </c>
      <c r="J45" s="2" t="s">
        <v>22</v>
      </c>
      <c r="K45" t="s">
        <v>29</v>
      </c>
    </row>
    <row r="46" spans="1:11" x14ac:dyDescent="0.2">
      <c r="A46" s="2" t="s">
        <v>103</v>
      </c>
      <c r="B46" s="2" t="s">
        <v>21</v>
      </c>
      <c r="C46" s="2"/>
      <c r="D46" s="2"/>
      <c r="E46" s="2"/>
      <c r="F46" s="2"/>
      <c r="G46" s="2">
        <v>17.964912280701753</v>
      </c>
      <c r="H46" s="2" t="s">
        <v>63</v>
      </c>
      <c r="I46" s="2" t="s">
        <v>4</v>
      </c>
      <c r="J46" s="2" t="s">
        <v>22</v>
      </c>
      <c r="K46" t="s">
        <v>30</v>
      </c>
    </row>
    <row r="47" spans="1:11" x14ac:dyDescent="0.2">
      <c r="A47" s="2" t="s">
        <v>103</v>
      </c>
      <c r="B47" s="2"/>
      <c r="C47" s="2"/>
      <c r="D47" s="2"/>
      <c r="E47" s="2"/>
      <c r="F47" s="2" t="s">
        <v>33</v>
      </c>
      <c r="G47" s="2">
        <v>6.3777872866447973</v>
      </c>
      <c r="H47" s="2" t="s">
        <v>63</v>
      </c>
      <c r="I47" s="2" t="s">
        <v>4</v>
      </c>
      <c r="J47" s="2" t="s">
        <v>22</v>
      </c>
      <c r="K47" t="s">
        <v>30</v>
      </c>
    </row>
    <row r="48" spans="1:11" x14ac:dyDescent="0.2">
      <c r="A48" s="2"/>
      <c r="B48" s="2" t="s">
        <v>21</v>
      </c>
      <c r="C48" s="2" t="s">
        <v>4</v>
      </c>
      <c r="D48" s="2"/>
      <c r="E48" s="2"/>
      <c r="F48" s="2"/>
      <c r="G48" s="2">
        <v>24.140350877192986</v>
      </c>
      <c r="H48" s="2" t="s">
        <v>63</v>
      </c>
      <c r="I48" s="2" t="s">
        <v>4</v>
      </c>
      <c r="J48" s="2" t="s">
        <v>22</v>
      </c>
      <c r="K48" t="s">
        <v>30</v>
      </c>
    </row>
    <row r="49" spans="1:11" x14ac:dyDescent="0.2">
      <c r="A49" s="2"/>
      <c r="B49" s="2" t="s">
        <v>21</v>
      </c>
      <c r="C49" s="2"/>
      <c r="D49" s="2"/>
      <c r="E49" s="2"/>
      <c r="F49" s="2" t="s">
        <v>33</v>
      </c>
      <c r="G49" s="2">
        <v>0</v>
      </c>
      <c r="H49" s="2" t="s">
        <v>63</v>
      </c>
      <c r="I49" s="2" t="s">
        <v>4</v>
      </c>
      <c r="J49" s="2" t="s">
        <v>22</v>
      </c>
      <c r="K49" t="s">
        <v>30</v>
      </c>
    </row>
    <row r="50" spans="1:11" x14ac:dyDescent="0.2">
      <c r="A50" s="2"/>
      <c r="B50" s="2"/>
      <c r="C50" s="2" t="s">
        <v>4</v>
      </c>
      <c r="D50" s="2" t="s">
        <v>5</v>
      </c>
      <c r="E50" s="2"/>
      <c r="F50" s="2"/>
      <c r="G50" s="2">
        <v>2.6666666666666665</v>
      </c>
      <c r="H50" s="2" t="s">
        <v>63</v>
      </c>
      <c r="I50" s="2" t="s">
        <v>4</v>
      </c>
      <c r="J50" s="2" t="s">
        <v>22</v>
      </c>
      <c r="K50" t="s">
        <v>31</v>
      </c>
    </row>
    <row r="51" spans="1:11" x14ac:dyDescent="0.2">
      <c r="A51" s="2"/>
      <c r="B51" s="2"/>
      <c r="C51" s="2" t="s">
        <v>4</v>
      </c>
      <c r="D51" s="2"/>
      <c r="E51" s="2"/>
      <c r="F51" s="2" t="s">
        <v>33</v>
      </c>
      <c r="G51" s="2">
        <v>0.14035087719298334</v>
      </c>
      <c r="H51" s="2" t="s">
        <v>63</v>
      </c>
      <c r="I51" s="2" t="s">
        <v>4</v>
      </c>
      <c r="J51" s="2" t="s">
        <v>22</v>
      </c>
      <c r="K51" t="s">
        <v>31</v>
      </c>
    </row>
    <row r="52" spans="1:11" x14ac:dyDescent="0.2">
      <c r="A52" s="2"/>
      <c r="B52" s="2"/>
      <c r="C52" s="2"/>
      <c r="D52" s="2" t="s">
        <v>5</v>
      </c>
      <c r="E52" s="2" t="s">
        <v>22</v>
      </c>
      <c r="F52" s="2"/>
      <c r="G52" s="2">
        <v>1</v>
      </c>
      <c r="H52" s="2" t="s">
        <v>63</v>
      </c>
      <c r="I52" s="2" t="s">
        <v>4</v>
      </c>
      <c r="J52" s="2" t="s">
        <v>22</v>
      </c>
      <c r="K52" t="s">
        <v>31</v>
      </c>
    </row>
    <row r="53" spans="1:11" x14ac:dyDescent="0.2">
      <c r="A53" s="2"/>
      <c r="B53" s="2"/>
      <c r="C53" s="2"/>
      <c r="D53" s="2" t="s">
        <v>5</v>
      </c>
      <c r="E53" s="2"/>
      <c r="F53" s="2" t="s">
        <v>33</v>
      </c>
      <c r="G53" s="2">
        <v>1.6666666666666665</v>
      </c>
      <c r="H53" s="2" t="s">
        <v>63</v>
      </c>
      <c r="I53" s="2" t="s">
        <v>4</v>
      </c>
      <c r="J53" s="2" t="s">
        <v>22</v>
      </c>
      <c r="K53" t="s">
        <v>31</v>
      </c>
    </row>
    <row r="54" spans="1:11" x14ac:dyDescent="0.2">
      <c r="A54" s="2"/>
      <c r="B54" s="2"/>
      <c r="C54" s="2"/>
      <c r="D54" s="2" t="s">
        <v>5</v>
      </c>
      <c r="E54" s="2"/>
      <c r="F54" s="2" t="s">
        <v>70</v>
      </c>
      <c r="G54" s="2">
        <v>0</v>
      </c>
      <c r="H54" s="2" t="s">
        <v>63</v>
      </c>
      <c r="I54" s="2" t="s">
        <v>4</v>
      </c>
      <c r="J54" s="2" t="s">
        <v>22</v>
      </c>
      <c r="K54" t="s">
        <v>31</v>
      </c>
    </row>
    <row r="55" spans="1:11" x14ac:dyDescent="0.2">
      <c r="A55" s="2"/>
      <c r="B55" s="2"/>
      <c r="C55" s="2" t="s">
        <v>4</v>
      </c>
      <c r="D55" s="2" t="s">
        <v>77</v>
      </c>
      <c r="E55" s="2"/>
      <c r="F55" s="2"/>
      <c r="G55" s="2">
        <v>24</v>
      </c>
      <c r="H55" s="2" t="s">
        <v>63</v>
      </c>
      <c r="I55" s="2" t="s">
        <v>4</v>
      </c>
      <c r="J55" s="2" t="s">
        <v>22</v>
      </c>
      <c r="K55" t="s">
        <v>31</v>
      </c>
    </row>
    <row r="56" spans="1:11" x14ac:dyDescent="0.2">
      <c r="A56" s="2"/>
      <c r="B56" s="2"/>
      <c r="C56" s="2" t="s">
        <v>4</v>
      </c>
      <c r="D56" s="2"/>
      <c r="E56" s="2"/>
      <c r="F56" s="2" t="s">
        <v>33</v>
      </c>
      <c r="G56" s="2">
        <v>1.26315789473685</v>
      </c>
      <c r="H56" s="2" t="s">
        <v>63</v>
      </c>
      <c r="I56" s="2" t="s">
        <v>4</v>
      </c>
      <c r="J56" s="2" t="s">
        <v>22</v>
      </c>
      <c r="K56" t="s">
        <v>31</v>
      </c>
    </row>
    <row r="57" spans="1:11" x14ac:dyDescent="0.2">
      <c r="A57" s="2"/>
      <c r="B57" s="2"/>
      <c r="C57" s="2"/>
      <c r="D57" s="2" t="s">
        <v>77</v>
      </c>
      <c r="E57" s="2" t="s">
        <v>22</v>
      </c>
      <c r="F57" s="2"/>
      <c r="G57" s="2">
        <v>9</v>
      </c>
      <c r="H57" s="2" t="s">
        <v>63</v>
      </c>
      <c r="I57" s="2" t="s">
        <v>4</v>
      </c>
      <c r="J57" s="2" t="s">
        <v>22</v>
      </c>
      <c r="K57" t="s">
        <v>31</v>
      </c>
    </row>
    <row r="58" spans="1:11" x14ac:dyDescent="0.2">
      <c r="A58" s="2"/>
      <c r="B58" s="2"/>
      <c r="C58" s="2"/>
      <c r="D58" s="2" t="s">
        <v>77</v>
      </c>
      <c r="E58" s="2"/>
      <c r="F58" s="2" t="s">
        <v>33</v>
      </c>
      <c r="G58" s="2">
        <v>14.999999999999998</v>
      </c>
      <c r="H58" s="2" t="s">
        <v>63</v>
      </c>
      <c r="I58" s="2" t="s">
        <v>4</v>
      </c>
      <c r="J58" s="2" t="s">
        <v>22</v>
      </c>
      <c r="K58" t="s">
        <v>31</v>
      </c>
    </row>
    <row r="59" spans="1:11" x14ac:dyDescent="0.2">
      <c r="A59" s="2"/>
      <c r="B59" s="2"/>
      <c r="C59" s="2"/>
      <c r="D59" s="2" t="s">
        <v>77</v>
      </c>
      <c r="E59" s="2"/>
      <c r="F59" s="2" t="s">
        <v>70</v>
      </c>
      <c r="G59" s="2">
        <v>0</v>
      </c>
      <c r="H59" s="2" t="s">
        <v>63</v>
      </c>
      <c r="I59" s="2" t="s">
        <v>4</v>
      </c>
      <c r="J59" s="2" t="s">
        <v>22</v>
      </c>
      <c r="K59" t="s">
        <v>31</v>
      </c>
    </row>
    <row r="60" spans="1:11" x14ac:dyDescent="0.2">
      <c r="A60" s="2"/>
      <c r="B60" s="2"/>
      <c r="C60" s="2"/>
      <c r="D60" s="2"/>
      <c r="E60" s="2" t="s">
        <v>22</v>
      </c>
      <c r="F60" s="2" t="s">
        <v>33</v>
      </c>
      <c r="G60" s="2">
        <v>5</v>
      </c>
      <c r="H60" s="2" t="s">
        <v>63</v>
      </c>
      <c r="I60" s="2" t="s">
        <v>4</v>
      </c>
      <c r="J60" s="2" t="s">
        <v>22</v>
      </c>
      <c r="K60" t="s">
        <v>31</v>
      </c>
    </row>
    <row r="61" spans="1:11" x14ac:dyDescent="0.2">
      <c r="A61" s="2"/>
      <c r="B61" s="2"/>
      <c r="C61" s="2"/>
      <c r="D61" s="2"/>
      <c r="E61" s="2" t="s">
        <v>22</v>
      </c>
      <c r="F61" s="2" t="s">
        <v>70</v>
      </c>
      <c r="G61" s="2">
        <v>0</v>
      </c>
      <c r="H61" s="2" t="s">
        <v>63</v>
      </c>
      <c r="I61" s="2" t="s">
        <v>4</v>
      </c>
      <c r="J61" s="2" t="s">
        <v>22</v>
      </c>
      <c r="K61" t="s">
        <v>31</v>
      </c>
    </row>
    <row r="62" spans="1:11" x14ac:dyDescent="0.2">
      <c r="A62" s="2"/>
      <c r="B62" s="2"/>
      <c r="C62" s="2"/>
      <c r="D62" s="2"/>
      <c r="E62" s="2" t="s">
        <v>22</v>
      </c>
      <c r="F62" s="2" t="s">
        <v>33</v>
      </c>
      <c r="G62" s="2">
        <v>5</v>
      </c>
      <c r="H62" s="2" t="s">
        <v>63</v>
      </c>
      <c r="I62" s="2" t="s">
        <v>4</v>
      </c>
      <c r="J62" s="2" t="s">
        <v>22</v>
      </c>
      <c r="K62" t="s">
        <v>31</v>
      </c>
    </row>
    <row r="63" spans="1:11" x14ac:dyDescent="0.2">
      <c r="A63" s="2"/>
      <c r="B63" s="2"/>
      <c r="C63" s="2"/>
      <c r="D63" s="2"/>
      <c r="E63" s="2" t="s">
        <v>22</v>
      </c>
      <c r="F63" s="2" t="s">
        <v>70</v>
      </c>
      <c r="G63" s="2">
        <v>0</v>
      </c>
      <c r="H63" s="2" t="s">
        <v>63</v>
      </c>
      <c r="I63" s="2" t="s">
        <v>4</v>
      </c>
      <c r="J63" s="2" t="s">
        <v>22</v>
      </c>
      <c r="K63" t="s">
        <v>31</v>
      </c>
    </row>
    <row r="64" spans="1:11" x14ac:dyDescent="0.2">
      <c r="A64" s="3" t="s">
        <v>104</v>
      </c>
      <c r="B64" s="3" t="s">
        <v>3</v>
      </c>
      <c r="C64" s="3"/>
      <c r="D64" s="3"/>
      <c r="E64" s="3"/>
      <c r="F64" s="3"/>
      <c r="G64" s="3">
        <v>8.4210526315789469</v>
      </c>
      <c r="H64" s="3" t="s">
        <v>64</v>
      </c>
      <c r="I64" s="3" t="s">
        <v>23</v>
      </c>
      <c r="J64" s="3" t="s">
        <v>25</v>
      </c>
      <c r="K64" t="s">
        <v>32</v>
      </c>
    </row>
    <row r="65" spans="1:11" x14ac:dyDescent="0.2">
      <c r="A65" s="3" t="s">
        <v>104</v>
      </c>
      <c r="B65" s="3"/>
      <c r="C65" s="3"/>
      <c r="D65" s="3"/>
      <c r="E65" s="3"/>
      <c r="F65" s="3" t="s">
        <v>33</v>
      </c>
      <c r="G65" s="3">
        <v>3.4229032496853962</v>
      </c>
      <c r="H65" s="3" t="s">
        <v>64</v>
      </c>
      <c r="I65" s="3" t="s">
        <v>23</v>
      </c>
      <c r="J65" s="3" t="s">
        <v>25</v>
      </c>
      <c r="K65" t="s">
        <v>32</v>
      </c>
    </row>
    <row r="66" spans="1:11" x14ac:dyDescent="0.2">
      <c r="A66" s="3"/>
      <c r="B66" s="3" t="s">
        <v>3</v>
      </c>
      <c r="C66" s="3" t="s">
        <v>23</v>
      </c>
      <c r="D66" s="3"/>
      <c r="E66" s="3"/>
      <c r="F66" s="3"/>
      <c r="G66" s="3">
        <v>8.4210526315789469</v>
      </c>
      <c r="H66" s="3" t="s">
        <v>64</v>
      </c>
      <c r="I66" s="3" t="s">
        <v>23</v>
      </c>
      <c r="J66" s="3" t="s">
        <v>25</v>
      </c>
      <c r="K66" t="s">
        <v>32</v>
      </c>
    </row>
    <row r="67" spans="1:11" x14ac:dyDescent="0.2">
      <c r="A67" s="3"/>
      <c r="B67" s="3" t="s">
        <v>3</v>
      </c>
      <c r="C67" s="3"/>
      <c r="D67" s="3"/>
      <c r="E67" s="3"/>
      <c r="F67" s="3" t="s">
        <v>33</v>
      </c>
      <c r="G67" s="3">
        <v>0</v>
      </c>
      <c r="H67" s="3" t="s">
        <v>64</v>
      </c>
      <c r="I67" s="3" t="s">
        <v>23</v>
      </c>
      <c r="J67" s="3" t="s">
        <v>25</v>
      </c>
      <c r="K67" t="s">
        <v>32</v>
      </c>
    </row>
    <row r="68" spans="1:11" x14ac:dyDescent="0.2">
      <c r="A68" s="3" t="s">
        <v>105</v>
      </c>
      <c r="B68" s="3" t="s">
        <v>34</v>
      </c>
      <c r="C68" s="3"/>
      <c r="D68" s="3"/>
      <c r="E68" s="3"/>
      <c r="F68" s="3"/>
      <c r="G68" s="3">
        <v>0.10526315789473684</v>
      </c>
      <c r="H68" s="3" t="s">
        <v>64</v>
      </c>
      <c r="I68" s="3" t="s">
        <v>23</v>
      </c>
      <c r="J68" s="3" t="s">
        <v>25</v>
      </c>
      <c r="K68" t="s">
        <v>37</v>
      </c>
    </row>
    <row r="69" spans="1:11" x14ac:dyDescent="0.2">
      <c r="A69" s="3" t="s">
        <v>105</v>
      </c>
      <c r="B69" s="3"/>
      <c r="C69" s="3"/>
      <c r="D69" s="3"/>
      <c r="E69" s="3"/>
      <c r="F69" s="3" t="s">
        <v>33</v>
      </c>
      <c r="G69" s="3">
        <v>3.1798245614035082E-2</v>
      </c>
      <c r="H69" s="3" t="s">
        <v>64</v>
      </c>
      <c r="I69" s="3" t="s">
        <v>23</v>
      </c>
      <c r="J69" s="3" t="s">
        <v>25</v>
      </c>
      <c r="K69" t="s">
        <v>37</v>
      </c>
    </row>
    <row r="70" spans="1:11" x14ac:dyDescent="0.2">
      <c r="A70" s="3"/>
      <c r="B70" s="3" t="s">
        <v>34</v>
      </c>
      <c r="C70" s="3" t="s">
        <v>23</v>
      </c>
      <c r="D70" s="3"/>
      <c r="E70" s="3"/>
      <c r="F70" s="3"/>
      <c r="G70" s="3">
        <v>0.10526315789473684</v>
      </c>
      <c r="H70" s="3" t="s">
        <v>64</v>
      </c>
      <c r="I70" s="3" t="s">
        <v>23</v>
      </c>
      <c r="J70" s="3" t="s">
        <v>25</v>
      </c>
      <c r="K70" t="s">
        <v>37</v>
      </c>
    </row>
    <row r="71" spans="1:11" x14ac:dyDescent="0.2">
      <c r="A71" s="3"/>
      <c r="B71" s="3" t="s">
        <v>34</v>
      </c>
      <c r="C71" s="3"/>
      <c r="D71" s="3"/>
      <c r="E71" s="3"/>
      <c r="F71" s="3" t="s">
        <v>33</v>
      </c>
      <c r="G71" s="3">
        <v>0</v>
      </c>
      <c r="H71" s="3" t="s">
        <v>64</v>
      </c>
      <c r="I71" s="3" t="s">
        <v>23</v>
      </c>
      <c r="J71" s="3" t="s">
        <v>25</v>
      </c>
      <c r="K71" t="s">
        <v>37</v>
      </c>
    </row>
    <row r="72" spans="1:11" x14ac:dyDescent="0.2">
      <c r="A72" s="3" t="s">
        <v>106</v>
      </c>
      <c r="B72" s="3" t="s">
        <v>35</v>
      </c>
      <c r="C72" s="3"/>
      <c r="D72" s="3"/>
      <c r="E72" s="3"/>
      <c r="F72" s="3"/>
      <c r="G72" s="3">
        <v>2</v>
      </c>
      <c r="H72" s="3" t="s">
        <v>64</v>
      </c>
      <c r="I72" s="3" t="s">
        <v>23</v>
      </c>
      <c r="J72" s="3" t="s">
        <v>25</v>
      </c>
      <c r="K72" t="s">
        <v>38</v>
      </c>
    </row>
    <row r="73" spans="1:11" x14ac:dyDescent="0.2">
      <c r="A73" s="3" t="s">
        <v>106</v>
      </c>
      <c r="B73" s="3"/>
      <c r="C73" s="3"/>
      <c r="D73" s="3"/>
      <c r="E73" s="3"/>
      <c r="F73" s="3" t="s">
        <v>33</v>
      </c>
      <c r="G73" s="3">
        <v>1.3670033670033672</v>
      </c>
      <c r="H73" s="3" t="s">
        <v>64</v>
      </c>
      <c r="I73" s="3" t="s">
        <v>23</v>
      </c>
      <c r="J73" s="3" t="s">
        <v>25</v>
      </c>
      <c r="K73" t="s">
        <v>38</v>
      </c>
    </row>
    <row r="74" spans="1:11" x14ac:dyDescent="0.2">
      <c r="A74" s="3"/>
      <c r="B74" s="3" t="s">
        <v>35</v>
      </c>
      <c r="C74" s="3" t="s">
        <v>23</v>
      </c>
      <c r="D74" s="3"/>
      <c r="E74" s="3"/>
      <c r="F74" s="3"/>
      <c r="G74" s="3">
        <v>2</v>
      </c>
      <c r="H74" s="3" t="s">
        <v>64</v>
      </c>
      <c r="I74" s="3" t="s">
        <v>23</v>
      </c>
      <c r="J74" s="3" t="s">
        <v>25</v>
      </c>
      <c r="K74" t="s">
        <v>38</v>
      </c>
    </row>
    <row r="75" spans="1:11" x14ac:dyDescent="0.2">
      <c r="A75" s="3"/>
      <c r="B75" s="3" t="s">
        <v>35</v>
      </c>
      <c r="C75" s="3"/>
      <c r="D75" s="3"/>
      <c r="E75" s="3"/>
      <c r="F75" s="3" t="s">
        <v>33</v>
      </c>
      <c r="G75" s="3">
        <v>0</v>
      </c>
      <c r="H75" s="3" t="s">
        <v>64</v>
      </c>
      <c r="I75" s="3" t="s">
        <v>23</v>
      </c>
      <c r="J75" s="3" t="s">
        <v>25</v>
      </c>
      <c r="K75" t="s">
        <v>38</v>
      </c>
    </row>
    <row r="76" spans="1:11" x14ac:dyDescent="0.2">
      <c r="A76" s="3"/>
      <c r="B76" s="3"/>
      <c r="C76" s="3" t="s">
        <v>23</v>
      </c>
      <c r="D76" s="3" t="s">
        <v>24</v>
      </c>
      <c r="E76" s="3"/>
      <c r="F76" s="3"/>
      <c r="G76" s="3">
        <v>3.333333333333333</v>
      </c>
      <c r="H76" s="3" t="s">
        <v>64</v>
      </c>
      <c r="I76" s="3" t="s">
        <v>23</v>
      </c>
      <c r="J76" s="3" t="s">
        <v>25</v>
      </c>
      <c r="K76" t="s">
        <v>39</v>
      </c>
    </row>
    <row r="77" spans="1:11" x14ac:dyDescent="0.2">
      <c r="A77" s="3"/>
      <c r="B77" s="3"/>
      <c r="C77" s="3" t="s">
        <v>23</v>
      </c>
      <c r="D77" s="3"/>
      <c r="E77" s="3"/>
      <c r="F77" s="3" t="s">
        <v>33</v>
      </c>
      <c r="G77" s="3">
        <v>0.17543859649122817</v>
      </c>
      <c r="H77" s="3" t="s">
        <v>64</v>
      </c>
      <c r="I77" s="3" t="s">
        <v>23</v>
      </c>
      <c r="J77" s="3" t="s">
        <v>25</v>
      </c>
      <c r="K77" t="s">
        <v>39</v>
      </c>
    </row>
    <row r="78" spans="1:11" x14ac:dyDescent="0.2">
      <c r="A78" s="3"/>
      <c r="B78" s="3"/>
      <c r="C78" s="3"/>
      <c r="D78" s="3" t="s">
        <v>24</v>
      </c>
      <c r="E78" s="3" t="s">
        <v>25</v>
      </c>
      <c r="F78" s="3"/>
      <c r="G78" s="3">
        <v>1</v>
      </c>
      <c r="H78" s="3" t="s">
        <v>64</v>
      </c>
      <c r="I78" s="3" t="s">
        <v>23</v>
      </c>
      <c r="J78" s="3" t="s">
        <v>25</v>
      </c>
      <c r="K78" t="s">
        <v>39</v>
      </c>
    </row>
    <row r="79" spans="1:11" x14ac:dyDescent="0.2">
      <c r="A79" s="3"/>
      <c r="B79" s="3"/>
      <c r="C79" s="3"/>
      <c r="D79" s="3" t="s">
        <v>24</v>
      </c>
      <c r="E79" s="3"/>
      <c r="F79" s="3" t="s">
        <v>33</v>
      </c>
      <c r="G79" s="3">
        <v>2.333333333333333</v>
      </c>
      <c r="H79" s="3" t="s">
        <v>64</v>
      </c>
      <c r="I79" s="3" t="s">
        <v>23</v>
      </c>
      <c r="J79" s="3" t="s">
        <v>25</v>
      </c>
      <c r="K79" t="s">
        <v>39</v>
      </c>
    </row>
    <row r="80" spans="1:11" x14ac:dyDescent="0.2">
      <c r="A80" s="3"/>
      <c r="B80" s="3"/>
      <c r="C80" s="3"/>
      <c r="D80" s="3" t="s">
        <v>24</v>
      </c>
      <c r="E80" s="3"/>
      <c r="F80" s="3" t="s">
        <v>70</v>
      </c>
      <c r="G80" s="3">
        <v>0</v>
      </c>
      <c r="H80" s="3" t="s">
        <v>64</v>
      </c>
      <c r="I80" s="3" t="s">
        <v>23</v>
      </c>
      <c r="J80" s="3" t="s">
        <v>25</v>
      </c>
      <c r="K80" t="s">
        <v>39</v>
      </c>
    </row>
    <row r="81" spans="1:11" x14ac:dyDescent="0.2">
      <c r="A81" s="3"/>
      <c r="B81" s="3"/>
      <c r="C81" s="3" t="s">
        <v>23</v>
      </c>
      <c r="D81" s="3" t="s">
        <v>76</v>
      </c>
      <c r="E81" s="3"/>
      <c r="F81" s="3"/>
      <c r="G81" s="3">
        <v>6.6666666666666661</v>
      </c>
      <c r="H81" s="3" t="s">
        <v>64</v>
      </c>
      <c r="I81" s="3" t="s">
        <v>23</v>
      </c>
      <c r="J81" s="3" t="s">
        <v>25</v>
      </c>
      <c r="K81" t="s">
        <v>39</v>
      </c>
    </row>
    <row r="82" spans="1:11" x14ac:dyDescent="0.2">
      <c r="A82" s="3"/>
      <c r="B82" s="3"/>
      <c r="C82" s="3" t="s">
        <v>23</v>
      </c>
      <c r="D82" s="3"/>
      <c r="E82" s="3"/>
      <c r="F82" s="3" t="s">
        <v>33</v>
      </c>
      <c r="G82" s="3">
        <v>0.35087719298245634</v>
      </c>
      <c r="H82" s="3" t="s">
        <v>64</v>
      </c>
      <c r="I82" s="3" t="s">
        <v>23</v>
      </c>
      <c r="J82" s="3" t="s">
        <v>25</v>
      </c>
      <c r="K82" t="s">
        <v>39</v>
      </c>
    </row>
    <row r="83" spans="1:11" x14ac:dyDescent="0.2">
      <c r="A83" s="3"/>
      <c r="B83" s="3"/>
      <c r="C83" s="3"/>
      <c r="D83" s="3" t="s">
        <v>76</v>
      </c>
      <c r="E83" s="3" t="s">
        <v>25</v>
      </c>
      <c r="F83" s="3"/>
      <c r="G83" s="3">
        <v>2</v>
      </c>
      <c r="H83" s="3" t="s">
        <v>64</v>
      </c>
      <c r="I83" s="3" t="s">
        <v>23</v>
      </c>
      <c r="J83" s="3" t="s">
        <v>25</v>
      </c>
      <c r="K83" t="s">
        <v>39</v>
      </c>
    </row>
    <row r="84" spans="1:11" x14ac:dyDescent="0.2">
      <c r="A84" s="3"/>
      <c r="B84" s="3"/>
      <c r="C84" s="3"/>
      <c r="D84" s="3" t="s">
        <v>76</v>
      </c>
      <c r="E84" s="3"/>
      <c r="F84" s="3" t="s">
        <v>33</v>
      </c>
      <c r="G84" s="3">
        <v>4.6666666666666661</v>
      </c>
      <c r="H84" s="3" t="s">
        <v>64</v>
      </c>
      <c r="I84" s="3" t="s">
        <v>23</v>
      </c>
      <c r="J84" s="3" t="s">
        <v>25</v>
      </c>
      <c r="K84" t="s">
        <v>39</v>
      </c>
    </row>
    <row r="85" spans="1:11" x14ac:dyDescent="0.2">
      <c r="A85" s="3"/>
      <c r="B85" s="3"/>
      <c r="C85" s="3"/>
      <c r="D85" s="3" t="s">
        <v>76</v>
      </c>
      <c r="E85" s="3"/>
      <c r="F85" s="3" t="s">
        <v>70</v>
      </c>
      <c r="G85" s="3">
        <v>0</v>
      </c>
      <c r="H85" s="3" t="s">
        <v>64</v>
      </c>
      <c r="I85" s="3" t="s">
        <v>23</v>
      </c>
      <c r="J85" s="3" t="s">
        <v>25</v>
      </c>
      <c r="K85" t="s">
        <v>39</v>
      </c>
    </row>
    <row r="86" spans="1:11" x14ac:dyDescent="0.2">
      <c r="A86" s="3"/>
      <c r="B86" s="3"/>
      <c r="C86" s="3"/>
      <c r="D86" s="3"/>
      <c r="E86" s="3" t="s">
        <v>25</v>
      </c>
      <c r="F86" s="3" t="s">
        <v>33</v>
      </c>
      <c r="G86" s="3">
        <v>2</v>
      </c>
      <c r="H86" s="3" t="s">
        <v>64</v>
      </c>
      <c r="I86" s="3" t="s">
        <v>23</v>
      </c>
      <c r="J86" s="3" t="s">
        <v>25</v>
      </c>
      <c r="K86" t="s">
        <v>39</v>
      </c>
    </row>
    <row r="87" spans="1:11" x14ac:dyDescent="0.2">
      <c r="A87" s="3"/>
      <c r="B87" s="3"/>
      <c r="C87" s="3"/>
      <c r="D87" s="3"/>
      <c r="E87" s="3" t="s">
        <v>25</v>
      </c>
      <c r="F87" s="3" t="s">
        <v>70</v>
      </c>
      <c r="G87" s="3">
        <v>0</v>
      </c>
      <c r="H87" s="3" t="s">
        <v>64</v>
      </c>
      <c r="I87" s="3" t="s">
        <v>23</v>
      </c>
      <c r="J87" s="3" t="s">
        <v>25</v>
      </c>
      <c r="K87" t="s">
        <v>39</v>
      </c>
    </row>
    <row r="88" spans="1:11" x14ac:dyDescent="0.2">
      <c r="A88" s="3"/>
      <c r="B88" s="3"/>
      <c r="C88" s="3"/>
      <c r="D88" s="3"/>
      <c r="E88" s="3" t="s">
        <v>25</v>
      </c>
      <c r="F88" s="3" t="s">
        <v>33</v>
      </c>
      <c r="G88" s="3">
        <v>1</v>
      </c>
      <c r="H88" s="3" t="s">
        <v>64</v>
      </c>
      <c r="I88" s="3" t="s">
        <v>23</v>
      </c>
      <c r="J88" s="3" t="s">
        <v>25</v>
      </c>
      <c r="K88" t="s">
        <v>39</v>
      </c>
    </row>
    <row r="89" spans="1:11" x14ac:dyDescent="0.2">
      <c r="A89" s="3"/>
      <c r="B89" s="3"/>
      <c r="C89" s="3"/>
      <c r="D89" s="3"/>
      <c r="E89" s="3" t="s">
        <v>25</v>
      </c>
      <c r="F89" s="3" t="s">
        <v>70</v>
      </c>
      <c r="G89" s="3">
        <v>0</v>
      </c>
      <c r="H89" s="3" t="s">
        <v>64</v>
      </c>
      <c r="I89" s="3" t="s">
        <v>23</v>
      </c>
      <c r="J89" s="3" t="s">
        <v>25</v>
      </c>
      <c r="K89" t="s">
        <v>39</v>
      </c>
    </row>
    <row r="90" spans="1:11" x14ac:dyDescent="0.2">
      <c r="A90" s="2" t="s">
        <v>104</v>
      </c>
      <c r="B90" s="2" t="s">
        <v>3</v>
      </c>
      <c r="C90" s="2"/>
      <c r="D90" s="2"/>
      <c r="E90" s="2"/>
      <c r="F90" s="2"/>
      <c r="G90" s="2">
        <v>4.6783625730994158</v>
      </c>
      <c r="H90" s="2" t="s">
        <v>68</v>
      </c>
      <c r="I90" s="2" t="s">
        <v>23</v>
      </c>
      <c r="J90" s="2" t="s">
        <v>7</v>
      </c>
      <c r="K90" t="s">
        <v>32</v>
      </c>
    </row>
    <row r="91" spans="1:11" x14ac:dyDescent="0.2">
      <c r="A91" s="2" t="s">
        <v>104</v>
      </c>
      <c r="B91" s="2"/>
      <c r="C91" s="2"/>
      <c r="D91" s="2"/>
      <c r="E91" s="2"/>
      <c r="F91" s="2" t="s">
        <v>33</v>
      </c>
      <c r="G91" s="2">
        <v>1.9016129164918869</v>
      </c>
      <c r="H91" s="2" t="s">
        <v>68</v>
      </c>
      <c r="I91" s="2" t="s">
        <v>23</v>
      </c>
      <c r="J91" s="2" t="s">
        <v>7</v>
      </c>
      <c r="K91" t="s">
        <v>32</v>
      </c>
    </row>
    <row r="92" spans="1:11" x14ac:dyDescent="0.2">
      <c r="A92" s="2"/>
      <c r="B92" s="2" t="s">
        <v>3</v>
      </c>
      <c r="C92" s="2" t="s">
        <v>23</v>
      </c>
      <c r="D92" s="2"/>
      <c r="E92" s="2"/>
      <c r="F92" s="2"/>
      <c r="G92" s="2">
        <v>4.6783625730994158</v>
      </c>
      <c r="H92" s="2" t="s">
        <v>68</v>
      </c>
      <c r="I92" s="2" t="s">
        <v>23</v>
      </c>
      <c r="J92" s="2" t="s">
        <v>7</v>
      </c>
      <c r="K92" t="s">
        <v>32</v>
      </c>
    </row>
    <row r="93" spans="1:11" x14ac:dyDescent="0.2">
      <c r="A93" s="2"/>
      <c r="B93" s="2" t="s">
        <v>3</v>
      </c>
      <c r="C93" s="2"/>
      <c r="D93" s="2"/>
      <c r="E93" s="2"/>
      <c r="F93" s="2" t="s">
        <v>33</v>
      </c>
      <c r="G93" s="2">
        <v>0</v>
      </c>
      <c r="H93" s="2" t="s">
        <v>68</v>
      </c>
      <c r="I93" s="2" t="s">
        <v>23</v>
      </c>
      <c r="J93" s="2" t="s">
        <v>7</v>
      </c>
      <c r="K93" t="s">
        <v>32</v>
      </c>
    </row>
    <row r="94" spans="1:11" x14ac:dyDescent="0.2">
      <c r="A94" s="2" t="s">
        <v>105</v>
      </c>
      <c r="B94" s="2" t="s">
        <v>34</v>
      </c>
      <c r="C94" s="2"/>
      <c r="D94" s="2"/>
      <c r="E94" s="2"/>
      <c r="F94" s="2"/>
      <c r="G94" s="2">
        <v>5.8479532163742694E-2</v>
      </c>
      <c r="H94" s="2" t="s">
        <v>68</v>
      </c>
      <c r="I94" s="2" t="s">
        <v>23</v>
      </c>
      <c r="J94" s="2" t="s">
        <v>7</v>
      </c>
      <c r="K94" t="s">
        <v>37</v>
      </c>
    </row>
    <row r="95" spans="1:11" x14ac:dyDescent="0.2">
      <c r="A95" s="2" t="s">
        <v>105</v>
      </c>
      <c r="B95" s="2"/>
      <c r="C95" s="2"/>
      <c r="D95" s="2"/>
      <c r="E95" s="2"/>
      <c r="F95" s="2" t="s">
        <v>33</v>
      </c>
      <c r="G95" s="2">
        <v>1.766569200779727E-2</v>
      </c>
      <c r="H95" s="2" t="s">
        <v>68</v>
      </c>
      <c r="I95" s="2" t="s">
        <v>23</v>
      </c>
      <c r="J95" s="2" t="s">
        <v>7</v>
      </c>
      <c r="K95" t="s">
        <v>37</v>
      </c>
    </row>
    <row r="96" spans="1:11" x14ac:dyDescent="0.2">
      <c r="A96" s="2"/>
      <c r="B96" s="2" t="s">
        <v>34</v>
      </c>
      <c r="C96" s="2" t="s">
        <v>23</v>
      </c>
      <c r="D96" s="2"/>
      <c r="E96" s="2"/>
      <c r="F96" s="2"/>
      <c r="G96" s="2">
        <v>5.8479532163742694E-2</v>
      </c>
      <c r="H96" s="2" t="s">
        <v>68</v>
      </c>
      <c r="I96" s="2" t="s">
        <v>23</v>
      </c>
      <c r="J96" s="2" t="s">
        <v>7</v>
      </c>
      <c r="K96" t="s">
        <v>37</v>
      </c>
    </row>
    <row r="97" spans="1:11" x14ac:dyDescent="0.2">
      <c r="A97" s="2"/>
      <c r="B97" s="2" t="s">
        <v>34</v>
      </c>
      <c r="C97" s="2"/>
      <c r="D97" s="2"/>
      <c r="E97" s="2"/>
      <c r="F97" s="2" t="s">
        <v>33</v>
      </c>
      <c r="G97" s="2">
        <v>0</v>
      </c>
      <c r="H97" s="2" t="s">
        <v>68</v>
      </c>
      <c r="I97" s="2" t="s">
        <v>23</v>
      </c>
      <c r="J97" s="2" t="s">
        <v>7</v>
      </c>
      <c r="K97" t="s">
        <v>37</v>
      </c>
    </row>
    <row r="98" spans="1:11" x14ac:dyDescent="0.2">
      <c r="A98" s="2" t="s">
        <v>106</v>
      </c>
      <c r="B98" s="2" t="s">
        <v>35</v>
      </c>
      <c r="C98" s="2"/>
      <c r="D98" s="2"/>
      <c r="E98" s="2"/>
      <c r="F98" s="2"/>
      <c r="G98" s="2">
        <v>1.1111111111111112</v>
      </c>
      <c r="H98" s="2" t="s">
        <v>68</v>
      </c>
      <c r="I98" s="2" t="s">
        <v>23</v>
      </c>
      <c r="J98" s="2" t="s">
        <v>7</v>
      </c>
      <c r="K98" t="s">
        <v>38</v>
      </c>
    </row>
    <row r="99" spans="1:11" x14ac:dyDescent="0.2">
      <c r="A99" s="2" t="s">
        <v>106</v>
      </c>
      <c r="B99" s="2"/>
      <c r="C99" s="2"/>
      <c r="D99" s="2"/>
      <c r="E99" s="2"/>
      <c r="F99" s="2" t="s">
        <v>33</v>
      </c>
      <c r="G99" s="2">
        <v>0.75944631500187076</v>
      </c>
      <c r="H99" s="2" t="s">
        <v>68</v>
      </c>
      <c r="I99" s="2" t="s">
        <v>23</v>
      </c>
      <c r="J99" s="2" t="s">
        <v>7</v>
      </c>
      <c r="K99" t="s">
        <v>38</v>
      </c>
    </row>
    <row r="100" spans="1:11" x14ac:dyDescent="0.2">
      <c r="A100" s="2"/>
      <c r="B100" s="2" t="s">
        <v>35</v>
      </c>
      <c r="C100" s="2" t="s">
        <v>23</v>
      </c>
      <c r="D100" s="2"/>
      <c r="E100" s="2"/>
      <c r="F100" s="2"/>
      <c r="G100" s="2">
        <v>1.1111111111111112</v>
      </c>
      <c r="H100" s="2" t="s">
        <v>68</v>
      </c>
      <c r="I100" s="2" t="s">
        <v>23</v>
      </c>
      <c r="J100" s="2" t="s">
        <v>7</v>
      </c>
      <c r="K100" t="s">
        <v>38</v>
      </c>
    </row>
    <row r="101" spans="1:11" x14ac:dyDescent="0.2">
      <c r="A101" s="2"/>
      <c r="B101" s="2" t="s">
        <v>35</v>
      </c>
      <c r="C101" s="2"/>
      <c r="D101" s="2"/>
      <c r="E101" s="2"/>
      <c r="F101" s="2" t="s">
        <v>33</v>
      </c>
      <c r="G101" s="2">
        <v>0</v>
      </c>
      <c r="H101" s="2" t="s">
        <v>68</v>
      </c>
      <c r="I101" s="2" t="s">
        <v>23</v>
      </c>
      <c r="J101" s="2" t="s">
        <v>7</v>
      </c>
      <c r="K101" t="s">
        <v>38</v>
      </c>
    </row>
    <row r="102" spans="1:11" x14ac:dyDescent="0.2">
      <c r="A102" s="2"/>
      <c r="B102" s="2"/>
      <c r="C102" s="2" t="s">
        <v>23</v>
      </c>
      <c r="D102" s="2" t="s">
        <v>24</v>
      </c>
      <c r="E102" s="2"/>
      <c r="F102" s="2"/>
      <c r="G102" s="2">
        <v>5.5555555555555554</v>
      </c>
      <c r="H102" s="2" t="s">
        <v>68</v>
      </c>
      <c r="I102" s="2" t="s">
        <v>23</v>
      </c>
      <c r="J102" s="2" t="s">
        <v>7</v>
      </c>
      <c r="K102" t="s">
        <v>39</v>
      </c>
    </row>
    <row r="103" spans="1:11" x14ac:dyDescent="0.2">
      <c r="A103" s="2"/>
      <c r="B103" s="2"/>
      <c r="C103" s="2" t="s">
        <v>23</v>
      </c>
      <c r="D103" s="2"/>
      <c r="E103" s="2"/>
      <c r="F103" s="2" t="s">
        <v>33</v>
      </c>
      <c r="G103" s="2">
        <v>0.29239766081871466</v>
      </c>
      <c r="H103" s="2" t="s">
        <v>68</v>
      </c>
      <c r="I103" s="2" t="s">
        <v>23</v>
      </c>
      <c r="J103" s="2" t="s">
        <v>7</v>
      </c>
      <c r="K103" t="s">
        <v>39</v>
      </c>
    </row>
    <row r="104" spans="1:11" x14ac:dyDescent="0.2">
      <c r="A104" s="2"/>
      <c r="B104" s="2"/>
      <c r="C104" s="2"/>
      <c r="D104" s="2" t="s">
        <v>24</v>
      </c>
      <c r="E104" s="2" t="s">
        <v>7</v>
      </c>
      <c r="F104" s="2"/>
      <c r="G104" s="2">
        <v>1</v>
      </c>
      <c r="H104" s="2" t="s">
        <v>68</v>
      </c>
      <c r="I104" s="2" t="s">
        <v>23</v>
      </c>
      <c r="J104" s="2" t="s">
        <v>7</v>
      </c>
      <c r="K104" t="s">
        <v>39</v>
      </c>
    </row>
    <row r="105" spans="1:11" x14ac:dyDescent="0.2">
      <c r="A105" s="2"/>
      <c r="B105" s="2"/>
      <c r="C105" s="2"/>
      <c r="D105" s="2" t="s">
        <v>24</v>
      </c>
      <c r="E105" s="2"/>
      <c r="F105" s="2" t="s">
        <v>33</v>
      </c>
      <c r="G105" s="2">
        <v>4.5555555555555554</v>
      </c>
      <c r="H105" s="2" t="s">
        <v>68</v>
      </c>
      <c r="I105" s="2" t="s">
        <v>23</v>
      </c>
      <c r="J105" s="2" t="s">
        <v>7</v>
      </c>
      <c r="K105" t="s">
        <v>39</v>
      </c>
    </row>
    <row r="106" spans="1:11" x14ac:dyDescent="0.2">
      <c r="A106" s="2"/>
      <c r="B106" s="2"/>
      <c r="C106" s="2"/>
      <c r="D106" s="2" t="s">
        <v>24</v>
      </c>
      <c r="E106" s="2"/>
      <c r="F106" s="2" t="s">
        <v>70</v>
      </c>
      <c r="G106" s="2">
        <v>0</v>
      </c>
      <c r="H106" s="2" t="s">
        <v>68</v>
      </c>
      <c r="I106" s="2" t="s">
        <v>23</v>
      </c>
      <c r="J106" s="2" t="s">
        <v>7</v>
      </c>
      <c r="K106" t="s">
        <v>39</v>
      </c>
    </row>
    <row r="107" spans="1:11" x14ac:dyDescent="0.2">
      <c r="A107" s="2"/>
      <c r="B107" s="2"/>
      <c r="C107" s="2" t="s">
        <v>23</v>
      </c>
      <c r="D107" s="2" t="s">
        <v>76</v>
      </c>
      <c r="E107" s="2"/>
      <c r="F107" s="2"/>
      <c r="G107" s="2">
        <v>0</v>
      </c>
      <c r="H107" s="2" t="s">
        <v>68</v>
      </c>
      <c r="I107" s="2" t="s">
        <v>23</v>
      </c>
      <c r="J107" s="2" t="s">
        <v>7</v>
      </c>
      <c r="K107" t="s">
        <v>39</v>
      </c>
    </row>
    <row r="108" spans="1:11" x14ac:dyDescent="0.2">
      <c r="A108" s="2"/>
      <c r="B108" s="2"/>
      <c r="C108" s="2" t="s">
        <v>23</v>
      </c>
      <c r="D108" s="2"/>
      <c r="E108" s="2"/>
      <c r="F108" s="2" t="s">
        <v>33</v>
      </c>
      <c r="G108" s="2">
        <v>0</v>
      </c>
      <c r="H108" s="2" t="s">
        <v>68</v>
      </c>
      <c r="I108" s="2" t="s">
        <v>23</v>
      </c>
      <c r="J108" s="2" t="s">
        <v>7</v>
      </c>
      <c r="K108" t="s">
        <v>39</v>
      </c>
    </row>
    <row r="109" spans="1:11" x14ac:dyDescent="0.2">
      <c r="A109" s="2"/>
      <c r="B109" s="2"/>
      <c r="C109" s="2"/>
      <c r="D109" s="2" t="s">
        <v>76</v>
      </c>
      <c r="E109" s="2" t="s">
        <v>7</v>
      </c>
      <c r="F109" s="2"/>
      <c r="G109" s="2">
        <v>0</v>
      </c>
      <c r="H109" s="2" t="s">
        <v>68</v>
      </c>
      <c r="I109" s="2" t="s">
        <v>23</v>
      </c>
      <c r="J109" s="2" t="s">
        <v>7</v>
      </c>
      <c r="K109" t="s">
        <v>39</v>
      </c>
    </row>
    <row r="110" spans="1:11" x14ac:dyDescent="0.2">
      <c r="A110" s="2"/>
      <c r="B110" s="2"/>
      <c r="C110" s="2"/>
      <c r="D110" s="2" t="s">
        <v>76</v>
      </c>
      <c r="E110" s="2"/>
      <c r="F110" s="2" t="s">
        <v>33</v>
      </c>
      <c r="G110" s="2">
        <v>0</v>
      </c>
      <c r="H110" s="2" t="s">
        <v>68</v>
      </c>
      <c r="I110" s="2" t="s">
        <v>23</v>
      </c>
      <c r="J110" s="2" t="s">
        <v>7</v>
      </c>
      <c r="K110" t="s">
        <v>39</v>
      </c>
    </row>
    <row r="111" spans="1:11" x14ac:dyDescent="0.2">
      <c r="A111" s="2"/>
      <c r="B111" s="2"/>
      <c r="C111" s="2"/>
      <c r="D111" s="2" t="s">
        <v>76</v>
      </c>
      <c r="E111" s="2"/>
      <c r="F111" s="2" t="s">
        <v>70</v>
      </c>
      <c r="G111" s="2">
        <v>0</v>
      </c>
      <c r="H111" s="2" t="s">
        <v>68</v>
      </c>
      <c r="I111" s="2" t="s">
        <v>23</v>
      </c>
      <c r="J111" s="2" t="s">
        <v>7</v>
      </c>
      <c r="K111" t="s">
        <v>39</v>
      </c>
    </row>
    <row r="112" spans="1:11" x14ac:dyDescent="0.2">
      <c r="A112" s="2"/>
      <c r="B112" s="2"/>
      <c r="C112" s="2"/>
      <c r="D112" s="2"/>
      <c r="E112" s="2" t="s">
        <v>7</v>
      </c>
      <c r="F112" s="2" t="s">
        <v>33</v>
      </c>
      <c r="G112" s="2">
        <v>0</v>
      </c>
      <c r="H112" s="2" t="s">
        <v>68</v>
      </c>
      <c r="I112" s="2" t="s">
        <v>23</v>
      </c>
      <c r="J112" s="2" t="s">
        <v>7</v>
      </c>
      <c r="K112" t="s">
        <v>39</v>
      </c>
    </row>
    <row r="113" spans="1:11" x14ac:dyDescent="0.2">
      <c r="A113" s="2"/>
      <c r="B113" s="2"/>
      <c r="C113" s="2"/>
      <c r="D113" s="2"/>
      <c r="E113" s="2" t="s">
        <v>7</v>
      </c>
      <c r="F113" s="2" t="s">
        <v>70</v>
      </c>
      <c r="G113" s="2">
        <v>0</v>
      </c>
      <c r="H113" s="2" t="s">
        <v>68</v>
      </c>
      <c r="I113" s="2" t="s">
        <v>23</v>
      </c>
      <c r="J113" s="2" t="s">
        <v>7</v>
      </c>
      <c r="K113" t="s">
        <v>39</v>
      </c>
    </row>
    <row r="114" spans="1:11" x14ac:dyDescent="0.2">
      <c r="A114" s="2"/>
      <c r="B114" s="2"/>
      <c r="C114" s="2"/>
      <c r="D114" s="2"/>
      <c r="E114" s="2" t="s">
        <v>7</v>
      </c>
      <c r="F114" s="2" t="s">
        <v>33</v>
      </c>
      <c r="G114" s="2">
        <v>1</v>
      </c>
      <c r="H114" s="2" t="s">
        <v>68</v>
      </c>
      <c r="I114" s="2" t="s">
        <v>23</v>
      </c>
      <c r="J114" s="2" t="s">
        <v>7</v>
      </c>
      <c r="K114" t="s">
        <v>39</v>
      </c>
    </row>
    <row r="115" spans="1:11" x14ac:dyDescent="0.2">
      <c r="A115" s="2"/>
      <c r="B115" s="2"/>
      <c r="C115" s="2"/>
      <c r="D115" s="2"/>
      <c r="E115" s="2" t="s">
        <v>7</v>
      </c>
      <c r="F115" s="2" t="s">
        <v>70</v>
      </c>
      <c r="G115" s="2">
        <v>0</v>
      </c>
      <c r="H115" s="2" t="s">
        <v>68</v>
      </c>
      <c r="I115" s="2" t="s">
        <v>23</v>
      </c>
      <c r="J115" s="2" t="s">
        <v>7</v>
      </c>
      <c r="K115" t="s">
        <v>39</v>
      </c>
    </row>
    <row r="116" spans="1:11" x14ac:dyDescent="0.2">
      <c r="A116" s="3" t="s">
        <v>107</v>
      </c>
      <c r="B116" s="3" t="s">
        <v>10</v>
      </c>
      <c r="C116" s="3"/>
      <c r="D116" s="3"/>
      <c r="E116" s="3"/>
      <c r="F116" s="3"/>
      <c r="G116" s="3">
        <v>3.5964912280701746</v>
      </c>
      <c r="H116" s="3" t="s">
        <v>62</v>
      </c>
      <c r="I116" s="3" t="s">
        <v>12</v>
      </c>
      <c r="J116" s="3" t="s">
        <v>6</v>
      </c>
      <c r="K116" t="s">
        <v>40</v>
      </c>
    </row>
    <row r="117" spans="1:11" x14ac:dyDescent="0.2">
      <c r="A117" s="3" t="s">
        <v>107</v>
      </c>
      <c r="B117" s="3"/>
      <c r="C117" s="3"/>
      <c r="D117" s="3"/>
      <c r="E117" s="3"/>
      <c r="F117" s="3" t="s">
        <v>33</v>
      </c>
      <c r="G117" s="3">
        <v>1.8776202301797107</v>
      </c>
      <c r="H117" s="3" t="s">
        <v>62</v>
      </c>
      <c r="I117" s="3" t="s">
        <v>12</v>
      </c>
      <c r="J117" s="3" t="s">
        <v>6</v>
      </c>
      <c r="K117" t="s">
        <v>40</v>
      </c>
    </row>
    <row r="118" spans="1:11" x14ac:dyDescent="0.2">
      <c r="A118" s="3"/>
      <c r="B118" s="3" t="s">
        <v>10</v>
      </c>
      <c r="C118" s="3" t="s">
        <v>12</v>
      </c>
      <c r="D118" s="3"/>
      <c r="E118" s="3"/>
      <c r="F118" s="3"/>
      <c r="G118" s="3">
        <v>3.5964912280701746</v>
      </c>
      <c r="H118" s="3" t="s">
        <v>62</v>
      </c>
      <c r="I118" s="3" t="s">
        <v>12</v>
      </c>
      <c r="J118" s="3" t="s">
        <v>6</v>
      </c>
      <c r="K118" t="s">
        <v>40</v>
      </c>
    </row>
    <row r="119" spans="1:11" x14ac:dyDescent="0.2">
      <c r="A119" s="3"/>
      <c r="B119" s="3" t="s">
        <v>10</v>
      </c>
      <c r="C119" s="3"/>
      <c r="D119" s="3"/>
      <c r="E119" s="3"/>
      <c r="F119" s="3" t="s">
        <v>33</v>
      </c>
      <c r="G119" s="3">
        <v>0</v>
      </c>
      <c r="H119" s="3" t="s">
        <v>62</v>
      </c>
      <c r="I119" s="3" t="s">
        <v>12</v>
      </c>
      <c r="J119" s="3" t="s">
        <v>6</v>
      </c>
      <c r="K119" t="s">
        <v>40</v>
      </c>
    </row>
    <row r="120" spans="1:11" x14ac:dyDescent="0.2">
      <c r="A120" s="3" t="s">
        <v>108</v>
      </c>
      <c r="B120" s="3" t="s">
        <v>36</v>
      </c>
      <c r="C120" s="3"/>
      <c r="D120" s="3"/>
      <c r="E120" s="3"/>
      <c r="F120" s="3"/>
      <c r="G120" s="3">
        <v>0.43859649122807015</v>
      </c>
      <c r="H120" s="3" t="s">
        <v>62</v>
      </c>
      <c r="I120" s="3" t="s">
        <v>12</v>
      </c>
      <c r="J120" s="3" t="s">
        <v>6</v>
      </c>
      <c r="K120" t="s">
        <v>41</v>
      </c>
    </row>
    <row r="121" spans="1:11" x14ac:dyDescent="0.2">
      <c r="A121" s="3" t="s">
        <v>108</v>
      </c>
      <c r="B121" s="3"/>
      <c r="C121" s="3"/>
      <c r="D121" s="3"/>
      <c r="E121" s="3"/>
      <c r="F121" s="3" t="s">
        <v>33</v>
      </c>
      <c r="G121" s="3">
        <v>0.44745702640439483</v>
      </c>
      <c r="H121" s="3" t="s">
        <v>62</v>
      </c>
      <c r="I121" s="3" t="s">
        <v>12</v>
      </c>
      <c r="J121" s="3" t="s">
        <v>6</v>
      </c>
      <c r="K121" t="s">
        <v>41</v>
      </c>
    </row>
    <row r="122" spans="1:11" x14ac:dyDescent="0.2">
      <c r="A122" s="3"/>
      <c r="B122" s="3" t="s">
        <v>36</v>
      </c>
      <c r="C122" s="3" t="s">
        <v>12</v>
      </c>
      <c r="D122" s="3"/>
      <c r="E122" s="3"/>
      <c r="F122" s="3"/>
      <c r="G122" s="3">
        <v>0.43859649122807015</v>
      </c>
      <c r="H122" s="3" t="s">
        <v>62</v>
      </c>
      <c r="I122" s="3" t="s">
        <v>12</v>
      </c>
      <c r="J122" s="3" t="s">
        <v>6</v>
      </c>
      <c r="K122" t="s">
        <v>41</v>
      </c>
    </row>
    <row r="123" spans="1:11" x14ac:dyDescent="0.2">
      <c r="A123" s="3"/>
      <c r="B123" s="3" t="s">
        <v>36</v>
      </c>
      <c r="C123" s="3"/>
      <c r="D123" s="3"/>
      <c r="E123" s="3"/>
      <c r="F123" s="3" t="s">
        <v>33</v>
      </c>
      <c r="G123" s="3">
        <v>0</v>
      </c>
      <c r="H123" s="3" t="s">
        <v>62</v>
      </c>
      <c r="I123" s="3" t="s">
        <v>12</v>
      </c>
      <c r="J123" s="3" t="s">
        <v>6</v>
      </c>
      <c r="K123" t="s">
        <v>41</v>
      </c>
    </row>
    <row r="124" spans="1:11" x14ac:dyDescent="0.2">
      <c r="A124" s="3" t="s">
        <v>106</v>
      </c>
      <c r="B124" s="3" t="s">
        <v>35</v>
      </c>
      <c r="C124" s="3"/>
      <c r="D124" s="3"/>
      <c r="E124" s="3"/>
      <c r="F124" s="3"/>
      <c r="G124" s="3">
        <v>0.17543859649122806</v>
      </c>
      <c r="H124" s="3" t="s">
        <v>62</v>
      </c>
      <c r="I124" s="3" t="s">
        <v>12</v>
      </c>
      <c r="J124" s="3" t="s">
        <v>6</v>
      </c>
      <c r="K124" t="s">
        <v>38</v>
      </c>
    </row>
    <row r="125" spans="1:11" x14ac:dyDescent="0.2">
      <c r="A125" s="3" t="s">
        <v>106</v>
      </c>
      <c r="B125" s="3"/>
      <c r="C125" s="3"/>
      <c r="D125" s="3"/>
      <c r="E125" s="3"/>
      <c r="F125" s="3" t="s">
        <v>33</v>
      </c>
      <c r="G125" s="3">
        <v>0.11991257605292693</v>
      </c>
      <c r="H125" s="3" t="s">
        <v>62</v>
      </c>
      <c r="I125" s="3" t="s">
        <v>12</v>
      </c>
      <c r="J125" s="3" t="s">
        <v>6</v>
      </c>
      <c r="K125" t="s">
        <v>38</v>
      </c>
    </row>
    <row r="126" spans="1:11" x14ac:dyDescent="0.2">
      <c r="A126" s="3"/>
      <c r="B126" s="3" t="s">
        <v>35</v>
      </c>
      <c r="C126" s="3" t="s">
        <v>12</v>
      </c>
      <c r="D126" s="3"/>
      <c r="E126" s="3"/>
      <c r="F126" s="3"/>
      <c r="G126" s="3">
        <v>0.17543859649122806</v>
      </c>
      <c r="H126" s="3" t="s">
        <v>62</v>
      </c>
      <c r="I126" s="3" t="s">
        <v>12</v>
      </c>
      <c r="J126" s="3" t="s">
        <v>6</v>
      </c>
      <c r="K126" t="s">
        <v>38</v>
      </c>
    </row>
    <row r="127" spans="1:11" x14ac:dyDescent="0.2">
      <c r="A127" s="3"/>
      <c r="B127" s="3" t="s">
        <v>35</v>
      </c>
      <c r="C127" s="3"/>
      <c r="D127" s="3"/>
      <c r="E127" s="3"/>
      <c r="F127" s="3" t="s">
        <v>33</v>
      </c>
      <c r="G127" s="3">
        <v>0</v>
      </c>
      <c r="H127" s="3" t="s">
        <v>62</v>
      </c>
      <c r="I127" s="3" t="s">
        <v>12</v>
      </c>
      <c r="J127" s="3" t="s">
        <v>6</v>
      </c>
      <c r="K127" t="s">
        <v>38</v>
      </c>
    </row>
    <row r="128" spans="1:11" x14ac:dyDescent="0.2">
      <c r="A128" s="3"/>
      <c r="B128" s="3"/>
      <c r="C128" s="3" t="s">
        <v>12</v>
      </c>
      <c r="D128" s="3" t="s">
        <v>24</v>
      </c>
      <c r="E128" s="3"/>
      <c r="F128" s="3"/>
      <c r="G128" s="3">
        <v>4.1666666666666661</v>
      </c>
      <c r="H128" s="3" t="s">
        <v>62</v>
      </c>
      <c r="I128" s="3" t="s">
        <v>12</v>
      </c>
      <c r="J128" s="3" t="s">
        <v>6</v>
      </c>
      <c r="K128" t="s">
        <v>42</v>
      </c>
    </row>
    <row r="129" spans="1:11" x14ac:dyDescent="0.2">
      <c r="A129" s="3"/>
      <c r="B129" s="3"/>
      <c r="C129" s="3" t="s">
        <v>12</v>
      </c>
      <c r="D129" s="3"/>
      <c r="E129" s="3"/>
      <c r="F129" s="3" t="s">
        <v>33</v>
      </c>
      <c r="G129" s="3">
        <v>0.21929824561403422</v>
      </c>
      <c r="H129" s="3" t="s">
        <v>62</v>
      </c>
      <c r="I129" s="3" t="s">
        <v>12</v>
      </c>
      <c r="J129" s="3" t="s">
        <v>6</v>
      </c>
      <c r="K129" t="s">
        <v>42</v>
      </c>
    </row>
    <row r="130" spans="1:11" x14ac:dyDescent="0.2">
      <c r="A130" s="3"/>
      <c r="B130" s="3"/>
      <c r="C130" s="3"/>
      <c r="D130" s="3" t="s">
        <v>24</v>
      </c>
      <c r="E130" s="3" t="s">
        <v>6</v>
      </c>
      <c r="F130" s="3"/>
      <c r="G130" s="3">
        <v>1</v>
      </c>
      <c r="H130" s="3" t="s">
        <v>62</v>
      </c>
      <c r="I130" s="3" t="s">
        <v>12</v>
      </c>
      <c r="J130" s="3" t="s">
        <v>6</v>
      </c>
      <c r="K130" t="s">
        <v>42</v>
      </c>
    </row>
    <row r="131" spans="1:11" x14ac:dyDescent="0.2">
      <c r="A131" s="3"/>
      <c r="B131" s="3"/>
      <c r="C131" s="3"/>
      <c r="D131" s="3" t="s">
        <v>24</v>
      </c>
      <c r="E131" s="3"/>
      <c r="F131" s="3" t="s">
        <v>33</v>
      </c>
      <c r="G131" s="3">
        <v>3.1666666666666661</v>
      </c>
      <c r="H131" s="3" t="s">
        <v>62</v>
      </c>
      <c r="I131" s="3" t="s">
        <v>12</v>
      </c>
      <c r="J131" s="3" t="s">
        <v>6</v>
      </c>
      <c r="K131" t="s">
        <v>42</v>
      </c>
    </row>
    <row r="132" spans="1:11" x14ac:dyDescent="0.2">
      <c r="A132" s="3"/>
      <c r="B132" s="3"/>
      <c r="C132" s="3"/>
      <c r="D132" s="3" t="s">
        <v>24</v>
      </c>
      <c r="E132" s="3"/>
      <c r="F132" s="3" t="s">
        <v>70</v>
      </c>
      <c r="G132" s="3">
        <v>0</v>
      </c>
      <c r="H132" s="3" t="s">
        <v>62</v>
      </c>
      <c r="I132" s="3" t="s">
        <v>12</v>
      </c>
      <c r="J132" s="3" t="s">
        <v>6</v>
      </c>
      <c r="K132" t="s">
        <v>42</v>
      </c>
    </row>
    <row r="133" spans="1:11" x14ac:dyDescent="0.2">
      <c r="A133" s="3"/>
      <c r="B133" s="3"/>
      <c r="C133" s="3" t="s">
        <v>12</v>
      </c>
      <c r="D133" s="3" t="s">
        <v>76</v>
      </c>
      <c r="E133" s="3"/>
      <c r="F133" s="3"/>
      <c r="G133" s="3">
        <v>0</v>
      </c>
      <c r="H133" s="3" t="s">
        <v>62</v>
      </c>
      <c r="I133" s="3" t="s">
        <v>12</v>
      </c>
      <c r="J133" s="3" t="s">
        <v>6</v>
      </c>
      <c r="K133" t="s">
        <v>42</v>
      </c>
    </row>
    <row r="134" spans="1:11" x14ac:dyDescent="0.2">
      <c r="A134" s="3"/>
      <c r="B134" s="3"/>
      <c r="C134" s="3" t="s">
        <v>12</v>
      </c>
      <c r="D134" s="3"/>
      <c r="E134" s="3"/>
      <c r="F134" s="3" t="s">
        <v>33</v>
      </c>
      <c r="G134" s="3">
        <v>0</v>
      </c>
      <c r="H134" s="3" t="s">
        <v>62</v>
      </c>
      <c r="I134" s="3" t="s">
        <v>12</v>
      </c>
      <c r="J134" s="3" t="s">
        <v>6</v>
      </c>
      <c r="K134" t="s">
        <v>42</v>
      </c>
    </row>
    <row r="135" spans="1:11" x14ac:dyDescent="0.2">
      <c r="A135" s="3"/>
      <c r="B135" s="3"/>
      <c r="C135" s="3"/>
      <c r="D135" s="3" t="s">
        <v>76</v>
      </c>
      <c r="E135" s="3" t="s">
        <v>6</v>
      </c>
      <c r="F135" s="3"/>
      <c r="G135" s="3">
        <v>0</v>
      </c>
      <c r="H135" s="3" t="s">
        <v>62</v>
      </c>
      <c r="I135" s="3" t="s">
        <v>12</v>
      </c>
      <c r="J135" s="3" t="s">
        <v>6</v>
      </c>
      <c r="K135" t="s">
        <v>42</v>
      </c>
    </row>
    <row r="136" spans="1:11" x14ac:dyDescent="0.2">
      <c r="A136" s="3"/>
      <c r="B136" s="3"/>
      <c r="C136" s="3"/>
      <c r="D136" s="3" t="s">
        <v>76</v>
      </c>
      <c r="E136" s="3"/>
      <c r="F136" s="3" t="s">
        <v>33</v>
      </c>
      <c r="G136" s="3">
        <v>0</v>
      </c>
      <c r="H136" s="3" t="s">
        <v>62</v>
      </c>
      <c r="I136" s="3" t="s">
        <v>12</v>
      </c>
      <c r="J136" s="3" t="s">
        <v>6</v>
      </c>
      <c r="K136" t="s">
        <v>42</v>
      </c>
    </row>
    <row r="137" spans="1:11" x14ac:dyDescent="0.2">
      <c r="A137" s="3"/>
      <c r="B137" s="3"/>
      <c r="C137" s="3"/>
      <c r="D137" s="3" t="s">
        <v>76</v>
      </c>
      <c r="E137" s="3"/>
      <c r="F137" s="3" t="s">
        <v>70</v>
      </c>
      <c r="G137" s="3">
        <v>0</v>
      </c>
      <c r="H137" s="3" t="s">
        <v>62</v>
      </c>
      <c r="I137" s="3" t="s">
        <v>12</v>
      </c>
      <c r="J137" s="3" t="s">
        <v>6</v>
      </c>
      <c r="K137" t="s">
        <v>42</v>
      </c>
    </row>
    <row r="138" spans="1:11" x14ac:dyDescent="0.2">
      <c r="A138" s="3"/>
      <c r="B138" s="3"/>
      <c r="C138" s="3"/>
      <c r="D138" s="3"/>
      <c r="E138" s="3" t="s">
        <v>6</v>
      </c>
      <c r="F138" s="3" t="s">
        <v>33</v>
      </c>
      <c r="G138" s="3">
        <v>0</v>
      </c>
      <c r="H138" s="3" t="s">
        <v>62</v>
      </c>
      <c r="I138" s="3" t="s">
        <v>12</v>
      </c>
      <c r="J138" s="3" t="s">
        <v>6</v>
      </c>
      <c r="K138" t="s">
        <v>42</v>
      </c>
    </row>
    <row r="139" spans="1:11" x14ac:dyDescent="0.2">
      <c r="A139" s="3"/>
      <c r="B139" s="3"/>
      <c r="C139" s="3"/>
      <c r="D139" s="3"/>
      <c r="E139" s="3" t="s">
        <v>6</v>
      </c>
      <c r="F139" s="3" t="s">
        <v>70</v>
      </c>
      <c r="G139" s="3">
        <v>0</v>
      </c>
      <c r="H139" s="3" t="s">
        <v>62</v>
      </c>
      <c r="I139" s="3" t="s">
        <v>12</v>
      </c>
      <c r="J139" s="3" t="s">
        <v>6</v>
      </c>
      <c r="K139" t="s">
        <v>42</v>
      </c>
    </row>
    <row r="140" spans="1:11" x14ac:dyDescent="0.2">
      <c r="A140" s="3"/>
      <c r="B140" s="3"/>
      <c r="C140" s="3"/>
      <c r="D140" s="3"/>
      <c r="E140" s="3" t="s">
        <v>6</v>
      </c>
      <c r="F140" s="3" t="s">
        <v>33</v>
      </c>
      <c r="G140" s="3">
        <v>1</v>
      </c>
      <c r="H140" s="3" t="s">
        <v>62</v>
      </c>
      <c r="I140" s="3" t="s">
        <v>12</v>
      </c>
      <c r="J140" s="3" t="s">
        <v>6</v>
      </c>
      <c r="K140" t="s">
        <v>42</v>
      </c>
    </row>
    <row r="141" spans="1:11" x14ac:dyDescent="0.2">
      <c r="A141" s="3"/>
      <c r="B141" s="3"/>
      <c r="C141" s="3"/>
      <c r="D141" s="3"/>
      <c r="E141" s="3" t="s">
        <v>6</v>
      </c>
      <c r="F141" s="3" t="s">
        <v>70</v>
      </c>
      <c r="G141" s="3">
        <v>0</v>
      </c>
      <c r="H141" s="3" t="s">
        <v>62</v>
      </c>
      <c r="I141" s="3" t="s">
        <v>12</v>
      </c>
      <c r="J141" s="3" t="s">
        <v>6</v>
      </c>
      <c r="K141" t="s">
        <v>42</v>
      </c>
    </row>
    <row r="142" spans="1:11" x14ac:dyDescent="0.2">
      <c r="A142" s="2" t="s">
        <v>107</v>
      </c>
      <c r="B142" s="2" t="s">
        <v>10</v>
      </c>
      <c r="C142" s="2"/>
      <c r="D142" s="2"/>
      <c r="E142" s="2"/>
      <c r="F142" s="2"/>
      <c r="G142" s="2">
        <v>8.9912280701754366</v>
      </c>
      <c r="H142" s="2" t="s">
        <v>65</v>
      </c>
      <c r="I142" s="2" t="s">
        <v>12</v>
      </c>
      <c r="J142" s="2" t="s">
        <v>26</v>
      </c>
      <c r="K142" t="s">
        <v>40</v>
      </c>
    </row>
    <row r="143" spans="1:11" x14ac:dyDescent="0.2">
      <c r="A143" s="2" t="s">
        <v>107</v>
      </c>
      <c r="B143" s="2"/>
      <c r="C143" s="2"/>
      <c r="D143" s="2"/>
      <c r="E143" s="2"/>
      <c r="F143" s="2" t="s">
        <v>33</v>
      </c>
      <c r="G143" s="2">
        <v>4.6940505754492765</v>
      </c>
      <c r="H143" s="2" t="s">
        <v>65</v>
      </c>
      <c r="I143" s="2" t="s">
        <v>12</v>
      </c>
      <c r="J143" s="2" t="s">
        <v>26</v>
      </c>
      <c r="K143" t="s">
        <v>40</v>
      </c>
    </row>
    <row r="144" spans="1:11" x14ac:dyDescent="0.2">
      <c r="A144" s="2"/>
      <c r="B144" s="2" t="s">
        <v>10</v>
      </c>
      <c r="C144" s="2" t="s">
        <v>12</v>
      </c>
      <c r="D144" s="2"/>
      <c r="E144" s="2"/>
      <c r="F144" s="2"/>
      <c r="G144" s="2">
        <v>8.9912280701754366</v>
      </c>
      <c r="H144" s="2" t="s">
        <v>65</v>
      </c>
      <c r="I144" s="2" t="s">
        <v>12</v>
      </c>
      <c r="J144" s="2" t="s">
        <v>26</v>
      </c>
      <c r="K144" t="s">
        <v>40</v>
      </c>
    </row>
    <row r="145" spans="1:11" x14ac:dyDescent="0.2">
      <c r="A145" s="2"/>
      <c r="B145" s="2" t="s">
        <v>10</v>
      </c>
      <c r="C145" s="2"/>
      <c r="D145" s="2"/>
      <c r="E145" s="2"/>
      <c r="F145" s="2" t="s">
        <v>33</v>
      </c>
      <c r="G145" s="2">
        <v>0</v>
      </c>
      <c r="H145" s="2" t="s">
        <v>65</v>
      </c>
      <c r="I145" s="2" t="s">
        <v>12</v>
      </c>
      <c r="J145" s="2" t="s">
        <v>26</v>
      </c>
      <c r="K145" t="s">
        <v>40</v>
      </c>
    </row>
    <row r="146" spans="1:11" x14ac:dyDescent="0.2">
      <c r="A146" s="2" t="s">
        <v>108</v>
      </c>
      <c r="B146" s="2" t="s">
        <v>36</v>
      </c>
      <c r="C146" s="2"/>
      <c r="D146" s="2"/>
      <c r="E146" s="2"/>
      <c r="F146" s="2"/>
      <c r="G146" s="2">
        <v>1.0964912280701753</v>
      </c>
      <c r="H146" s="2" t="s">
        <v>65</v>
      </c>
      <c r="I146" s="2" t="s">
        <v>12</v>
      </c>
      <c r="J146" s="2" t="s">
        <v>26</v>
      </c>
      <c r="K146" t="s">
        <v>41</v>
      </c>
    </row>
    <row r="147" spans="1:11" x14ac:dyDescent="0.2">
      <c r="A147" s="2" t="s">
        <v>108</v>
      </c>
      <c r="B147" s="2"/>
      <c r="C147" s="2"/>
      <c r="D147" s="2"/>
      <c r="E147" s="2"/>
      <c r="F147" s="2" t="s">
        <v>33</v>
      </c>
      <c r="G147" s="2">
        <v>1.1186425660109871</v>
      </c>
      <c r="H147" s="2" t="s">
        <v>65</v>
      </c>
      <c r="I147" s="2" t="s">
        <v>12</v>
      </c>
      <c r="J147" s="2" t="s">
        <v>26</v>
      </c>
      <c r="K147" t="s">
        <v>41</v>
      </c>
    </row>
    <row r="148" spans="1:11" x14ac:dyDescent="0.2">
      <c r="A148" s="2"/>
      <c r="B148" s="2" t="s">
        <v>36</v>
      </c>
      <c r="C148" s="2" t="s">
        <v>12</v>
      </c>
      <c r="D148" s="2"/>
      <c r="E148" s="2"/>
      <c r="F148" s="2"/>
      <c r="G148" s="2">
        <v>1.0964912280701753</v>
      </c>
      <c r="H148" s="2" t="s">
        <v>65</v>
      </c>
      <c r="I148" s="2" t="s">
        <v>12</v>
      </c>
      <c r="J148" s="2" t="s">
        <v>26</v>
      </c>
      <c r="K148" t="s">
        <v>41</v>
      </c>
    </row>
    <row r="149" spans="1:11" x14ac:dyDescent="0.2">
      <c r="A149" s="2"/>
      <c r="B149" s="2" t="s">
        <v>36</v>
      </c>
      <c r="C149" s="2"/>
      <c r="D149" s="2"/>
      <c r="E149" s="2"/>
      <c r="F149" s="2" t="s">
        <v>33</v>
      </c>
      <c r="G149" s="2">
        <v>0</v>
      </c>
      <c r="H149" s="2" t="s">
        <v>65</v>
      </c>
      <c r="I149" s="2" t="s">
        <v>12</v>
      </c>
      <c r="J149" s="2" t="s">
        <v>26</v>
      </c>
      <c r="K149" t="s">
        <v>41</v>
      </c>
    </row>
    <row r="150" spans="1:11" x14ac:dyDescent="0.2">
      <c r="A150" s="2" t="s">
        <v>106</v>
      </c>
      <c r="B150" s="2" t="s">
        <v>35</v>
      </c>
      <c r="C150" s="2"/>
      <c r="D150" s="2"/>
      <c r="E150" s="2"/>
      <c r="F150" s="2"/>
      <c r="G150" s="2">
        <v>0.43859649122807015</v>
      </c>
      <c r="H150" s="2" t="s">
        <v>65</v>
      </c>
      <c r="I150" s="2" t="s">
        <v>12</v>
      </c>
      <c r="J150" s="2" t="s">
        <v>26</v>
      </c>
      <c r="K150" t="s">
        <v>38</v>
      </c>
    </row>
    <row r="151" spans="1:11" x14ac:dyDescent="0.2">
      <c r="A151" s="2" t="s">
        <v>106</v>
      </c>
      <c r="B151" s="2"/>
      <c r="C151" s="2"/>
      <c r="D151" s="2"/>
      <c r="E151" s="2"/>
      <c r="F151" s="2" t="s">
        <v>33</v>
      </c>
      <c r="G151" s="2">
        <v>0.29978144013231733</v>
      </c>
      <c r="H151" s="2" t="s">
        <v>65</v>
      </c>
      <c r="I151" s="2" t="s">
        <v>12</v>
      </c>
      <c r="J151" s="2" t="s">
        <v>26</v>
      </c>
      <c r="K151" t="s">
        <v>38</v>
      </c>
    </row>
    <row r="152" spans="1:11" x14ac:dyDescent="0.2">
      <c r="A152" s="2"/>
      <c r="B152" s="2" t="s">
        <v>35</v>
      </c>
      <c r="C152" s="2" t="s">
        <v>12</v>
      </c>
      <c r="D152" s="2"/>
      <c r="E152" s="2"/>
      <c r="F152" s="2"/>
      <c r="G152" s="2">
        <v>0.43859649122807015</v>
      </c>
      <c r="H152" s="2" t="s">
        <v>65</v>
      </c>
      <c r="I152" s="2" t="s">
        <v>12</v>
      </c>
      <c r="J152" s="2" t="s">
        <v>26</v>
      </c>
      <c r="K152" t="s">
        <v>38</v>
      </c>
    </row>
    <row r="153" spans="1:11" x14ac:dyDescent="0.2">
      <c r="A153" s="2"/>
      <c r="B153" s="2" t="s">
        <v>35</v>
      </c>
      <c r="C153" s="2"/>
      <c r="D153" s="2"/>
      <c r="E153" s="2"/>
      <c r="F153" s="2" t="s">
        <v>33</v>
      </c>
      <c r="G153" s="2">
        <v>0</v>
      </c>
      <c r="H153" s="2" t="s">
        <v>65</v>
      </c>
      <c r="I153" s="2" t="s">
        <v>12</v>
      </c>
      <c r="J153" s="2" t="s">
        <v>26</v>
      </c>
      <c r="K153" t="s">
        <v>38</v>
      </c>
    </row>
    <row r="154" spans="1:11" x14ac:dyDescent="0.2">
      <c r="A154" s="2"/>
      <c r="B154" s="2"/>
      <c r="C154" s="2" t="s">
        <v>12</v>
      </c>
      <c r="D154" s="2" t="s">
        <v>24</v>
      </c>
      <c r="E154" s="2"/>
      <c r="F154" s="2"/>
      <c r="G154" s="2">
        <v>4.1666666666666661</v>
      </c>
      <c r="H154" s="2" t="s">
        <v>65</v>
      </c>
      <c r="I154" s="2" t="s">
        <v>12</v>
      </c>
      <c r="J154" s="2" t="s">
        <v>26</v>
      </c>
      <c r="K154" t="s">
        <v>42</v>
      </c>
    </row>
    <row r="155" spans="1:11" x14ac:dyDescent="0.2">
      <c r="A155" s="2"/>
      <c r="B155" s="2"/>
      <c r="C155" s="2" t="s">
        <v>12</v>
      </c>
      <c r="D155" s="2"/>
      <c r="E155" s="2"/>
      <c r="F155" s="2" t="s">
        <v>33</v>
      </c>
      <c r="G155" s="2">
        <v>0.21929824561403422</v>
      </c>
      <c r="H155" s="2" t="s">
        <v>65</v>
      </c>
      <c r="I155" s="2" t="s">
        <v>12</v>
      </c>
      <c r="J155" s="2" t="s">
        <v>26</v>
      </c>
      <c r="K155" t="s">
        <v>42</v>
      </c>
    </row>
    <row r="156" spans="1:11" x14ac:dyDescent="0.2">
      <c r="A156" s="2"/>
      <c r="B156" s="2"/>
      <c r="C156" s="2"/>
      <c r="D156" s="2" t="s">
        <v>24</v>
      </c>
      <c r="E156" s="2" t="s">
        <v>26</v>
      </c>
      <c r="F156" s="2"/>
      <c r="G156" s="2">
        <v>1</v>
      </c>
      <c r="H156" s="2" t="s">
        <v>65</v>
      </c>
      <c r="I156" s="2" t="s">
        <v>12</v>
      </c>
      <c r="J156" s="2" t="s">
        <v>26</v>
      </c>
      <c r="K156" t="s">
        <v>42</v>
      </c>
    </row>
    <row r="157" spans="1:11" x14ac:dyDescent="0.2">
      <c r="A157" s="2"/>
      <c r="B157" s="2"/>
      <c r="C157" s="2"/>
      <c r="D157" s="2" t="s">
        <v>24</v>
      </c>
      <c r="E157" s="2"/>
      <c r="F157" s="2" t="s">
        <v>33</v>
      </c>
      <c r="G157" s="2">
        <v>3.1666666666666661</v>
      </c>
      <c r="H157" s="2" t="s">
        <v>65</v>
      </c>
      <c r="I157" s="2" t="s">
        <v>12</v>
      </c>
      <c r="J157" s="2" t="s">
        <v>26</v>
      </c>
      <c r="K157" t="s">
        <v>42</v>
      </c>
    </row>
    <row r="158" spans="1:11" x14ac:dyDescent="0.2">
      <c r="A158" s="2"/>
      <c r="B158" s="2"/>
      <c r="C158" s="2"/>
      <c r="D158" s="2" t="s">
        <v>24</v>
      </c>
      <c r="E158" s="2"/>
      <c r="F158" s="2" t="s">
        <v>70</v>
      </c>
      <c r="G158" s="2">
        <v>0</v>
      </c>
      <c r="H158" s="2" t="s">
        <v>65</v>
      </c>
      <c r="I158" s="2" t="s">
        <v>12</v>
      </c>
      <c r="J158" s="2" t="s">
        <v>26</v>
      </c>
      <c r="K158" t="s">
        <v>42</v>
      </c>
    </row>
    <row r="159" spans="1:11" x14ac:dyDescent="0.2">
      <c r="A159" s="2"/>
      <c r="B159" s="2"/>
      <c r="C159" s="2" t="s">
        <v>12</v>
      </c>
      <c r="D159" s="2" t="s">
        <v>76</v>
      </c>
      <c r="E159" s="2"/>
      <c r="F159" s="2"/>
      <c r="G159" s="2">
        <v>6.2499999999999991</v>
      </c>
      <c r="H159" s="2" t="s">
        <v>65</v>
      </c>
      <c r="I159" s="2" t="s">
        <v>12</v>
      </c>
      <c r="J159" s="2" t="s">
        <v>26</v>
      </c>
      <c r="K159" t="s">
        <v>42</v>
      </c>
    </row>
    <row r="160" spans="1:11" x14ac:dyDescent="0.2">
      <c r="A160" s="2"/>
      <c r="B160" s="2"/>
      <c r="C160" s="2" t="s">
        <v>12</v>
      </c>
      <c r="D160" s="2"/>
      <c r="E160" s="2"/>
      <c r="F160" s="2" t="s">
        <v>33</v>
      </c>
      <c r="G160" s="2">
        <v>0.32894736842105132</v>
      </c>
      <c r="H160" s="2" t="s">
        <v>65</v>
      </c>
      <c r="I160" s="2" t="s">
        <v>12</v>
      </c>
      <c r="J160" s="2" t="s">
        <v>26</v>
      </c>
      <c r="K160" t="s">
        <v>42</v>
      </c>
    </row>
    <row r="161" spans="1:11" x14ac:dyDescent="0.2">
      <c r="A161" s="2"/>
      <c r="B161" s="2"/>
      <c r="C161" s="2"/>
      <c r="D161" s="2" t="s">
        <v>76</v>
      </c>
      <c r="E161" s="2" t="s">
        <v>26</v>
      </c>
      <c r="F161" s="2"/>
      <c r="G161" s="2">
        <v>1.5</v>
      </c>
      <c r="H161" s="2" t="s">
        <v>65</v>
      </c>
      <c r="I161" s="2" t="s">
        <v>12</v>
      </c>
      <c r="J161" s="2" t="s">
        <v>26</v>
      </c>
      <c r="K161" t="s">
        <v>42</v>
      </c>
    </row>
    <row r="162" spans="1:11" x14ac:dyDescent="0.2">
      <c r="A162" s="2"/>
      <c r="B162" s="2"/>
      <c r="C162" s="2"/>
      <c r="D162" s="2" t="s">
        <v>76</v>
      </c>
      <c r="E162" s="2"/>
      <c r="F162" s="2" t="s">
        <v>33</v>
      </c>
      <c r="G162" s="2">
        <v>4.7499999999999991</v>
      </c>
      <c r="H162" s="2" t="s">
        <v>65</v>
      </c>
      <c r="I162" s="2" t="s">
        <v>12</v>
      </c>
      <c r="J162" s="2" t="s">
        <v>26</v>
      </c>
      <c r="K162" t="s">
        <v>42</v>
      </c>
    </row>
    <row r="163" spans="1:11" x14ac:dyDescent="0.2">
      <c r="A163" s="2"/>
      <c r="B163" s="2"/>
      <c r="C163" s="2"/>
      <c r="D163" s="2" t="s">
        <v>76</v>
      </c>
      <c r="E163" s="2"/>
      <c r="F163" s="2" t="s">
        <v>70</v>
      </c>
      <c r="G163" s="2">
        <v>0</v>
      </c>
      <c r="H163" s="2" t="s">
        <v>65</v>
      </c>
      <c r="I163" s="2" t="s">
        <v>12</v>
      </c>
      <c r="J163" s="2" t="s">
        <v>26</v>
      </c>
      <c r="K163" t="s">
        <v>42</v>
      </c>
    </row>
    <row r="164" spans="1:11" x14ac:dyDescent="0.2">
      <c r="A164" s="2"/>
      <c r="B164" s="2"/>
      <c r="C164" s="2"/>
      <c r="D164" s="2"/>
      <c r="E164" s="2" t="s">
        <v>26</v>
      </c>
      <c r="F164" s="2" t="s">
        <v>33</v>
      </c>
      <c r="G164" s="2">
        <v>0.5</v>
      </c>
      <c r="H164" s="2" t="s">
        <v>65</v>
      </c>
      <c r="I164" s="2" t="s">
        <v>12</v>
      </c>
      <c r="J164" s="2" t="s">
        <v>26</v>
      </c>
      <c r="K164" t="s">
        <v>42</v>
      </c>
    </row>
    <row r="165" spans="1:11" x14ac:dyDescent="0.2">
      <c r="A165" s="2"/>
      <c r="B165" s="2"/>
      <c r="C165" s="2"/>
      <c r="D165" s="2"/>
      <c r="E165" s="2" t="s">
        <v>26</v>
      </c>
      <c r="F165" s="2" t="s">
        <v>70</v>
      </c>
      <c r="G165" s="2">
        <v>0</v>
      </c>
      <c r="H165" s="2" t="s">
        <v>65</v>
      </c>
      <c r="I165" s="2" t="s">
        <v>12</v>
      </c>
      <c r="J165" s="2" t="s">
        <v>26</v>
      </c>
      <c r="K165" t="s">
        <v>42</v>
      </c>
    </row>
    <row r="166" spans="1:11" x14ac:dyDescent="0.2">
      <c r="A166" s="2"/>
      <c r="B166" s="2"/>
      <c r="C166" s="2"/>
      <c r="D166" s="2"/>
      <c r="E166" s="2" t="s">
        <v>26</v>
      </c>
      <c r="F166" s="2" t="s">
        <v>33</v>
      </c>
      <c r="G166" s="2">
        <v>2</v>
      </c>
      <c r="H166" s="2" t="s">
        <v>65</v>
      </c>
      <c r="I166" s="2" t="s">
        <v>12</v>
      </c>
      <c r="J166" s="2" t="s">
        <v>26</v>
      </c>
      <c r="K166" t="s">
        <v>42</v>
      </c>
    </row>
    <row r="167" spans="1:11" x14ac:dyDescent="0.2">
      <c r="A167" s="2"/>
      <c r="B167" s="2"/>
      <c r="C167" s="2"/>
      <c r="D167" s="2"/>
      <c r="E167" s="2" t="s">
        <v>26</v>
      </c>
      <c r="F167" s="2" t="s">
        <v>70</v>
      </c>
      <c r="G167" s="2">
        <v>0</v>
      </c>
      <c r="H167" s="2" t="s">
        <v>65</v>
      </c>
      <c r="I167" s="2" t="s">
        <v>12</v>
      </c>
      <c r="J167" s="2" t="s">
        <v>26</v>
      </c>
      <c r="K167" t="s">
        <v>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9A200-EAEB-484F-82D1-7C7358E2A82E}">
  <sheetPr>
    <tabColor theme="8"/>
  </sheetPr>
  <dimension ref="A1:L167"/>
  <sheetViews>
    <sheetView zoomScale="130" zoomScaleNormal="130" workbookViewId="0">
      <selection activeCell="L1" sqref="L1:L1048576"/>
    </sheetView>
  </sheetViews>
  <sheetFormatPr baseColWidth="10" defaultRowHeight="16" x14ac:dyDescent="0.2"/>
  <cols>
    <col min="1" max="1" width="4.83203125" bestFit="1" customWidth="1"/>
    <col min="2" max="2" width="8.1640625" bestFit="1" customWidth="1"/>
    <col min="3" max="3" width="7.6640625" bestFit="1" customWidth="1"/>
    <col min="4" max="4" width="7.33203125" bestFit="1" customWidth="1"/>
    <col min="5" max="5" width="17" bestFit="1" customWidth="1"/>
    <col min="6" max="6" width="15.33203125" bestFit="1" customWidth="1"/>
    <col min="7" max="7" width="7.6640625" bestFit="1" customWidth="1"/>
    <col min="11" max="11" width="19.83203125" bestFit="1" customWidth="1"/>
    <col min="12" max="12" width="17.83203125" customWidth="1"/>
  </cols>
  <sheetData>
    <row r="1" spans="1:12" x14ac:dyDescent="0.2">
      <c r="A1" s="1" t="s">
        <v>9</v>
      </c>
      <c r="B1" s="1" t="s">
        <v>0</v>
      </c>
      <c r="C1" s="1" t="s">
        <v>11</v>
      </c>
      <c r="D1" s="1" t="s">
        <v>13</v>
      </c>
      <c r="E1" s="1" t="s">
        <v>14</v>
      </c>
      <c r="F1" s="1" t="s">
        <v>15</v>
      </c>
      <c r="G1" s="1" t="s">
        <v>1</v>
      </c>
      <c r="H1" s="1" t="s">
        <v>61</v>
      </c>
      <c r="I1" s="1" t="s">
        <v>79</v>
      </c>
      <c r="J1" s="1" t="s">
        <v>80</v>
      </c>
      <c r="K1" s="1" t="s">
        <v>17</v>
      </c>
      <c r="L1" s="4"/>
    </row>
    <row r="2" spans="1:12" x14ac:dyDescent="0.2">
      <c r="A2" s="2" t="s">
        <v>101</v>
      </c>
      <c r="B2" s="2" t="s">
        <v>2</v>
      </c>
      <c r="C2" s="2"/>
      <c r="D2" s="2"/>
      <c r="E2" s="2"/>
      <c r="F2" s="2"/>
      <c r="G2" s="2">
        <v>5.8479532163742691</v>
      </c>
      <c r="H2" s="2" t="s">
        <v>68</v>
      </c>
      <c r="I2" s="2" t="s">
        <v>18</v>
      </c>
      <c r="J2" s="2" t="s">
        <v>8</v>
      </c>
      <c r="K2" t="s">
        <v>27</v>
      </c>
    </row>
    <row r="3" spans="1:12" x14ac:dyDescent="0.2">
      <c r="A3" s="2" t="s">
        <v>101</v>
      </c>
      <c r="B3" s="2"/>
      <c r="C3" s="2"/>
      <c r="D3" s="2"/>
      <c r="E3" s="2"/>
      <c r="F3" s="2" t="s">
        <v>33</v>
      </c>
      <c r="G3" s="2">
        <v>4.0806600542102291</v>
      </c>
      <c r="H3" s="2" t="s">
        <v>68</v>
      </c>
      <c r="I3" s="2" t="s">
        <v>18</v>
      </c>
      <c r="J3" s="2" t="s">
        <v>8</v>
      </c>
      <c r="K3" t="s">
        <v>27</v>
      </c>
    </row>
    <row r="4" spans="1:12" x14ac:dyDescent="0.2">
      <c r="A4" s="2"/>
      <c r="B4" s="2" t="s">
        <v>2</v>
      </c>
      <c r="C4" s="2" t="s">
        <v>18</v>
      </c>
      <c r="D4" s="2"/>
      <c r="E4" s="2"/>
      <c r="F4" s="2"/>
      <c r="G4" s="2">
        <v>5.8479532163742691</v>
      </c>
      <c r="H4" s="2" t="s">
        <v>68</v>
      </c>
      <c r="I4" s="2" t="s">
        <v>18</v>
      </c>
      <c r="J4" s="2" t="s">
        <v>8</v>
      </c>
      <c r="K4" t="s">
        <v>27</v>
      </c>
    </row>
    <row r="5" spans="1:12" x14ac:dyDescent="0.2">
      <c r="A5" s="2"/>
      <c r="B5" s="2" t="s">
        <v>2</v>
      </c>
      <c r="C5" s="2"/>
      <c r="D5" s="2"/>
      <c r="E5" s="2"/>
      <c r="F5" s="2" t="s">
        <v>33</v>
      </c>
      <c r="G5" s="2">
        <v>0</v>
      </c>
      <c r="H5" s="2" t="s">
        <v>68</v>
      </c>
      <c r="I5" s="2" t="s">
        <v>18</v>
      </c>
      <c r="J5" s="2" t="s">
        <v>8</v>
      </c>
      <c r="K5" t="s">
        <v>27</v>
      </c>
    </row>
    <row r="6" spans="1:12" x14ac:dyDescent="0.2">
      <c r="A6" s="2"/>
      <c r="B6" s="2"/>
      <c r="C6" s="2" t="s">
        <v>18</v>
      </c>
      <c r="D6" s="2" t="s">
        <v>16</v>
      </c>
      <c r="E6" s="2"/>
      <c r="F6" s="2"/>
      <c r="G6" s="2">
        <v>5.5555555555555554</v>
      </c>
      <c r="H6" s="2" t="s">
        <v>68</v>
      </c>
      <c r="I6" s="2" t="s">
        <v>18</v>
      </c>
      <c r="J6" s="2" t="s">
        <v>8</v>
      </c>
      <c r="K6" t="s">
        <v>28</v>
      </c>
    </row>
    <row r="7" spans="1:12" x14ac:dyDescent="0.2">
      <c r="A7" s="2"/>
      <c r="B7" s="2"/>
      <c r="C7" s="2" t="s">
        <v>18</v>
      </c>
      <c r="D7" s="2"/>
      <c r="E7" s="2"/>
      <c r="F7" s="2" t="s">
        <v>33</v>
      </c>
      <c r="G7" s="2">
        <v>0.29239766081871377</v>
      </c>
      <c r="H7" s="2" t="s">
        <v>68</v>
      </c>
      <c r="I7" s="2" t="s">
        <v>18</v>
      </c>
      <c r="J7" s="2" t="s">
        <v>8</v>
      </c>
      <c r="K7" t="s">
        <v>28</v>
      </c>
    </row>
    <row r="8" spans="1:12" x14ac:dyDescent="0.2">
      <c r="A8" s="2"/>
      <c r="B8" s="2"/>
      <c r="C8" s="2"/>
      <c r="D8" s="2" t="s">
        <v>16</v>
      </c>
      <c r="E8" s="2" t="s">
        <v>8</v>
      </c>
      <c r="F8" s="2"/>
      <c r="G8" s="2">
        <v>1</v>
      </c>
      <c r="H8" s="2" t="s">
        <v>68</v>
      </c>
      <c r="I8" s="2" t="s">
        <v>18</v>
      </c>
      <c r="J8" s="2" t="s">
        <v>8</v>
      </c>
      <c r="K8" t="s">
        <v>28</v>
      </c>
    </row>
    <row r="9" spans="1:12" x14ac:dyDescent="0.2">
      <c r="A9" s="2"/>
      <c r="B9" s="2"/>
      <c r="C9" s="2"/>
      <c r="D9" s="2" t="s">
        <v>16</v>
      </c>
      <c r="E9" s="2"/>
      <c r="F9" s="2" t="s">
        <v>33</v>
      </c>
      <c r="G9" s="2">
        <v>4.5555555555555554</v>
      </c>
      <c r="H9" s="2" t="s">
        <v>68</v>
      </c>
      <c r="I9" s="2" t="s">
        <v>18</v>
      </c>
      <c r="J9" s="2" t="s">
        <v>8</v>
      </c>
      <c r="K9" t="s">
        <v>28</v>
      </c>
    </row>
    <row r="10" spans="1:12" x14ac:dyDescent="0.2">
      <c r="A10" s="2"/>
      <c r="B10" s="2"/>
      <c r="C10" s="2"/>
      <c r="D10" s="2" t="s">
        <v>16</v>
      </c>
      <c r="E10" s="2"/>
      <c r="F10" s="2" t="s">
        <v>70</v>
      </c>
      <c r="G10" s="2">
        <v>0</v>
      </c>
      <c r="H10" s="2" t="s">
        <v>68</v>
      </c>
      <c r="I10" s="2" t="s">
        <v>18</v>
      </c>
      <c r="J10" s="2" t="s">
        <v>8</v>
      </c>
      <c r="K10" t="s">
        <v>28</v>
      </c>
    </row>
    <row r="11" spans="1:12" x14ac:dyDescent="0.2">
      <c r="A11" s="2"/>
      <c r="B11" s="2"/>
      <c r="C11" s="2" t="s">
        <v>18</v>
      </c>
      <c r="D11" s="2" t="s">
        <v>78</v>
      </c>
      <c r="E11" s="2"/>
      <c r="F11" s="2"/>
      <c r="G11" s="2">
        <v>0</v>
      </c>
      <c r="H11" s="2" t="s">
        <v>68</v>
      </c>
      <c r="I11" s="2" t="s">
        <v>18</v>
      </c>
      <c r="J11" s="2" t="s">
        <v>8</v>
      </c>
      <c r="K11" t="s">
        <v>28</v>
      </c>
    </row>
    <row r="12" spans="1:12" x14ac:dyDescent="0.2">
      <c r="A12" s="2"/>
      <c r="B12" s="2"/>
      <c r="C12" s="2" t="s">
        <v>18</v>
      </c>
      <c r="D12" s="2"/>
      <c r="E12" s="2"/>
      <c r="F12" s="2" t="s">
        <v>33</v>
      </c>
      <c r="G12" s="2">
        <v>0</v>
      </c>
      <c r="H12" s="2" t="s">
        <v>68</v>
      </c>
      <c r="I12" s="2" t="s">
        <v>18</v>
      </c>
      <c r="J12" s="2" t="s">
        <v>8</v>
      </c>
      <c r="K12" t="s">
        <v>28</v>
      </c>
    </row>
    <row r="13" spans="1:12" x14ac:dyDescent="0.2">
      <c r="A13" s="2"/>
      <c r="B13" s="2"/>
      <c r="C13" s="2"/>
      <c r="D13" s="2" t="s">
        <v>78</v>
      </c>
      <c r="E13" s="2" t="s">
        <v>8</v>
      </c>
      <c r="F13" s="2"/>
      <c r="G13" s="2">
        <v>0</v>
      </c>
      <c r="H13" s="2" t="s">
        <v>68</v>
      </c>
      <c r="I13" s="2" t="s">
        <v>18</v>
      </c>
      <c r="J13" s="2" t="s">
        <v>8</v>
      </c>
      <c r="K13" t="s">
        <v>28</v>
      </c>
    </row>
    <row r="14" spans="1:12" x14ac:dyDescent="0.2">
      <c r="A14" s="2"/>
      <c r="B14" s="2"/>
      <c r="C14" s="2"/>
      <c r="D14" s="2" t="s">
        <v>78</v>
      </c>
      <c r="E14" s="2"/>
      <c r="F14" s="2" t="s">
        <v>33</v>
      </c>
      <c r="G14" s="2">
        <v>0</v>
      </c>
      <c r="H14" s="2" t="s">
        <v>68</v>
      </c>
      <c r="I14" s="2" t="s">
        <v>18</v>
      </c>
      <c r="J14" s="2" t="s">
        <v>8</v>
      </c>
      <c r="K14" t="s">
        <v>28</v>
      </c>
    </row>
    <row r="15" spans="1:12" x14ac:dyDescent="0.2">
      <c r="A15" s="2"/>
      <c r="B15" s="2"/>
      <c r="C15" s="2"/>
      <c r="D15" s="2" t="s">
        <v>78</v>
      </c>
      <c r="E15" s="2"/>
      <c r="F15" s="2" t="s">
        <v>70</v>
      </c>
      <c r="G15" s="6">
        <v>0</v>
      </c>
      <c r="H15" s="2" t="s">
        <v>68</v>
      </c>
      <c r="I15" s="2" t="s">
        <v>18</v>
      </c>
      <c r="J15" s="2" t="s">
        <v>8</v>
      </c>
      <c r="K15" t="s">
        <v>28</v>
      </c>
    </row>
    <row r="16" spans="1:12" x14ac:dyDescent="0.2">
      <c r="A16" s="2"/>
      <c r="B16" s="2"/>
      <c r="C16" s="2"/>
      <c r="D16" s="2"/>
      <c r="E16" s="2" t="s">
        <v>8</v>
      </c>
      <c r="F16" s="2" t="s">
        <v>33</v>
      </c>
      <c r="G16" s="2">
        <v>0</v>
      </c>
      <c r="H16" s="2" t="s">
        <v>68</v>
      </c>
      <c r="I16" s="2" t="s">
        <v>18</v>
      </c>
      <c r="J16" s="2" t="s">
        <v>8</v>
      </c>
      <c r="K16" t="s">
        <v>28</v>
      </c>
    </row>
    <row r="17" spans="1:11" x14ac:dyDescent="0.2">
      <c r="A17" s="2"/>
      <c r="B17" s="2"/>
      <c r="C17" s="2"/>
      <c r="D17" s="2"/>
      <c r="E17" s="2" t="s">
        <v>8</v>
      </c>
      <c r="F17" s="2" t="s">
        <v>70</v>
      </c>
      <c r="G17" s="2">
        <v>0</v>
      </c>
      <c r="H17" s="2" t="s">
        <v>68</v>
      </c>
      <c r="I17" s="2" t="s">
        <v>18</v>
      </c>
      <c r="J17" s="2" t="s">
        <v>8</v>
      </c>
      <c r="K17" t="s">
        <v>28</v>
      </c>
    </row>
    <row r="18" spans="1:11" x14ac:dyDescent="0.2">
      <c r="A18" s="2"/>
      <c r="B18" s="2"/>
      <c r="C18" s="2"/>
      <c r="D18" s="2"/>
      <c r="E18" s="2" t="s">
        <v>8</v>
      </c>
      <c r="F18" s="2" t="s">
        <v>33</v>
      </c>
      <c r="G18" s="2">
        <v>1</v>
      </c>
      <c r="H18" s="2" t="s">
        <v>68</v>
      </c>
      <c r="I18" s="2" t="s">
        <v>18</v>
      </c>
      <c r="J18" s="2" t="s">
        <v>8</v>
      </c>
      <c r="K18" t="s">
        <v>28</v>
      </c>
    </row>
    <row r="19" spans="1:11" x14ac:dyDescent="0.2">
      <c r="A19" s="2"/>
      <c r="B19" s="2"/>
      <c r="C19" s="2"/>
      <c r="D19" s="2"/>
      <c r="E19" s="2" t="s">
        <v>8</v>
      </c>
      <c r="F19" s="2" t="s">
        <v>70</v>
      </c>
      <c r="G19" s="2">
        <v>0</v>
      </c>
      <c r="H19" s="2" t="s">
        <v>68</v>
      </c>
      <c r="I19" s="2" t="s">
        <v>18</v>
      </c>
      <c r="J19" s="2" t="s">
        <v>8</v>
      </c>
      <c r="K19" t="s">
        <v>28</v>
      </c>
    </row>
    <row r="20" spans="1:11" x14ac:dyDescent="0.2">
      <c r="A20" s="3" t="s">
        <v>102</v>
      </c>
      <c r="B20" s="3" t="s">
        <v>19</v>
      </c>
      <c r="C20" s="3"/>
      <c r="D20" s="3"/>
      <c r="E20" s="3"/>
      <c r="F20" s="3"/>
      <c r="G20" s="3">
        <v>4.8245614035087723</v>
      </c>
      <c r="H20" s="3" t="s">
        <v>62</v>
      </c>
      <c r="I20" s="3" t="s">
        <v>4</v>
      </c>
      <c r="J20" s="3" t="s">
        <v>20</v>
      </c>
      <c r="K20" t="s">
        <v>29</v>
      </c>
    </row>
    <row r="21" spans="1:11" x14ac:dyDescent="0.2">
      <c r="A21" s="3" t="s">
        <v>102</v>
      </c>
      <c r="B21" s="3"/>
      <c r="C21" s="3"/>
      <c r="D21" s="3"/>
      <c r="E21" s="3"/>
      <c r="F21" s="3" t="s">
        <v>33</v>
      </c>
      <c r="G21" s="3">
        <v>0.53606237816764124</v>
      </c>
      <c r="H21" s="3" t="s">
        <v>62</v>
      </c>
      <c r="I21" s="3" t="s">
        <v>4</v>
      </c>
      <c r="J21" s="3" t="s">
        <v>20</v>
      </c>
      <c r="K21" t="s">
        <v>29</v>
      </c>
    </row>
    <row r="22" spans="1:11" x14ac:dyDescent="0.2">
      <c r="A22" s="3"/>
      <c r="B22" s="3" t="s">
        <v>19</v>
      </c>
      <c r="C22" s="3" t="s">
        <v>4</v>
      </c>
      <c r="D22" s="3"/>
      <c r="E22" s="3"/>
      <c r="F22" s="3"/>
      <c r="G22" s="3">
        <v>6.1403508771929829</v>
      </c>
      <c r="H22" s="3" t="s">
        <v>62</v>
      </c>
      <c r="I22" s="3" t="s">
        <v>4</v>
      </c>
      <c r="J22" s="3" t="s">
        <v>20</v>
      </c>
      <c r="K22" t="s">
        <v>29</v>
      </c>
    </row>
    <row r="23" spans="1:11" x14ac:dyDescent="0.2">
      <c r="A23" s="3"/>
      <c r="B23" s="3" t="s">
        <v>19</v>
      </c>
      <c r="C23" s="3"/>
      <c r="D23" s="3"/>
      <c r="E23" s="3"/>
      <c r="F23" s="3" t="s">
        <v>33</v>
      </c>
      <c r="G23" s="3">
        <v>0</v>
      </c>
      <c r="H23" s="3" t="s">
        <v>62</v>
      </c>
      <c r="I23" s="3" t="s">
        <v>4</v>
      </c>
      <c r="J23" s="3" t="s">
        <v>20</v>
      </c>
      <c r="K23" t="s">
        <v>29</v>
      </c>
    </row>
    <row r="24" spans="1:11" x14ac:dyDescent="0.2">
      <c r="A24" s="3" t="s">
        <v>103</v>
      </c>
      <c r="B24" s="3" t="s">
        <v>21</v>
      </c>
      <c r="C24" s="3"/>
      <c r="D24" s="3"/>
      <c r="E24" s="3"/>
      <c r="F24" s="3"/>
      <c r="G24" s="3">
        <v>28.07017543859649</v>
      </c>
      <c r="H24" s="3" t="s">
        <v>62</v>
      </c>
      <c r="I24" s="3" t="s">
        <v>4</v>
      </c>
      <c r="J24" s="3" t="s">
        <v>20</v>
      </c>
      <c r="K24" t="s">
        <v>30</v>
      </c>
    </row>
    <row r="25" spans="1:11" x14ac:dyDescent="0.2">
      <c r="A25" s="3" t="s">
        <v>103</v>
      </c>
      <c r="B25" s="3"/>
      <c r="C25" s="3"/>
      <c r="D25" s="3"/>
      <c r="E25" s="3"/>
      <c r="F25" s="3" t="s">
        <v>33</v>
      </c>
      <c r="G25" s="3">
        <v>9.9652926353824949</v>
      </c>
      <c r="H25" s="3" t="s">
        <v>62</v>
      </c>
      <c r="I25" s="3" t="s">
        <v>4</v>
      </c>
      <c r="J25" s="3" t="s">
        <v>20</v>
      </c>
      <c r="K25" t="s">
        <v>30</v>
      </c>
    </row>
    <row r="26" spans="1:11" x14ac:dyDescent="0.2">
      <c r="A26" s="3"/>
      <c r="B26" s="3" t="s">
        <v>21</v>
      </c>
      <c r="C26" s="3" t="s">
        <v>4</v>
      </c>
      <c r="D26" s="3"/>
      <c r="E26" s="3"/>
      <c r="F26" s="3"/>
      <c r="G26" s="3">
        <v>37.719298245614027</v>
      </c>
      <c r="H26" s="3" t="s">
        <v>62</v>
      </c>
      <c r="I26" s="3" t="s">
        <v>4</v>
      </c>
      <c r="J26" s="3" t="s">
        <v>20</v>
      </c>
      <c r="K26" t="s">
        <v>30</v>
      </c>
    </row>
    <row r="27" spans="1:11" x14ac:dyDescent="0.2">
      <c r="A27" s="3"/>
      <c r="B27" s="3" t="s">
        <v>21</v>
      </c>
      <c r="C27" s="3"/>
      <c r="D27" s="3"/>
      <c r="E27" s="3"/>
      <c r="F27" s="3" t="s">
        <v>33</v>
      </c>
      <c r="G27" s="3">
        <v>0</v>
      </c>
      <c r="H27" s="3" t="s">
        <v>62</v>
      </c>
      <c r="I27" s="3" t="s">
        <v>4</v>
      </c>
      <c r="J27" s="3" t="s">
        <v>20</v>
      </c>
      <c r="K27" t="s">
        <v>30</v>
      </c>
    </row>
    <row r="28" spans="1:11" x14ac:dyDescent="0.2">
      <c r="A28" s="3"/>
      <c r="B28" s="3"/>
      <c r="C28" s="3" t="s">
        <v>4</v>
      </c>
      <c r="D28" s="3" t="s">
        <v>5</v>
      </c>
      <c r="E28" s="3"/>
      <c r="F28" s="3"/>
      <c r="G28" s="3">
        <v>4.1666666666666661</v>
      </c>
      <c r="H28" s="3" t="s">
        <v>62</v>
      </c>
      <c r="I28" s="3" t="s">
        <v>4</v>
      </c>
      <c r="J28" s="3" t="s">
        <v>20</v>
      </c>
      <c r="K28" t="s">
        <v>31</v>
      </c>
    </row>
    <row r="29" spans="1:11" x14ac:dyDescent="0.2">
      <c r="A29" s="3"/>
      <c r="B29" s="3"/>
      <c r="C29" s="3" t="s">
        <v>4</v>
      </c>
      <c r="D29" s="3"/>
      <c r="E29" s="3"/>
      <c r="F29" s="3" t="s">
        <v>33</v>
      </c>
      <c r="G29" s="3">
        <v>0.2192982456140351</v>
      </c>
      <c r="H29" s="3" t="s">
        <v>62</v>
      </c>
      <c r="I29" s="3" t="s">
        <v>4</v>
      </c>
      <c r="J29" s="3" t="s">
        <v>20</v>
      </c>
      <c r="K29" t="s">
        <v>31</v>
      </c>
    </row>
    <row r="30" spans="1:11" x14ac:dyDescent="0.2">
      <c r="A30" s="3"/>
      <c r="B30" s="3"/>
      <c r="C30" s="3"/>
      <c r="D30" s="3" t="s">
        <v>5</v>
      </c>
      <c r="E30" s="3" t="s">
        <v>20</v>
      </c>
      <c r="F30" s="3"/>
      <c r="G30" s="3">
        <v>1</v>
      </c>
      <c r="H30" s="3" t="s">
        <v>62</v>
      </c>
      <c r="I30" s="3" t="s">
        <v>4</v>
      </c>
      <c r="J30" s="3" t="s">
        <v>20</v>
      </c>
      <c r="K30" t="s">
        <v>31</v>
      </c>
    </row>
    <row r="31" spans="1:11" x14ac:dyDescent="0.2">
      <c r="A31" s="3"/>
      <c r="B31" s="3"/>
      <c r="C31" s="3"/>
      <c r="D31" s="3" t="s">
        <v>5</v>
      </c>
      <c r="E31" s="3"/>
      <c r="F31" s="3" t="s">
        <v>33</v>
      </c>
      <c r="G31" s="3">
        <v>3.1666666666666661</v>
      </c>
      <c r="H31" s="3" t="s">
        <v>62</v>
      </c>
      <c r="I31" s="3" t="s">
        <v>4</v>
      </c>
      <c r="J31" s="3" t="s">
        <v>20</v>
      </c>
      <c r="K31" t="s">
        <v>31</v>
      </c>
    </row>
    <row r="32" spans="1:11" x14ac:dyDescent="0.2">
      <c r="A32" s="3"/>
      <c r="B32" s="3"/>
      <c r="C32" s="3"/>
      <c r="D32" s="3" t="s">
        <v>5</v>
      </c>
      <c r="E32" s="3"/>
      <c r="F32" s="3" t="s">
        <v>70</v>
      </c>
      <c r="G32" s="3">
        <v>0</v>
      </c>
      <c r="H32" s="3" t="s">
        <v>62</v>
      </c>
      <c r="I32" s="3" t="s">
        <v>4</v>
      </c>
      <c r="J32" s="3" t="s">
        <v>20</v>
      </c>
      <c r="K32" t="s">
        <v>31</v>
      </c>
    </row>
    <row r="33" spans="1:11" x14ac:dyDescent="0.2">
      <c r="A33" s="3"/>
      <c r="B33" s="3"/>
      <c r="C33" s="3" t="s">
        <v>4</v>
      </c>
      <c r="D33" s="3" t="s">
        <v>77</v>
      </c>
      <c r="E33" s="3"/>
      <c r="F33" s="3"/>
      <c r="G33" s="3">
        <v>37.499999999999993</v>
      </c>
      <c r="H33" s="3" t="s">
        <v>62</v>
      </c>
      <c r="I33" s="3" t="s">
        <v>4</v>
      </c>
      <c r="J33" s="3" t="s">
        <v>20</v>
      </c>
      <c r="K33" t="s">
        <v>31</v>
      </c>
    </row>
    <row r="34" spans="1:11" x14ac:dyDescent="0.2">
      <c r="A34" s="3"/>
      <c r="B34" s="3"/>
      <c r="C34" s="3" t="s">
        <v>4</v>
      </c>
      <c r="D34" s="3"/>
      <c r="E34" s="3"/>
      <c r="F34" s="3" t="s">
        <v>33</v>
      </c>
      <c r="G34" s="3">
        <v>1.9736842105263159</v>
      </c>
      <c r="H34" s="3" t="s">
        <v>62</v>
      </c>
      <c r="I34" s="3" t="s">
        <v>4</v>
      </c>
      <c r="J34" s="3" t="s">
        <v>20</v>
      </c>
      <c r="K34" t="s">
        <v>31</v>
      </c>
    </row>
    <row r="35" spans="1:11" x14ac:dyDescent="0.2">
      <c r="A35" s="3"/>
      <c r="B35" s="3"/>
      <c r="C35" s="3"/>
      <c r="D35" s="3" t="s">
        <v>77</v>
      </c>
      <c r="E35" s="3" t="s">
        <v>20</v>
      </c>
      <c r="F35" s="3"/>
      <c r="G35" s="3">
        <v>9</v>
      </c>
      <c r="H35" s="3" t="s">
        <v>62</v>
      </c>
      <c r="I35" s="3" t="s">
        <v>4</v>
      </c>
      <c r="J35" s="3" t="s">
        <v>20</v>
      </c>
      <c r="K35" t="s">
        <v>31</v>
      </c>
    </row>
    <row r="36" spans="1:11" x14ac:dyDescent="0.2">
      <c r="A36" s="3"/>
      <c r="B36" s="3"/>
      <c r="C36" s="3"/>
      <c r="D36" s="3" t="s">
        <v>77</v>
      </c>
      <c r="E36" s="3"/>
      <c r="F36" s="3" t="s">
        <v>33</v>
      </c>
      <c r="G36" s="3">
        <v>28.499999999999993</v>
      </c>
      <c r="H36" s="3" t="s">
        <v>62</v>
      </c>
      <c r="I36" s="3" t="s">
        <v>4</v>
      </c>
      <c r="J36" s="3" t="s">
        <v>20</v>
      </c>
      <c r="K36" t="s">
        <v>31</v>
      </c>
    </row>
    <row r="37" spans="1:11" x14ac:dyDescent="0.2">
      <c r="A37" s="3"/>
      <c r="B37" s="3"/>
      <c r="C37" s="3"/>
      <c r="D37" s="3" t="s">
        <v>77</v>
      </c>
      <c r="E37" s="3"/>
      <c r="F37" s="3" t="s">
        <v>70</v>
      </c>
      <c r="G37" s="3">
        <v>0</v>
      </c>
      <c r="H37" s="3" t="s">
        <v>62</v>
      </c>
      <c r="I37" s="3" t="s">
        <v>4</v>
      </c>
      <c r="J37" s="3" t="s">
        <v>20</v>
      </c>
      <c r="K37" t="s">
        <v>31</v>
      </c>
    </row>
    <row r="38" spans="1:11" x14ac:dyDescent="0.2">
      <c r="A38" s="3"/>
      <c r="B38" s="3"/>
      <c r="C38" s="3"/>
      <c r="D38" s="3"/>
      <c r="E38" s="3" t="s">
        <v>20</v>
      </c>
      <c r="F38" s="3" t="s">
        <v>33</v>
      </c>
      <c r="G38" s="3">
        <v>0.99999999999999978</v>
      </c>
      <c r="H38" s="3" t="s">
        <v>62</v>
      </c>
      <c r="I38" s="3" t="s">
        <v>4</v>
      </c>
      <c r="J38" s="3" t="s">
        <v>20</v>
      </c>
      <c r="K38" t="s">
        <v>31</v>
      </c>
    </row>
    <row r="39" spans="1:11" x14ac:dyDescent="0.2">
      <c r="A39" s="3"/>
      <c r="B39" s="3"/>
      <c r="C39" s="3"/>
      <c r="D39" s="3"/>
      <c r="E39" s="3" t="s">
        <v>20</v>
      </c>
      <c r="F39" s="3" t="s">
        <v>70</v>
      </c>
      <c r="G39" s="3">
        <v>4</v>
      </c>
      <c r="H39" s="3" t="s">
        <v>62</v>
      </c>
      <c r="I39" s="3" t="s">
        <v>4</v>
      </c>
      <c r="J39" s="3" t="s">
        <v>20</v>
      </c>
      <c r="K39" t="s">
        <v>31</v>
      </c>
    </row>
    <row r="40" spans="1:11" x14ac:dyDescent="0.2">
      <c r="A40" s="3"/>
      <c r="B40" s="3"/>
      <c r="C40" s="3"/>
      <c r="D40" s="3"/>
      <c r="E40" s="3" t="s">
        <v>20</v>
      </c>
      <c r="F40" s="3" t="s">
        <v>33</v>
      </c>
      <c r="G40" s="3">
        <v>5</v>
      </c>
      <c r="H40" s="3" t="s">
        <v>62</v>
      </c>
      <c r="I40" s="3" t="s">
        <v>4</v>
      </c>
      <c r="J40" s="3" t="s">
        <v>20</v>
      </c>
      <c r="K40" t="s">
        <v>31</v>
      </c>
    </row>
    <row r="41" spans="1:11" x14ac:dyDescent="0.2">
      <c r="A41" s="3"/>
      <c r="B41" s="3"/>
      <c r="C41" s="3"/>
      <c r="D41" s="3"/>
      <c r="E41" s="3" t="s">
        <v>20</v>
      </c>
      <c r="F41" s="3" t="s">
        <v>70</v>
      </c>
      <c r="G41" s="3">
        <v>0</v>
      </c>
      <c r="H41" s="3" t="s">
        <v>62</v>
      </c>
      <c r="I41" s="3" t="s">
        <v>4</v>
      </c>
      <c r="J41" s="3" t="s">
        <v>20</v>
      </c>
      <c r="K41" t="s">
        <v>31</v>
      </c>
    </row>
    <row r="42" spans="1:11" x14ac:dyDescent="0.2">
      <c r="A42" s="2" t="s">
        <v>102</v>
      </c>
      <c r="B42" s="2" t="s">
        <v>19</v>
      </c>
      <c r="C42" s="2"/>
      <c r="D42" s="2"/>
      <c r="E42" s="2"/>
      <c r="F42" s="2"/>
      <c r="G42" s="2">
        <v>6.1754385964912286</v>
      </c>
      <c r="H42" s="2" t="s">
        <v>63</v>
      </c>
      <c r="I42" s="2" t="s">
        <v>4</v>
      </c>
      <c r="J42" s="2" t="s">
        <v>22</v>
      </c>
      <c r="K42" t="s">
        <v>29</v>
      </c>
    </row>
    <row r="43" spans="1:11" x14ac:dyDescent="0.2">
      <c r="A43" s="2" t="s">
        <v>102</v>
      </c>
      <c r="B43" s="2"/>
      <c r="C43" s="2"/>
      <c r="D43" s="2"/>
      <c r="E43" s="2"/>
      <c r="F43" s="2" t="s">
        <v>33</v>
      </c>
      <c r="G43" s="2">
        <v>0.68615984405458075</v>
      </c>
      <c r="H43" s="2" t="s">
        <v>63</v>
      </c>
      <c r="I43" s="2" t="s">
        <v>4</v>
      </c>
      <c r="J43" s="2" t="s">
        <v>22</v>
      </c>
      <c r="K43" t="s">
        <v>29</v>
      </c>
    </row>
    <row r="44" spans="1:11" x14ac:dyDescent="0.2">
      <c r="A44" s="2"/>
      <c r="B44" s="2" t="s">
        <v>19</v>
      </c>
      <c r="C44" s="2" t="s">
        <v>4</v>
      </c>
      <c r="D44" s="2"/>
      <c r="E44" s="2"/>
      <c r="F44" s="2"/>
      <c r="G44" s="2">
        <v>7.8596491228070189</v>
      </c>
      <c r="H44" s="2" t="s">
        <v>63</v>
      </c>
      <c r="I44" s="2" t="s">
        <v>4</v>
      </c>
      <c r="J44" s="2" t="s">
        <v>22</v>
      </c>
      <c r="K44" t="s">
        <v>29</v>
      </c>
    </row>
    <row r="45" spans="1:11" x14ac:dyDescent="0.2">
      <c r="A45" s="2"/>
      <c r="B45" s="2" t="s">
        <v>19</v>
      </c>
      <c r="C45" s="2"/>
      <c r="D45" s="2"/>
      <c r="E45" s="2"/>
      <c r="F45" s="2" t="s">
        <v>33</v>
      </c>
      <c r="G45" s="2">
        <v>0</v>
      </c>
      <c r="H45" s="2" t="s">
        <v>63</v>
      </c>
      <c r="I45" s="2" t="s">
        <v>4</v>
      </c>
      <c r="J45" s="2" t="s">
        <v>22</v>
      </c>
      <c r="K45" t="s">
        <v>29</v>
      </c>
    </row>
    <row r="46" spans="1:11" x14ac:dyDescent="0.2">
      <c r="A46" s="2" t="s">
        <v>103</v>
      </c>
      <c r="B46" s="2" t="s">
        <v>21</v>
      </c>
      <c r="C46" s="2"/>
      <c r="D46" s="2"/>
      <c r="E46" s="2"/>
      <c r="F46" s="2"/>
      <c r="G46" s="2">
        <v>35.929824561403507</v>
      </c>
      <c r="H46" s="2" t="s">
        <v>63</v>
      </c>
      <c r="I46" s="2" t="s">
        <v>4</v>
      </c>
      <c r="J46" s="2" t="s">
        <v>22</v>
      </c>
      <c r="K46" t="s">
        <v>30</v>
      </c>
    </row>
    <row r="47" spans="1:11" x14ac:dyDescent="0.2">
      <c r="A47" s="2" t="s">
        <v>103</v>
      </c>
      <c r="B47" s="2"/>
      <c r="C47" s="2"/>
      <c r="D47" s="2"/>
      <c r="E47" s="2"/>
      <c r="F47" s="2" t="s">
        <v>33</v>
      </c>
      <c r="G47" s="2">
        <v>12.755574573289595</v>
      </c>
      <c r="H47" s="2" t="s">
        <v>63</v>
      </c>
      <c r="I47" s="2" t="s">
        <v>4</v>
      </c>
      <c r="J47" s="2" t="s">
        <v>22</v>
      </c>
      <c r="K47" t="s">
        <v>30</v>
      </c>
    </row>
    <row r="48" spans="1:11" x14ac:dyDescent="0.2">
      <c r="A48" s="2"/>
      <c r="B48" s="2" t="s">
        <v>21</v>
      </c>
      <c r="C48" s="2" t="s">
        <v>4</v>
      </c>
      <c r="D48" s="2"/>
      <c r="E48" s="2"/>
      <c r="F48" s="2"/>
      <c r="G48" s="2">
        <v>48.280701754385973</v>
      </c>
      <c r="H48" s="2" t="s">
        <v>63</v>
      </c>
      <c r="I48" s="2" t="s">
        <v>4</v>
      </c>
      <c r="J48" s="2" t="s">
        <v>22</v>
      </c>
      <c r="K48" t="s">
        <v>30</v>
      </c>
    </row>
    <row r="49" spans="1:11" x14ac:dyDescent="0.2">
      <c r="A49" s="2"/>
      <c r="B49" s="2" t="s">
        <v>21</v>
      </c>
      <c r="C49" s="2"/>
      <c r="D49" s="2"/>
      <c r="E49" s="2"/>
      <c r="F49" s="2" t="s">
        <v>33</v>
      </c>
      <c r="G49" s="2">
        <v>0</v>
      </c>
      <c r="H49" s="2" t="s">
        <v>63</v>
      </c>
      <c r="I49" s="2" t="s">
        <v>4</v>
      </c>
      <c r="J49" s="2" t="s">
        <v>22</v>
      </c>
      <c r="K49" t="s">
        <v>30</v>
      </c>
    </row>
    <row r="50" spans="1:11" x14ac:dyDescent="0.2">
      <c r="A50" s="2"/>
      <c r="B50" s="2"/>
      <c r="C50" s="2" t="s">
        <v>4</v>
      </c>
      <c r="D50" s="2" t="s">
        <v>5</v>
      </c>
      <c r="E50" s="2"/>
      <c r="F50" s="2"/>
      <c r="G50" s="2">
        <v>2.6666666666666665</v>
      </c>
      <c r="H50" s="2" t="s">
        <v>63</v>
      </c>
      <c r="I50" s="2" t="s">
        <v>4</v>
      </c>
      <c r="J50" s="2" t="s">
        <v>22</v>
      </c>
      <c r="K50" t="s">
        <v>31</v>
      </c>
    </row>
    <row r="51" spans="1:11" x14ac:dyDescent="0.2">
      <c r="A51" s="2"/>
      <c r="B51" s="2"/>
      <c r="C51" s="2" t="s">
        <v>4</v>
      </c>
      <c r="D51" s="2"/>
      <c r="E51" s="2"/>
      <c r="F51" s="2" t="s">
        <v>33</v>
      </c>
      <c r="G51" s="2">
        <v>0.14035087719298334</v>
      </c>
      <c r="H51" s="2" t="s">
        <v>63</v>
      </c>
      <c r="I51" s="2" t="s">
        <v>4</v>
      </c>
      <c r="J51" s="2" t="s">
        <v>22</v>
      </c>
      <c r="K51" t="s">
        <v>31</v>
      </c>
    </row>
    <row r="52" spans="1:11" x14ac:dyDescent="0.2">
      <c r="A52" s="2"/>
      <c r="B52" s="2"/>
      <c r="C52" s="2"/>
      <c r="D52" s="2" t="s">
        <v>5</v>
      </c>
      <c r="E52" s="2" t="s">
        <v>22</v>
      </c>
      <c r="F52" s="2"/>
      <c r="G52" s="2">
        <v>1</v>
      </c>
      <c r="H52" s="2" t="s">
        <v>63</v>
      </c>
      <c r="I52" s="2" t="s">
        <v>4</v>
      </c>
      <c r="J52" s="2" t="s">
        <v>22</v>
      </c>
      <c r="K52" t="s">
        <v>31</v>
      </c>
    </row>
    <row r="53" spans="1:11" x14ac:dyDescent="0.2">
      <c r="A53" s="2"/>
      <c r="B53" s="2"/>
      <c r="C53" s="2"/>
      <c r="D53" s="2" t="s">
        <v>5</v>
      </c>
      <c r="E53" s="2"/>
      <c r="F53" s="2" t="s">
        <v>33</v>
      </c>
      <c r="G53" s="2">
        <v>1.6666666666666665</v>
      </c>
      <c r="H53" s="2" t="s">
        <v>63</v>
      </c>
      <c r="I53" s="2" t="s">
        <v>4</v>
      </c>
      <c r="J53" s="2" t="s">
        <v>22</v>
      </c>
      <c r="K53" t="s">
        <v>31</v>
      </c>
    </row>
    <row r="54" spans="1:11" x14ac:dyDescent="0.2">
      <c r="A54" s="2"/>
      <c r="B54" s="2"/>
      <c r="C54" s="2"/>
      <c r="D54" s="2" t="s">
        <v>5</v>
      </c>
      <c r="E54" s="2"/>
      <c r="F54" s="2" t="s">
        <v>70</v>
      </c>
      <c r="G54" s="2">
        <v>0</v>
      </c>
      <c r="H54" s="2" t="s">
        <v>63</v>
      </c>
      <c r="I54" s="2" t="s">
        <v>4</v>
      </c>
      <c r="J54" s="2" t="s">
        <v>22</v>
      </c>
      <c r="K54" t="s">
        <v>31</v>
      </c>
    </row>
    <row r="55" spans="1:11" x14ac:dyDescent="0.2">
      <c r="A55" s="2"/>
      <c r="B55" s="2"/>
      <c r="C55" s="2" t="s">
        <v>4</v>
      </c>
      <c r="D55" s="2" t="s">
        <v>77</v>
      </c>
      <c r="E55" s="2"/>
      <c r="F55" s="2"/>
      <c r="G55" s="2">
        <v>50.666666666666664</v>
      </c>
      <c r="H55" s="2" t="s">
        <v>63</v>
      </c>
      <c r="I55" s="2" t="s">
        <v>4</v>
      </c>
      <c r="J55" s="2" t="s">
        <v>22</v>
      </c>
      <c r="K55" t="s">
        <v>31</v>
      </c>
    </row>
    <row r="56" spans="1:11" x14ac:dyDescent="0.2">
      <c r="A56" s="2"/>
      <c r="B56" s="2"/>
      <c r="C56" s="2" t="s">
        <v>4</v>
      </c>
      <c r="D56" s="2"/>
      <c r="E56" s="2"/>
      <c r="F56" s="2" t="s">
        <v>33</v>
      </c>
      <c r="G56" s="2">
        <v>2.6666666666666834</v>
      </c>
      <c r="H56" s="2" t="s">
        <v>63</v>
      </c>
      <c r="I56" s="2" t="s">
        <v>4</v>
      </c>
      <c r="J56" s="2" t="s">
        <v>22</v>
      </c>
      <c r="K56" t="s">
        <v>31</v>
      </c>
    </row>
    <row r="57" spans="1:11" x14ac:dyDescent="0.2">
      <c r="A57" s="2"/>
      <c r="B57" s="2"/>
      <c r="C57" s="2"/>
      <c r="D57" s="2" t="s">
        <v>77</v>
      </c>
      <c r="E57" s="2" t="s">
        <v>22</v>
      </c>
      <c r="F57" s="2"/>
      <c r="G57" s="2">
        <v>19</v>
      </c>
      <c r="H57" s="2" t="s">
        <v>63</v>
      </c>
      <c r="I57" s="2" t="s">
        <v>4</v>
      </c>
      <c r="J57" s="2" t="s">
        <v>22</v>
      </c>
      <c r="K57" t="s">
        <v>31</v>
      </c>
    </row>
    <row r="58" spans="1:11" x14ac:dyDescent="0.2">
      <c r="A58" s="2"/>
      <c r="B58" s="2"/>
      <c r="C58" s="2"/>
      <c r="D58" s="2" t="s">
        <v>77</v>
      </c>
      <c r="E58" s="2"/>
      <c r="F58" s="2" t="s">
        <v>33</v>
      </c>
      <c r="G58" s="2">
        <v>31.666666666666664</v>
      </c>
      <c r="H58" s="2" t="s">
        <v>63</v>
      </c>
      <c r="I58" s="2" t="s">
        <v>4</v>
      </c>
      <c r="J58" s="2" t="s">
        <v>22</v>
      </c>
      <c r="K58" t="s">
        <v>31</v>
      </c>
    </row>
    <row r="59" spans="1:11" x14ac:dyDescent="0.2">
      <c r="A59" s="2"/>
      <c r="B59" s="2"/>
      <c r="C59" s="2"/>
      <c r="D59" s="2" t="s">
        <v>77</v>
      </c>
      <c r="E59" s="2"/>
      <c r="F59" s="2" t="s">
        <v>70</v>
      </c>
      <c r="G59" s="2">
        <v>0</v>
      </c>
      <c r="H59" s="2" t="s">
        <v>63</v>
      </c>
      <c r="I59" s="2" t="s">
        <v>4</v>
      </c>
      <c r="J59" s="2" t="s">
        <v>22</v>
      </c>
      <c r="K59" t="s">
        <v>31</v>
      </c>
    </row>
    <row r="60" spans="1:11" x14ac:dyDescent="0.2">
      <c r="A60" s="2"/>
      <c r="B60" s="2"/>
      <c r="C60" s="2"/>
      <c r="D60" s="2"/>
      <c r="E60" s="2" t="s">
        <v>22</v>
      </c>
      <c r="F60" s="2" t="s">
        <v>33</v>
      </c>
      <c r="G60" s="2">
        <v>2.9999999999999991</v>
      </c>
      <c r="H60" s="2" t="s">
        <v>63</v>
      </c>
      <c r="I60" s="2" t="s">
        <v>4</v>
      </c>
      <c r="J60" s="2" t="s">
        <v>22</v>
      </c>
      <c r="K60" t="s">
        <v>31</v>
      </c>
    </row>
    <row r="61" spans="1:11" x14ac:dyDescent="0.2">
      <c r="A61" s="2"/>
      <c r="B61" s="2"/>
      <c r="C61" s="2"/>
      <c r="D61" s="2"/>
      <c r="E61" s="2" t="s">
        <v>22</v>
      </c>
      <c r="F61" s="2" t="s">
        <v>70</v>
      </c>
      <c r="G61" s="2">
        <v>12</v>
      </c>
      <c r="H61" s="2" t="s">
        <v>63</v>
      </c>
      <c r="I61" s="2" t="s">
        <v>4</v>
      </c>
      <c r="J61" s="2" t="s">
        <v>22</v>
      </c>
      <c r="K61" t="s">
        <v>31</v>
      </c>
    </row>
    <row r="62" spans="1:11" x14ac:dyDescent="0.2">
      <c r="A62" s="2"/>
      <c r="B62" s="2"/>
      <c r="C62" s="2"/>
      <c r="D62" s="2"/>
      <c r="E62" s="2" t="s">
        <v>22</v>
      </c>
      <c r="F62" s="2" t="s">
        <v>33</v>
      </c>
      <c r="G62" s="2">
        <v>5</v>
      </c>
      <c r="H62" s="2" t="s">
        <v>63</v>
      </c>
      <c r="I62" s="2" t="s">
        <v>4</v>
      </c>
      <c r="J62" s="2" t="s">
        <v>22</v>
      </c>
      <c r="K62" t="s">
        <v>31</v>
      </c>
    </row>
    <row r="63" spans="1:11" x14ac:dyDescent="0.2">
      <c r="A63" s="2"/>
      <c r="B63" s="2"/>
      <c r="C63" s="2"/>
      <c r="D63" s="2"/>
      <c r="E63" s="2" t="s">
        <v>22</v>
      </c>
      <c r="F63" s="2" t="s">
        <v>70</v>
      </c>
      <c r="G63" s="2">
        <v>0</v>
      </c>
      <c r="H63" s="2" t="s">
        <v>63</v>
      </c>
      <c r="I63" s="2" t="s">
        <v>4</v>
      </c>
      <c r="J63" s="2" t="s">
        <v>22</v>
      </c>
      <c r="K63" t="s">
        <v>31</v>
      </c>
    </row>
    <row r="64" spans="1:11" x14ac:dyDescent="0.2">
      <c r="A64" s="3" t="s">
        <v>104</v>
      </c>
      <c r="B64" s="3" t="s">
        <v>3</v>
      </c>
      <c r="C64" s="3"/>
      <c r="D64" s="3"/>
      <c r="E64" s="3"/>
      <c r="F64" s="3"/>
      <c r="G64" s="3">
        <v>14.035087719298245</v>
      </c>
      <c r="H64" s="3" t="s">
        <v>64</v>
      </c>
      <c r="I64" s="3" t="s">
        <v>23</v>
      </c>
      <c r="J64" s="3" t="s">
        <v>25</v>
      </c>
      <c r="K64" t="s">
        <v>32</v>
      </c>
    </row>
    <row r="65" spans="1:11" x14ac:dyDescent="0.2">
      <c r="A65" s="3" t="s">
        <v>104</v>
      </c>
      <c r="B65" s="3"/>
      <c r="C65" s="3"/>
      <c r="D65" s="3"/>
      <c r="E65" s="3"/>
      <c r="F65" s="3" t="s">
        <v>33</v>
      </c>
      <c r="G65" s="3">
        <v>5.7048387494756607</v>
      </c>
      <c r="H65" s="3" t="s">
        <v>64</v>
      </c>
      <c r="I65" s="3" t="s">
        <v>23</v>
      </c>
      <c r="J65" s="3" t="s">
        <v>25</v>
      </c>
      <c r="K65" t="s">
        <v>32</v>
      </c>
    </row>
    <row r="66" spans="1:11" x14ac:dyDescent="0.2">
      <c r="A66" s="3"/>
      <c r="B66" s="3" t="s">
        <v>3</v>
      </c>
      <c r="C66" s="3" t="s">
        <v>23</v>
      </c>
      <c r="D66" s="3"/>
      <c r="E66" s="3"/>
      <c r="F66" s="3"/>
      <c r="G66" s="3">
        <v>14.035087719298245</v>
      </c>
      <c r="H66" s="3" t="s">
        <v>64</v>
      </c>
      <c r="I66" s="3" t="s">
        <v>23</v>
      </c>
      <c r="J66" s="3" t="s">
        <v>25</v>
      </c>
      <c r="K66" t="s">
        <v>32</v>
      </c>
    </row>
    <row r="67" spans="1:11" x14ac:dyDescent="0.2">
      <c r="A67" s="3"/>
      <c r="B67" s="3" t="s">
        <v>3</v>
      </c>
      <c r="C67" s="3"/>
      <c r="D67" s="3"/>
      <c r="E67" s="3"/>
      <c r="F67" s="3" t="s">
        <v>33</v>
      </c>
      <c r="G67" s="3">
        <v>0</v>
      </c>
      <c r="H67" s="3" t="s">
        <v>64</v>
      </c>
      <c r="I67" s="3" t="s">
        <v>23</v>
      </c>
      <c r="J67" s="3" t="s">
        <v>25</v>
      </c>
      <c r="K67" t="s">
        <v>32</v>
      </c>
    </row>
    <row r="68" spans="1:11" x14ac:dyDescent="0.2">
      <c r="A68" s="3" t="s">
        <v>105</v>
      </c>
      <c r="B68" s="3" t="s">
        <v>34</v>
      </c>
      <c r="C68" s="3"/>
      <c r="D68" s="3"/>
      <c r="E68" s="3"/>
      <c r="F68" s="3"/>
      <c r="G68" s="3">
        <v>0.17543859649122806</v>
      </c>
      <c r="H68" s="3" t="s">
        <v>64</v>
      </c>
      <c r="I68" s="3" t="s">
        <v>23</v>
      </c>
      <c r="J68" s="3" t="s">
        <v>25</v>
      </c>
      <c r="K68" t="s">
        <v>37</v>
      </c>
    </row>
    <row r="69" spans="1:11" x14ac:dyDescent="0.2">
      <c r="A69" s="3" t="s">
        <v>105</v>
      </c>
      <c r="B69" s="3"/>
      <c r="C69" s="3"/>
      <c r="D69" s="3"/>
      <c r="E69" s="3"/>
      <c r="F69" s="3" t="s">
        <v>33</v>
      </c>
      <c r="G69" s="3">
        <v>5.29970760233918E-2</v>
      </c>
      <c r="H69" s="3" t="s">
        <v>64</v>
      </c>
      <c r="I69" s="3" t="s">
        <v>23</v>
      </c>
      <c r="J69" s="3" t="s">
        <v>25</v>
      </c>
      <c r="K69" t="s">
        <v>37</v>
      </c>
    </row>
    <row r="70" spans="1:11" x14ac:dyDescent="0.2">
      <c r="A70" s="3"/>
      <c r="B70" s="3" t="s">
        <v>34</v>
      </c>
      <c r="C70" s="3" t="s">
        <v>23</v>
      </c>
      <c r="D70" s="3"/>
      <c r="E70" s="3"/>
      <c r="F70" s="3"/>
      <c r="G70" s="3">
        <v>0.17543859649122806</v>
      </c>
      <c r="H70" s="3" t="s">
        <v>64</v>
      </c>
      <c r="I70" s="3" t="s">
        <v>23</v>
      </c>
      <c r="J70" s="3" t="s">
        <v>25</v>
      </c>
      <c r="K70" t="s">
        <v>37</v>
      </c>
    </row>
    <row r="71" spans="1:11" x14ac:dyDescent="0.2">
      <c r="A71" s="3"/>
      <c r="B71" s="3" t="s">
        <v>34</v>
      </c>
      <c r="C71" s="3"/>
      <c r="D71" s="3"/>
      <c r="E71" s="3"/>
      <c r="F71" s="3" t="s">
        <v>33</v>
      </c>
      <c r="G71" s="3">
        <v>0</v>
      </c>
      <c r="H71" s="3" t="s">
        <v>64</v>
      </c>
      <c r="I71" s="3" t="s">
        <v>23</v>
      </c>
      <c r="J71" s="3" t="s">
        <v>25</v>
      </c>
      <c r="K71" t="s">
        <v>37</v>
      </c>
    </row>
    <row r="72" spans="1:11" x14ac:dyDescent="0.2">
      <c r="A72" s="3" t="s">
        <v>106</v>
      </c>
      <c r="B72" s="3" t="s">
        <v>35</v>
      </c>
      <c r="C72" s="3"/>
      <c r="D72" s="3"/>
      <c r="E72" s="3"/>
      <c r="F72" s="3"/>
      <c r="G72" s="3">
        <v>3.333333333333333</v>
      </c>
      <c r="H72" s="3" t="s">
        <v>64</v>
      </c>
      <c r="I72" s="3" t="s">
        <v>23</v>
      </c>
      <c r="J72" s="3" t="s">
        <v>25</v>
      </c>
      <c r="K72" t="s">
        <v>38</v>
      </c>
    </row>
    <row r="73" spans="1:11" x14ac:dyDescent="0.2">
      <c r="A73" s="3" t="s">
        <v>106</v>
      </c>
      <c r="B73" s="3"/>
      <c r="C73" s="3"/>
      <c r="D73" s="3"/>
      <c r="E73" s="3"/>
      <c r="F73" s="3" t="s">
        <v>33</v>
      </c>
      <c r="G73" s="3">
        <v>2.2783389450056117</v>
      </c>
      <c r="H73" s="3" t="s">
        <v>64</v>
      </c>
      <c r="I73" s="3" t="s">
        <v>23</v>
      </c>
      <c r="J73" s="3" t="s">
        <v>25</v>
      </c>
      <c r="K73" t="s">
        <v>38</v>
      </c>
    </row>
    <row r="74" spans="1:11" x14ac:dyDescent="0.2">
      <c r="A74" s="3"/>
      <c r="B74" s="3" t="s">
        <v>35</v>
      </c>
      <c r="C74" s="3" t="s">
        <v>23</v>
      </c>
      <c r="D74" s="3"/>
      <c r="E74" s="3"/>
      <c r="F74" s="3"/>
      <c r="G74" s="3">
        <v>3.333333333333333</v>
      </c>
      <c r="H74" s="3" t="s">
        <v>64</v>
      </c>
      <c r="I74" s="3" t="s">
        <v>23</v>
      </c>
      <c r="J74" s="3" t="s">
        <v>25</v>
      </c>
      <c r="K74" t="s">
        <v>38</v>
      </c>
    </row>
    <row r="75" spans="1:11" x14ac:dyDescent="0.2">
      <c r="A75" s="3"/>
      <c r="B75" s="3" t="s">
        <v>35</v>
      </c>
      <c r="C75" s="3"/>
      <c r="D75" s="3"/>
      <c r="E75" s="3"/>
      <c r="F75" s="3" t="s">
        <v>33</v>
      </c>
      <c r="G75" s="3">
        <v>0</v>
      </c>
      <c r="H75" s="3" t="s">
        <v>64</v>
      </c>
      <c r="I75" s="3" t="s">
        <v>23</v>
      </c>
      <c r="J75" s="3" t="s">
        <v>25</v>
      </c>
      <c r="K75" t="s">
        <v>38</v>
      </c>
    </row>
    <row r="76" spans="1:11" x14ac:dyDescent="0.2">
      <c r="A76" s="3"/>
      <c r="B76" s="3"/>
      <c r="C76" s="3" t="s">
        <v>23</v>
      </c>
      <c r="D76" s="3" t="s">
        <v>24</v>
      </c>
      <c r="E76" s="3"/>
      <c r="F76" s="3"/>
      <c r="G76" s="3">
        <v>3.333333333333333</v>
      </c>
      <c r="H76" s="3" t="s">
        <v>64</v>
      </c>
      <c r="I76" s="3" t="s">
        <v>23</v>
      </c>
      <c r="J76" s="3" t="s">
        <v>25</v>
      </c>
      <c r="K76" t="s">
        <v>39</v>
      </c>
    </row>
    <row r="77" spans="1:11" x14ac:dyDescent="0.2">
      <c r="A77" s="3"/>
      <c r="B77" s="3"/>
      <c r="C77" s="3" t="s">
        <v>23</v>
      </c>
      <c r="D77" s="3"/>
      <c r="E77" s="3"/>
      <c r="F77" s="3" t="s">
        <v>33</v>
      </c>
      <c r="G77" s="3">
        <v>0.17543859649122773</v>
      </c>
      <c r="H77" s="3" t="s">
        <v>64</v>
      </c>
      <c r="I77" s="3" t="s">
        <v>23</v>
      </c>
      <c r="J77" s="3" t="s">
        <v>25</v>
      </c>
      <c r="K77" t="s">
        <v>39</v>
      </c>
    </row>
    <row r="78" spans="1:11" x14ac:dyDescent="0.2">
      <c r="A78" s="3"/>
      <c r="B78" s="3"/>
      <c r="C78" s="3"/>
      <c r="D78" s="3" t="s">
        <v>24</v>
      </c>
      <c r="E78" s="3" t="s">
        <v>25</v>
      </c>
      <c r="F78" s="3"/>
      <c r="G78" s="3">
        <v>1</v>
      </c>
      <c r="H78" s="3" t="s">
        <v>64</v>
      </c>
      <c r="I78" s="3" t="s">
        <v>23</v>
      </c>
      <c r="J78" s="3" t="s">
        <v>25</v>
      </c>
      <c r="K78" t="s">
        <v>39</v>
      </c>
    </row>
    <row r="79" spans="1:11" x14ac:dyDescent="0.2">
      <c r="A79" s="3"/>
      <c r="B79" s="3"/>
      <c r="C79" s="3"/>
      <c r="D79" s="3" t="s">
        <v>24</v>
      </c>
      <c r="E79" s="3"/>
      <c r="F79" s="3" t="s">
        <v>33</v>
      </c>
      <c r="G79" s="3">
        <v>2.333333333333333</v>
      </c>
      <c r="H79" s="3" t="s">
        <v>64</v>
      </c>
      <c r="I79" s="3" t="s">
        <v>23</v>
      </c>
      <c r="J79" s="3" t="s">
        <v>25</v>
      </c>
      <c r="K79" t="s">
        <v>39</v>
      </c>
    </row>
    <row r="80" spans="1:11" x14ac:dyDescent="0.2">
      <c r="A80" s="3"/>
      <c r="B80" s="3"/>
      <c r="C80" s="3"/>
      <c r="D80" s="3" t="s">
        <v>24</v>
      </c>
      <c r="E80" s="3"/>
      <c r="F80" s="3" t="s">
        <v>70</v>
      </c>
      <c r="G80" s="3">
        <v>0</v>
      </c>
      <c r="H80" s="3" t="s">
        <v>64</v>
      </c>
      <c r="I80" s="3" t="s">
        <v>23</v>
      </c>
      <c r="J80" s="3" t="s">
        <v>25</v>
      </c>
      <c r="K80" t="s">
        <v>39</v>
      </c>
    </row>
    <row r="81" spans="1:11" x14ac:dyDescent="0.2">
      <c r="A81" s="3"/>
      <c r="B81" s="3"/>
      <c r="C81" s="3" t="s">
        <v>23</v>
      </c>
      <c r="D81" s="3" t="s">
        <v>76</v>
      </c>
      <c r="E81" s="3"/>
      <c r="F81" s="3"/>
      <c r="G81" s="3">
        <v>13.333333333333332</v>
      </c>
      <c r="H81" s="3" t="s">
        <v>64</v>
      </c>
      <c r="I81" s="3" t="s">
        <v>23</v>
      </c>
      <c r="J81" s="3" t="s">
        <v>25</v>
      </c>
      <c r="K81" t="s">
        <v>39</v>
      </c>
    </row>
    <row r="82" spans="1:11" x14ac:dyDescent="0.2">
      <c r="A82" s="3"/>
      <c r="B82" s="3"/>
      <c r="C82" s="3" t="s">
        <v>23</v>
      </c>
      <c r="D82" s="3"/>
      <c r="E82" s="3"/>
      <c r="F82" s="3" t="s">
        <v>33</v>
      </c>
      <c r="G82" s="3">
        <v>0.70175438596491091</v>
      </c>
      <c r="H82" s="3" t="s">
        <v>64</v>
      </c>
      <c r="I82" s="3" t="s">
        <v>23</v>
      </c>
      <c r="J82" s="3" t="s">
        <v>25</v>
      </c>
      <c r="K82" t="s">
        <v>39</v>
      </c>
    </row>
    <row r="83" spans="1:11" x14ac:dyDescent="0.2">
      <c r="A83" s="3"/>
      <c r="B83" s="3"/>
      <c r="C83" s="3"/>
      <c r="D83" s="3" t="s">
        <v>76</v>
      </c>
      <c r="E83" s="3" t="s">
        <v>25</v>
      </c>
      <c r="F83" s="3"/>
      <c r="G83" s="3">
        <v>4</v>
      </c>
      <c r="H83" s="3" t="s">
        <v>64</v>
      </c>
      <c r="I83" s="3" t="s">
        <v>23</v>
      </c>
      <c r="J83" s="3" t="s">
        <v>25</v>
      </c>
      <c r="K83" t="s">
        <v>39</v>
      </c>
    </row>
    <row r="84" spans="1:11" x14ac:dyDescent="0.2">
      <c r="A84" s="3"/>
      <c r="B84" s="3"/>
      <c r="C84" s="3"/>
      <c r="D84" s="3" t="s">
        <v>76</v>
      </c>
      <c r="E84" s="3"/>
      <c r="F84" s="3" t="s">
        <v>33</v>
      </c>
      <c r="G84" s="3">
        <v>9.3333333333333321</v>
      </c>
      <c r="H84" s="3" t="s">
        <v>64</v>
      </c>
      <c r="I84" s="3" t="s">
        <v>23</v>
      </c>
      <c r="J84" s="3" t="s">
        <v>25</v>
      </c>
      <c r="K84" t="s">
        <v>39</v>
      </c>
    </row>
    <row r="85" spans="1:11" x14ac:dyDescent="0.2">
      <c r="A85" s="3"/>
      <c r="B85" s="3"/>
      <c r="C85" s="3"/>
      <c r="D85" s="3" t="s">
        <v>76</v>
      </c>
      <c r="E85" s="3"/>
      <c r="F85" s="3" t="s">
        <v>70</v>
      </c>
      <c r="G85" s="3">
        <v>0</v>
      </c>
      <c r="H85" s="3" t="s">
        <v>64</v>
      </c>
      <c r="I85" s="3" t="s">
        <v>23</v>
      </c>
      <c r="J85" s="3" t="s">
        <v>25</v>
      </c>
      <c r="K85" t="s">
        <v>39</v>
      </c>
    </row>
    <row r="86" spans="1:11" x14ac:dyDescent="0.2">
      <c r="A86" s="3"/>
      <c r="B86" s="3"/>
      <c r="C86" s="3"/>
      <c r="D86" s="3"/>
      <c r="E86" s="3" t="s">
        <v>25</v>
      </c>
      <c r="F86" s="3" t="s">
        <v>33</v>
      </c>
      <c r="G86" s="3">
        <v>0.79999999999999982</v>
      </c>
      <c r="H86" s="3" t="s">
        <v>64</v>
      </c>
      <c r="I86" s="3" t="s">
        <v>23</v>
      </c>
      <c r="J86" s="3" t="s">
        <v>25</v>
      </c>
      <c r="K86" t="s">
        <v>39</v>
      </c>
    </row>
    <row r="87" spans="1:11" x14ac:dyDescent="0.2">
      <c r="A87" s="3"/>
      <c r="B87" s="3"/>
      <c r="C87" s="3"/>
      <c r="D87" s="3"/>
      <c r="E87" s="3" t="s">
        <v>25</v>
      </c>
      <c r="F87" s="3" t="s">
        <v>70</v>
      </c>
      <c r="G87" s="3">
        <v>3.2</v>
      </c>
      <c r="H87" s="3" t="s">
        <v>64</v>
      </c>
      <c r="I87" s="3" t="s">
        <v>23</v>
      </c>
      <c r="J87" s="3" t="s">
        <v>25</v>
      </c>
      <c r="K87" t="s">
        <v>39</v>
      </c>
    </row>
    <row r="88" spans="1:11" x14ac:dyDescent="0.2">
      <c r="A88" s="3"/>
      <c r="B88" s="3"/>
      <c r="C88" s="3"/>
      <c r="D88" s="3"/>
      <c r="E88" s="3" t="s">
        <v>25</v>
      </c>
      <c r="F88" s="3" t="s">
        <v>33</v>
      </c>
      <c r="G88" s="3">
        <v>1</v>
      </c>
      <c r="H88" s="3" t="s">
        <v>64</v>
      </c>
      <c r="I88" s="3" t="s">
        <v>23</v>
      </c>
      <c r="J88" s="3" t="s">
        <v>25</v>
      </c>
      <c r="K88" t="s">
        <v>39</v>
      </c>
    </row>
    <row r="89" spans="1:11" x14ac:dyDescent="0.2">
      <c r="A89" s="3"/>
      <c r="B89" s="3"/>
      <c r="C89" s="3"/>
      <c r="D89" s="3"/>
      <c r="E89" s="3" t="s">
        <v>25</v>
      </c>
      <c r="F89" s="3" t="s">
        <v>70</v>
      </c>
      <c r="G89" s="3">
        <v>0</v>
      </c>
      <c r="H89" s="3" t="s">
        <v>64</v>
      </c>
      <c r="I89" s="3" t="s">
        <v>23</v>
      </c>
      <c r="J89" s="3" t="s">
        <v>25</v>
      </c>
      <c r="K89" t="s">
        <v>39</v>
      </c>
    </row>
    <row r="90" spans="1:11" x14ac:dyDescent="0.2">
      <c r="A90" s="2" t="s">
        <v>104</v>
      </c>
      <c r="B90" s="2" t="s">
        <v>3</v>
      </c>
      <c r="C90" s="2"/>
      <c r="D90" s="2"/>
      <c r="E90" s="2"/>
      <c r="F90" s="2"/>
      <c r="G90" s="2">
        <v>4.6783625730994158</v>
      </c>
      <c r="H90" s="2" t="s">
        <v>68</v>
      </c>
      <c r="I90" s="2" t="s">
        <v>23</v>
      </c>
      <c r="J90" s="2" t="s">
        <v>7</v>
      </c>
      <c r="K90" t="s">
        <v>32</v>
      </c>
    </row>
    <row r="91" spans="1:11" x14ac:dyDescent="0.2">
      <c r="A91" s="2" t="s">
        <v>104</v>
      </c>
      <c r="B91" s="2"/>
      <c r="C91" s="2"/>
      <c r="D91" s="2"/>
      <c r="E91" s="2"/>
      <c r="F91" s="2" t="s">
        <v>33</v>
      </c>
      <c r="G91" s="2">
        <v>1.9016129164918869</v>
      </c>
      <c r="H91" s="2" t="s">
        <v>68</v>
      </c>
      <c r="I91" s="2" t="s">
        <v>23</v>
      </c>
      <c r="J91" s="2" t="s">
        <v>7</v>
      </c>
      <c r="K91" t="s">
        <v>32</v>
      </c>
    </row>
    <row r="92" spans="1:11" x14ac:dyDescent="0.2">
      <c r="A92" s="2"/>
      <c r="B92" s="2" t="s">
        <v>3</v>
      </c>
      <c r="C92" s="2" t="s">
        <v>23</v>
      </c>
      <c r="D92" s="2"/>
      <c r="E92" s="2"/>
      <c r="F92" s="2"/>
      <c r="G92" s="2">
        <v>4.6783625730994158</v>
      </c>
      <c r="H92" s="2" t="s">
        <v>68</v>
      </c>
      <c r="I92" s="2" t="s">
        <v>23</v>
      </c>
      <c r="J92" s="2" t="s">
        <v>7</v>
      </c>
      <c r="K92" t="s">
        <v>32</v>
      </c>
    </row>
    <row r="93" spans="1:11" x14ac:dyDescent="0.2">
      <c r="A93" s="2"/>
      <c r="B93" s="2" t="s">
        <v>3</v>
      </c>
      <c r="C93" s="2"/>
      <c r="D93" s="2"/>
      <c r="E93" s="2"/>
      <c r="F93" s="2" t="s">
        <v>33</v>
      </c>
      <c r="G93" s="2">
        <v>0</v>
      </c>
      <c r="H93" s="2" t="s">
        <v>68</v>
      </c>
      <c r="I93" s="2" t="s">
        <v>23</v>
      </c>
      <c r="J93" s="2" t="s">
        <v>7</v>
      </c>
      <c r="K93" t="s">
        <v>32</v>
      </c>
    </row>
    <row r="94" spans="1:11" x14ac:dyDescent="0.2">
      <c r="A94" s="2" t="s">
        <v>105</v>
      </c>
      <c r="B94" s="2" t="s">
        <v>34</v>
      </c>
      <c r="C94" s="2"/>
      <c r="D94" s="2"/>
      <c r="E94" s="2"/>
      <c r="F94" s="2"/>
      <c r="G94" s="2">
        <v>5.8479532163742694E-2</v>
      </c>
      <c r="H94" s="2" t="s">
        <v>68</v>
      </c>
      <c r="I94" s="2" t="s">
        <v>23</v>
      </c>
      <c r="J94" s="2" t="s">
        <v>7</v>
      </c>
      <c r="K94" t="s">
        <v>37</v>
      </c>
    </row>
    <row r="95" spans="1:11" x14ac:dyDescent="0.2">
      <c r="A95" s="2" t="s">
        <v>105</v>
      </c>
      <c r="B95" s="2"/>
      <c r="C95" s="2"/>
      <c r="D95" s="2"/>
      <c r="E95" s="2"/>
      <c r="F95" s="2" t="s">
        <v>33</v>
      </c>
      <c r="G95" s="2">
        <v>1.766569200779727E-2</v>
      </c>
      <c r="H95" s="2" t="s">
        <v>68</v>
      </c>
      <c r="I95" s="2" t="s">
        <v>23</v>
      </c>
      <c r="J95" s="2" t="s">
        <v>7</v>
      </c>
      <c r="K95" t="s">
        <v>37</v>
      </c>
    </row>
    <row r="96" spans="1:11" x14ac:dyDescent="0.2">
      <c r="A96" s="2"/>
      <c r="B96" s="2" t="s">
        <v>34</v>
      </c>
      <c r="C96" s="2" t="s">
        <v>23</v>
      </c>
      <c r="D96" s="2"/>
      <c r="E96" s="2"/>
      <c r="F96" s="2"/>
      <c r="G96" s="2">
        <v>5.8479532163742694E-2</v>
      </c>
      <c r="H96" s="2" t="s">
        <v>68</v>
      </c>
      <c r="I96" s="2" t="s">
        <v>23</v>
      </c>
      <c r="J96" s="2" t="s">
        <v>7</v>
      </c>
      <c r="K96" t="s">
        <v>37</v>
      </c>
    </row>
    <row r="97" spans="1:11" x14ac:dyDescent="0.2">
      <c r="A97" s="2"/>
      <c r="B97" s="2" t="s">
        <v>34</v>
      </c>
      <c r="C97" s="2"/>
      <c r="D97" s="2"/>
      <c r="E97" s="2"/>
      <c r="F97" s="2" t="s">
        <v>33</v>
      </c>
      <c r="G97" s="2">
        <v>0</v>
      </c>
      <c r="H97" s="2" t="s">
        <v>68</v>
      </c>
      <c r="I97" s="2" t="s">
        <v>23</v>
      </c>
      <c r="J97" s="2" t="s">
        <v>7</v>
      </c>
      <c r="K97" t="s">
        <v>37</v>
      </c>
    </row>
    <row r="98" spans="1:11" x14ac:dyDescent="0.2">
      <c r="A98" s="2" t="s">
        <v>106</v>
      </c>
      <c r="B98" s="2" t="s">
        <v>35</v>
      </c>
      <c r="C98" s="2"/>
      <c r="D98" s="2"/>
      <c r="E98" s="2"/>
      <c r="F98" s="2"/>
      <c r="G98" s="2">
        <v>1.1111111111111112</v>
      </c>
      <c r="H98" s="2" t="s">
        <v>68</v>
      </c>
      <c r="I98" s="2" t="s">
        <v>23</v>
      </c>
      <c r="J98" s="2" t="s">
        <v>7</v>
      </c>
      <c r="K98" t="s">
        <v>38</v>
      </c>
    </row>
    <row r="99" spans="1:11" x14ac:dyDescent="0.2">
      <c r="A99" s="2" t="s">
        <v>106</v>
      </c>
      <c r="B99" s="2"/>
      <c r="C99" s="2"/>
      <c r="D99" s="2"/>
      <c r="E99" s="2"/>
      <c r="F99" s="2" t="s">
        <v>33</v>
      </c>
      <c r="G99" s="2">
        <v>0.75944631500187076</v>
      </c>
      <c r="H99" s="2" t="s">
        <v>68</v>
      </c>
      <c r="I99" s="2" t="s">
        <v>23</v>
      </c>
      <c r="J99" s="2" t="s">
        <v>7</v>
      </c>
      <c r="K99" t="s">
        <v>38</v>
      </c>
    </row>
    <row r="100" spans="1:11" x14ac:dyDescent="0.2">
      <c r="A100" s="2"/>
      <c r="B100" s="2" t="s">
        <v>35</v>
      </c>
      <c r="C100" s="2" t="s">
        <v>23</v>
      </c>
      <c r="D100" s="2"/>
      <c r="E100" s="2"/>
      <c r="F100" s="2"/>
      <c r="G100" s="2">
        <v>1.1111111111111112</v>
      </c>
      <c r="H100" s="2" t="s">
        <v>68</v>
      </c>
      <c r="I100" s="2" t="s">
        <v>23</v>
      </c>
      <c r="J100" s="2" t="s">
        <v>7</v>
      </c>
      <c r="K100" t="s">
        <v>38</v>
      </c>
    </row>
    <row r="101" spans="1:11" x14ac:dyDescent="0.2">
      <c r="A101" s="2"/>
      <c r="B101" s="2" t="s">
        <v>35</v>
      </c>
      <c r="C101" s="2"/>
      <c r="D101" s="2"/>
      <c r="E101" s="2"/>
      <c r="F101" s="2" t="s">
        <v>33</v>
      </c>
      <c r="G101" s="2">
        <v>0</v>
      </c>
      <c r="H101" s="2" t="s">
        <v>68</v>
      </c>
      <c r="I101" s="2" t="s">
        <v>23</v>
      </c>
      <c r="J101" s="2" t="s">
        <v>7</v>
      </c>
      <c r="K101" t="s">
        <v>38</v>
      </c>
    </row>
    <row r="102" spans="1:11" x14ac:dyDescent="0.2">
      <c r="A102" s="2"/>
      <c r="B102" s="2"/>
      <c r="C102" s="2" t="s">
        <v>23</v>
      </c>
      <c r="D102" s="2" t="s">
        <v>24</v>
      </c>
      <c r="E102" s="2"/>
      <c r="F102" s="2"/>
      <c r="G102" s="2">
        <v>5.5555555555555554</v>
      </c>
      <c r="H102" s="2" t="s">
        <v>68</v>
      </c>
      <c r="I102" s="2" t="s">
        <v>23</v>
      </c>
      <c r="J102" s="2" t="s">
        <v>7</v>
      </c>
      <c r="K102" t="s">
        <v>39</v>
      </c>
    </row>
    <row r="103" spans="1:11" x14ac:dyDescent="0.2">
      <c r="A103" s="2"/>
      <c r="B103" s="2"/>
      <c r="C103" s="2" t="s">
        <v>23</v>
      </c>
      <c r="D103" s="2"/>
      <c r="E103" s="2"/>
      <c r="F103" s="2" t="s">
        <v>33</v>
      </c>
      <c r="G103" s="2">
        <v>0.29239766081871466</v>
      </c>
      <c r="H103" s="2" t="s">
        <v>68</v>
      </c>
      <c r="I103" s="2" t="s">
        <v>23</v>
      </c>
      <c r="J103" s="2" t="s">
        <v>7</v>
      </c>
      <c r="K103" t="s">
        <v>39</v>
      </c>
    </row>
    <row r="104" spans="1:11" x14ac:dyDescent="0.2">
      <c r="A104" s="2"/>
      <c r="B104" s="2"/>
      <c r="C104" s="2"/>
      <c r="D104" s="2" t="s">
        <v>24</v>
      </c>
      <c r="E104" s="2" t="s">
        <v>7</v>
      </c>
      <c r="F104" s="2"/>
      <c r="G104" s="2">
        <v>1</v>
      </c>
      <c r="H104" s="2" t="s">
        <v>68</v>
      </c>
      <c r="I104" s="2" t="s">
        <v>23</v>
      </c>
      <c r="J104" s="2" t="s">
        <v>7</v>
      </c>
      <c r="K104" t="s">
        <v>39</v>
      </c>
    </row>
    <row r="105" spans="1:11" x14ac:dyDescent="0.2">
      <c r="A105" s="2"/>
      <c r="B105" s="2"/>
      <c r="C105" s="2"/>
      <c r="D105" s="2" t="s">
        <v>24</v>
      </c>
      <c r="E105" s="2"/>
      <c r="F105" s="2" t="s">
        <v>33</v>
      </c>
      <c r="G105" s="2">
        <v>4.5555555555555554</v>
      </c>
      <c r="H105" s="2" t="s">
        <v>68</v>
      </c>
      <c r="I105" s="2" t="s">
        <v>23</v>
      </c>
      <c r="J105" s="2" t="s">
        <v>7</v>
      </c>
      <c r="K105" t="s">
        <v>39</v>
      </c>
    </row>
    <row r="106" spans="1:11" x14ac:dyDescent="0.2">
      <c r="A106" s="2"/>
      <c r="B106" s="2"/>
      <c r="C106" s="2"/>
      <c r="D106" s="2" t="s">
        <v>24</v>
      </c>
      <c r="E106" s="2"/>
      <c r="F106" s="2" t="s">
        <v>70</v>
      </c>
      <c r="G106" s="2">
        <v>0</v>
      </c>
      <c r="H106" s="2" t="s">
        <v>68</v>
      </c>
      <c r="I106" s="2" t="s">
        <v>23</v>
      </c>
      <c r="J106" s="2" t="s">
        <v>7</v>
      </c>
      <c r="K106" t="s">
        <v>39</v>
      </c>
    </row>
    <row r="107" spans="1:11" x14ac:dyDescent="0.2">
      <c r="A107" s="2"/>
      <c r="B107" s="2"/>
      <c r="C107" s="2" t="s">
        <v>23</v>
      </c>
      <c r="D107" s="2" t="s">
        <v>76</v>
      </c>
      <c r="E107" s="2"/>
      <c r="F107" s="2"/>
      <c r="G107" s="2">
        <v>0</v>
      </c>
      <c r="H107" s="2" t="s">
        <v>68</v>
      </c>
      <c r="I107" s="2" t="s">
        <v>23</v>
      </c>
      <c r="J107" s="2" t="s">
        <v>7</v>
      </c>
      <c r="K107" t="s">
        <v>39</v>
      </c>
    </row>
    <row r="108" spans="1:11" x14ac:dyDescent="0.2">
      <c r="A108" s="2"/>
      <c r="B108" s="2"/>
      <c r="C108" s="2" t="s">
        <v>23</v>
      </c>
      <c r="D108" s="2"/>
      <c r="E108" s="2"/>
      <c r="F108" s="2" t="s">
        <v>33</v>
      </c>
      <c r="G108" s="2">
        <v>0</v>
      </c>
      <c r="H108" s="2" t="s">
        <v>68</v>
      </c>
      <c r="I108" s="2" t="s">
        <v>23</v>
      </c>
      <c r="J108" s="2" t="s">
        <v>7</v>
      </c>
      <c r="K108" t="s">
        <v>39</v>
      </c>
    </row>
    <row r="109" spans="1:11" x14ac:dyDescent="0.2">
      <c r="A109" s="2"/>
      <c r="B109" s="2"/>
      <c r="C109" s="2"/>
      <c r="D109" s="2" t="s">
        <v>76</v>
      </c>
      <c r="E109" s="2" t="s">
        <v>7</v>
      </c>
      <c r="F109" s="2"/>
      <c r="G109" s="2">
        <v>0</v>
      </c>
      <c r="H109" s="2" t="s">
        <v>68</v>
      </c>
      <c r="I109" s="2" t="s">
        <v>23</v>
      </c>
      <c r="J109" s="2" t="s">
        <v>7</v>
      </c>
      <c r="K109" t="s">
        <v>39</v>
      </c>
    </row>
    <row r="110" spans="1:11" x14ac:dyDescent="0.2">
      <c r="A110" s="2"/>
      <c r="B110" s="2"/>
      <c r="C110" s="2"/>
      <c r="D110" s="2" t="s">
        <v>76</v>
      </c>
      <c r="E110" s="2"/>
      <c r="F110" s="2" t="s">
        <v>33</v>
      </c>
      <c r="G110" s="2">
        <v>0</v>
      </c>
      <c r="H110" s="2" t="s">
        <v>68</v>
      </c>
      <c r="I110" s="2" t="s">
        <v>23</v>
      </c>
      <c r="J110" s="2" t="s">
        <v>7</v>
      </c>
      <c r="K110" t="s">
        <v>39</v>
      </c>
    </row>
    <row r="111" spans="1:11" x14ac:dyDescent="0.2">
      <c r="A111" s="2"/>
      <c r="B111" s="2"/>
      <c r="C111" s="2"/>
      <c r="D111" s="2" t="s">
        <v>76</v>
      </c>
      <c r="E111" s="2"/>
      <c r="F111" s="2" t="s">
        <v>70</v>
      </c>
      <c r="G111" s="2">
        <v>0</v>
      </c>
      <c r="H111" s="2" t="s">
        <v>68</v>
      </c>
      <c r="I111" s="2" t="s">
        <v>23</v>
      </c>
      <c r="J111" s="2" t="s">
        <v>7</v>
      </c>
      <c r="K111" t="s">
        <v>39</v>
      </c>
    </row>
    <row r="112" spans="1:11" x14ac:dyDescent="0.2">
      <c r="A112" s="2"/>
      <c r="B112" s="2"/>
      <c r="C112" s="2"/>
      <c r="D112" s="2"/>
      <c r="E112" s="2" t="s">
        <v>7</v>
      </c>
      <c r="F112" s="2" t="s">
        <v>33</v>
      </c>
      <c r="G112" s="2">
        <v>0</v>
      </c>
      <c r="H112" s="2" t="s">
        <v>68</v>
      </c>
      <c r="I112" s="2" t="s">
        <v>23</v>
      </c>
      <c r="J112" s="2" t="s">
        <v>7</v>
      </c>
      <c r="K112" t="s">
        <v>39</v>
      </c>
    </row>
    <row r="113" spans="1:11" x14ac:dyDescent="0.2">
      <c r="A113" s="2"/>
      <c r="B113" s="2"/>
      <c r="C113" s="2"/>
      <c r="D113" s="2"/>
      <c r="E113" s="2" t="s">
        <v>7</v>
      </c>
      <c r="F113" s="2" t="s">
        <v>70</v>
      </c>
      <c r="G113" s="2">
        <v>0</v>
      </c>
      <c r="H113" s="2" t="s">
        <v>68</v>
      </c>
      <c r="I113" s="2" t="s">
        <v>23</v>
      </c>
      <c r="J113" s="2" t="s">
        <v>7</v>
      </c>
      <c r="K113" t="s">
        <v>39</v>
      </c>
    </row>
    <row r="114" spans="1:11" x14ac:dyDescent="0.2">
      <c r="A114" s="2"/>
      <c r="B114" s="2"/>
      <c r="C114" s="2"/>
      <c r="D114" s="2"/>
      <c r="E114" s="2" t="s">
        <v>7</v>
      </c>
      <c r="F114" s="2" t="s">
        <v>33</v>
      </c>
      <c r="G114" s="2">
        <v>1</v>
      </c>
      <c r="H114" s="2" t="s">
        <v>68</v>
      </c>
      <c r="I114" s="2" t="s">
        <v>23</v>
      </c>
      <c r="J114" s="2" t="s">
        <v>7</v>
      </c>
      <c r="K114" t="s">
        <v>39</v>
      </c>
    </row>
    <row r="115" spans="1:11" x14ac:dyDescent="0.2">
      <c r="A115" s="2"/>
      <c r="B115" s="2"/>
      <c r="C115" s="2"/>
      <c r="D115" s="2"/>
      <c r="E115" s="2" t="s">
        <v>7</v>
      </c>
      <c r="F115" s="2" t="s">
        <v>70</v>
      </c>
      <c r="G115" s="2">
        <v>0</v>
      </c>
      <c r="H115" s="2" t="s">
        <v>68</v>
      </c>
      <c r="I115" s="2" t="s">
        <v>23</v>
      </c>
      <c r="J115" s="2" t="s">
        <v>7</v>
      </c>
      <c r="K115" t="s">
        <v>39</v>
      </c>
    </row>
    <row r="116" spans="1:11" x14ac:dyDescent="0.2">
      <c r="A116" s="3" t="s">
        <v>107</v>
      </c>
      <c r="B116" s="3" t="s">
        <v>10</v>
      </c>
      <c r="C116" s="3"/>
      <c r="D116" s="3"/>
      <c r="E116" s="3"/>
      <c r="F116" s="3"/>
      <c r="G116" s="3">
        <v>7.1929824561403493</v>
      </c>
      <c r="H116" s="3" t="s">
        <v>62</v>
      </c>
      <c r="I116" s="3" t="s">
        <v>12</v>
      </c>
      <c r="J116" s="3" t="s">
        <v>6</v>
      </c>
      <c r="K116" t="s">
        <v>40</v>
      </c>
    </row>
    <row r="117" spans="1:11" x14ac:dyDescent="0.2">
      <c r="A117" s="3" t="s">
        <v>107</v>
      </c>
      <c r="B117" s="3"/>
      <c r="C117" s="3"/>
      <c r="D117" s="3"/>
      <c r="E117" s="3"/>
      <c r="F117" s="3" t="s">
        <v>33</v>
      </c>
      <c r="G117" s="3">
        <v>3.7552404603594214</v>
      </c>
      <c r="H117" s="3" t="s">
        <v>62</v>
      </c>
      <c r="I117" s="3" t="s">
        <v>12</v>
      </c>
      <c r="J117" s="3" t="s">
        <v>6</v>
      </c>
      <c r="K117" t="s">
        <v>40</v>
      </c>
    </row>
    <row r="118" spans="1:11" x14ac:dyDescent="0.2">
      <c r="A118" s="3"/>
      <c r="B118" s="3" t="s">
        <v>10</v>
      </c>
      <c r="C118" s="3" t="s">
        <v>12</v>
      </c>
      <c r="D118" s="3"/>
      <c r="E118" s="3"/>
      <c r="F118" s="3"/>
      <c r="G118" s="3">
        <v>7.1929824561403493</v>
      </c>
      <c r="H118" s="3" t="s">
        <v>62</v>
      </c>
      <c r="I118" s="3" t="s">
        <v>12</v>
      </c>
      <c r="J118" s="3" t="s">
        <v>6</v>
      </c>
      <c r="K118" t="s">
        <v>40</v>
      </c>
    </row>
    <row r="119" spans="1:11" x14ac:dyDescent="0.2">
      <c r="A119" s="3"/>
      <c r="B119" s="3" t="s">
        <v>10</v>
      </c>
      <c r="C119" s="3"/>
      <c r="D119" s="3"/>
      <c r="E119" s="3"/>
      <c r="F119" s="3" t="s">
        <v>33</v>
      </c>
      <c r="G119" s="3">
        <v>0</v>
      </c>
      <c r="H119" s="3" t="s">
        <v>62</v>
      </c>
      <c r="I119" s="3" t="s">
        <v>12</v>
      </c>
      <c r="J119" s="3" t="s">
        <v>6</v>
      </c>
      <c r="K119" t="s">
        <v>40</v>
      </c>
    </row>
    <row r="120" spans="1:11" x14ac:dyDescent="0.2">
      <c r="A120" s="3" t="s">
        <v>108</v>
      </c>
      <c r="B120" s="3" t="s">
        <v>36</v>
      </c>
      <c r="C120" s="3"/>
      <c r="D120" s="3"/>
      <c r="E120" s="3"/>
      <c r="F120" s="3"/>
      <c r="G120" s="3">
        <v>0.8771929824561403</v>
      </c>
      <c r="H120" s="3" t="s">
        <v>62</v>
      </c>
      <c r="I120" s="3" t="s">
        <v>12</v>
      </c>
      <c r="J120" s="3" t="s">
        <v>6</v>
      </c>
      <c r="K120" t="s">
        <v>41</v>
      </c>
    </row>
    <row r="121" spans="1:11" x14ac:dyDescent="0.2">
      <c r="A121" s="3" t="s">
        <v>108</v>
      </c>
      <c r="B121" s="3"/>
      <c r="C121" s="3"/>
      <c r="D121" s="3"/>
      <c r="E121" s="3"/>
      <c r="F121" s="3" t="s">
        <v>33</v>
      </c>
      <c r="G121" s="3">
        <v>0.89491405280878966</v>
      </c>
      <c r="H121" s="3" t="s">
        <v>62</v>
      </c>
      <c r="I121" s="3" t="s">
        <v>12</v>
      </c>
      <c r="J121" s="3" t="s">
        <v>6</v>
      </c>
      <c r="K121" t="s">
        <v>41</v>
      </c>
    </row>
    <row r="122" spans="1:11" x14ac:dyDescent="0.2">
      <c r="A122" s="3"/>
      <c r="B122" s="3" t="s">
        <v>36</v>
      </c>
      <c r="C122" s="3" t="s">
        <v>12</v>
      </c>
      <c r="D122" s="3"/>
      <c r="E122" s="3"/>
      <c r="F122" s="3"/>
      <c r="G122" s="3">
        <v>0.8771929824561403</v>
      </c>
      <c r="H122" s="3" t="s">
        <v>62</v>
      </c>
      <c r="I122" s="3" t="s">
        <v>12</v>
      </c>
      <c r="J122" s="3" t="s">
        <v>6</v>
      </c>
      <c r="K122" t="s">
        <v>41</v>
      </c>
    </row>
    <row r="123" spans="1:11" x14ac:dyDescent="0.2">
      <c r="A123" s="3"/>
      <c r="B123" s="3" t="s">
        <v>36</v>
      </c>
      <c r="C123" s="3"/>
      <c r="D123" s="3"/>
      <c r="E123" s="3"/>
      <c r="F123" s="3" t="s">
        <v>33</v>
      </c>
      <c r="G123" s="3">
        <v>0</v>
      </c>
      <c r="H123" s="3" t="s">
        <v>62</v>
      </c>
      <c r="I123" s="3" t="s">
        <v>12</v>
      </c>
      <c r="J123" s="3" t="s">
        <v>6</v>
      </c>
      <c r="K123" t="s">
        <v>41</v>
      </c>
    </row>
    <row r="124" spans="1:11" x14ac:dyDescent="0.2">
      <c r="A124" s="3" t="s">
        <v>106</v>
      </c>
      <c r="B124" s="3" t="s">
        <v>35</v>
      </c>
      <c r="C124" s="3"/>
      <c r="D124" s="3"/>
      <c r="E124" s="3"/>
      <c r="F124" s="3"/>
      <c r="G124" s="3">
        <v>0.35087719298245612</v>
      </c>
      <c r="H124" s="3" t="s">
        <v>62</v>
      </c>
      <c r="I124" s="3" t="s">
        <v>12</v>
      </c>
      <c r="J124" s="3" t="s">
        <v>6</v>
      </c>
      <c r="K124" t="s">
        <v>38</v>
      </c>
    </row>
    <row r="125" spans="1:11" x14ac:dyDescent="0.2">
      <c r="A125" s="3" t="s">
        <v>106</v>
      </c>
      <c r="B125" s="3"/>
      <c r="C125" s="3"/>
      <c r="D125" s="3"/>
      <c r="E125" s="3"/>
      <c r="F125" s="3" t="s">
        <v>33</v>
      </c>
      <c r="G125" s="3">
        <v>0.23982515210585387</v>
      </c>
      <c r="H125" s="3" t="s">
        <v>62</v>
      </c>
      <c r="I125" s="3" t="s">
        <v>12</v>
      </c>
      <c r="J125" s="3" t="s">
        <v>6</v>
      </c>
      <c r="K125" t="s">
        <v>38</v>
      </c>
    </row>
    <row r="126" spans="1:11" x14ac:dyDescent="0.2">
      <c r="A126" s="3"/>
      <c r="B126" s="3" t="s">
        <v>35</v>
      </c>
      <c r="C126" s="3" t="s">
        <v>12</v>
      </c>
      <c r="D126" s="3"/>
      <c r="E126" s="3"/>
      <c r="F126" s="3"/>
      <c r="G126" s="3">
        <v>0.35087719298245612</v>
      </c>
      <c r="H126" s="3" t="s">
        <v>62</v>
      </c>
      <c r="I126" s="3" t="s">
        <v>12</v>
      </c>
      <c r="J126" s="3" t="s">
        <v>6</v>
      </c>
      <c r="K126" t="s">
        <v>38</v>
      </c>
    </row>
    <row r="127" spans="1:11" x14ac:dyDescent="0.2">
      <c r="A127" s="3"/>
      <c r="B127" s="3" t="s">
        <v>35</v>
      </c>
      <c r="C127" s="3"/>
      <c r="D127" s="3"/>
      <c r="E127" s="3"/>
      <c r="F127" s="3" t="s">
        <v>33</v>
      </c>
      <c r="G127" s="3">
        <v>0</v>
      </c>
      <c r="H127" s="3" t="s">
        <v>62</v>
      </c>
      <c r="I127" s="3" t="s">
        <v>12</v>
      </c>
      <c r="J127" s="3" t="s">
        <v>6</v>
      </c>
      <c r="K127" t="s">
        <v>38</v>
      </c>
    </row>
    <row r="128" spans="1:11" x14ac:dyDescent="0.2">
      <c r="A128" s="3"/>
      <c r="B128" s="3"/>
      <c r="C128" s="3" t="s">
        <v>12</v>
      </c>
      <c r="D128" s="3" t="s">
        <v>24</v>
      </c>
      <c r="E128" s="3"/>
      <c r="F128" s="3"/>
      <c r="G128" s="3">
        <v>4.1666666666666661</v>
      </c>
      <c r="H128" s="3" t="s">
        <v>62</v>
      </c>
      <c r="I128" s="3" t="s">
        <v>12</v>
      </c>
      <c r="J128" s="3" t="s">
        <v>6</v>
      </c>
      <c r="K128" t="s">
        <v>42</v>
      </c>
    </row>
    <row r="129" spans="1:11" x14ac:dyDescent="0.2">
      <c r="A129" s="3"/>
      <c r="B129" s="3"/>
      <c r="C129" s="3" t="s">
        <v>12</v>
      </c>
      <c r="D129" s="3"/>
      <c r="E129" s="3"/>
      <c r="F129" s="3" t="s">
        <v>33</v>
      </c>
      <c r="G129" s="3">
        <v>0.21929824561403422</v>
      </c>
      <c r="H129" s="3" t="s">
        <v>62</v>
      </c>
      <c r="I129" s="3" t="s">
        <v>12</v>
      </c>
      <c r="J129" s="3" t="s">
        <v>6</v>
      </c>
      <c r="K129" t="s">
        <v>42</v>
      </c>
    </row>
    <row r="130" spans="1:11" x14ac:dyDescent="0.2">
      <c r="A130" s="3"/>
      <c r="B130" s="3"/>
      <c r="C130" s="3"/>
      <c r="D130" s="3" t="s">
        <v>24</v>
      </c>
      <c r="E130" s="3" t="s">
        <v>6</v>
      </c>
      <c r="F130" s="3"/>
      <c r="G130" s="3">
        <v>1</v>
      </c>
      <c r="H130" s="3" t="s">
        <v>62</v>
      </c>
      <c r="I130" s="3" t="s">
        <v>12</v>
      </c>
      <c r="J130" s="3" t="s">
        <v>6</v>
      </c>
      <c r="K130" t="s">
        <v>42</v>
      </c>
    </row>
    <row r="131" spans="1:11" x14ac:dyDescent="0.2">
      <c r="A131" s="3"/>
      <c r="B131" s="3"/>
      <c r="C131" s="3"/>
      <c r="D131" s="3" t="s">
        <v>24</v>
      </c>
      <c r="E131" s="3"/>
      <c r="F131" s="3" t="s">
        <v>33</v>
      </c>
      <c r="G131" s="3">
        <v>3.1666666666666661</v>
      </c>
      <c r="H131" s="3" t="s">
        <v>62</v>
      </c>
      <c r="I131" s="3" t="s">
        <v>12</v>
      </c>
      <c r="J131" s="3" t="s">
        <v>6</v>
      </c>
      <c r="K131" t="s">
        <v>42</v>
      </c>
    </row>
    <row r="132" spans="1:11" x14ac:dyDescent="0.2">
      <c r="A132" s="3"/>
      <c r="B132" s="3"/>
      <c r="C132" s="3"/>
      <c r="D132" s="3" t="s">
        <v>24</v>
      </c>
      <c r="E132" s="3"/>
      <c r="F132" s="3" t="s">
        <v>70</v>
      </c>
      <c r="G132" s="3">
        <v>0</v>
      </c>
      <c r="H132" s="3" t="s">
        <v>62</v>
      </c>
      <c r="I132" s="3" t="s">
        <v>12</v>
      </c>
      <c r="J132" s="3" t="s">
        <v>6</v>
      </c>
      <c r="K132" t="s">
        <v>42</v>
      </c>
    </row>
    <row r="133" spans="1:11" x14ac:dyDescent="0.2">
      <c r="A133" s="3"/>
      <c r="B133" s="3"/>
      <c r="C133" s="3" t="s">
        <v>12</v>
      </c>
      <c r="D133" s="3" t="s">
        <v>76</v>
      </c>
      <c r="E133" s="3"/>
      <c r="F133" s="3"/>
      <c r="G133" s="3">
        <v>4.1666666666666661</v>
      </c>
      <c r="H133" s="3" t="s">
        <v>62</v>
      </c>
      <c r="I133" s="3" t="s">
        <v>12</v>
      </c>
      <c r="J133" s="3" t="s">
        <v>6</v>
      </c>
      <c r="K133" t="s">
        <v>42</v>
      </c>
    </row>
    <row r="134" spans="1:11" x14ac:dyDescent="0.2">
      <c r="A134" s="3"/>
      <c r="B134" s="3"/>
      <c r="C134" s="3" t="s">
        <v>12</v>
      </c>
      <c r="D134" s="3"/>
      <c r="E134" s="3"/>
      <c r="F134" s="3" t="s">
        <v>33</v>
      </c>
      <c r="G134" s="3">
        <v>0.21929824561403422</v>
      </c>
      <c r="H134" s="3" t="s">
        <v>62</v>
      </c>
      <c r="I134" s="3" t="s">
        <v>12</v>
      </c>
      <c r="J134" s="3" t="s">
        <v>6</v>
      </c>
      <c r="K134" t="s">
        <v>42</v>
      </c>
    </row>
    <row r="135" spans="1:11" x14ac:dyDescent="0.2">
      <c r="A135" s="3"/>
      <c r="B135" s="3"/>
      <c r="C135" s="3"/>
      <c r="D135" s="3" t="s">
        <v>76</v>
      </c>
      <c r="E135" s="3" t="s">
        <v>6</v>
      </c>
      <c r="F135" s="3"/>
      <c r="G135" s="3">
        <v>1</v>
      </c>
      <c r="H135" s="3" t="s">
        <v>62</v>
      </c>
      <c r="I135" s="3" t="s">
        <v>12</v>
      </c>
      <c r="J135" s="3" t="s">
        <v>6</v>
      </c>
      <c r="K135" t="s">
        <v>42</v>
      </c>
    </row>
    <row r="136" spans="1:11" x14ac:dyDescent="0.2">
      <c r="A136" s="3"/>
      <c r="B136" s="3"/>
      <c r="C136" s="3"/>
      <c r="D136" s="3" t="s">
        <v>76</v>
      </c>
      <c r="E136" s="3"/>
      <c r="F136" s="3" t="s">
        <v>33</v>
      </c>
      <c r="G136" s="3">
        <v>3.1666666666666661</v>
      </c>
      <c r="H136" s="3" t="s">
        <v>62</v>
      </c>
      <c r="I136" s="3" t="s">
        <v>12</v>
      </c>
      <c r="J136" s="3" t="s">
        <v>6</v>
      </c>
      <c r="K136" t="s">
        <v>42</v>
      </c>
    </row>
    <row r="137" spans="1:11" x14ac:dyDescent="0.2">
      <c r="A137" s="3"/>
      <c r="B137" s="3"/>
      <c r="C137" s="3"/>
      <c r="D137" s="3" t="s">
        <v>76</v>
      </c>
      <c r="E137" s="3"/>
      <c r="F137" s="3" t="s">
        <v>70</v>
      </c>
      <c r="G137" s="3">
        <v>0</v>
      </c>
      <c r="H137" s="3" t="s">
        <v>62</v>
      </c>
      <c r="I137" s="3" t="s">
        <v>12</v>
      </c>
      <c r="J137" s="3" t="s">
        <v>6</v>
      </c>
      <c r="K137" t="s">
        <v>42</v>
      </c>
    </row>
    <row r="138" spans="1:11" x14ac:dyDescent="0.2">
      <c r="A138" s="3"/>
      <c r="B138" s="3"/>
      <c r="C138" s="3"/>
      <c r="D138" s="3"/>
      <c r="E138" s="3" t="s">
        <v>6</v>
      </c>
      <c r="F138" s="3" t="s">
        <v>33</v>
      </c>
      <c r="G138" s="3">
        <v>0.19999999999999996</v>
      </c>
      <c r="H138" s="3" t="s">
        <v>62</v>
      </c>
      <c r="I138" s="3" t="s">
        <v>12</v>
      </c>
      <c r="J138" s="3" t="s">
        <v>6</v>
      </c>
      <c r="K138" t="s">
        <v>42</v>
      </c>
    </row>
    <row r="139" spans="1:11" x14ac:dyDescent="0.2">
      <c r="A139" s="3"/>
      <c r="B139" s="3"/>
      <c r="C139" s="3"/>
      <c r="D139" s="3"/>
      <c r="E139" s="3" t="s">
        <v>6</v>
      </c>
      <c r="F139" s="3" t="s">
        <v>70</v>
      </c>
      <c r="G139" s="3">
        <v>0.8</v>
      </c>
      <c r="H139" s="3" t="s">
        <v>62</v>
      </c>
      <c r="I139" s="3" t="s">
        <v>12</v>
      </c>
      <c r="J139" s="3" t="s">
        <v>6</v>
      </c>
      <c r="K139" t="s">
        <v>42</v>
      </c>
    </row>
    <row r="140" spans="1:11" x14ac:dyDescent="0.2">
      <c r="A140" s="3"/>
      <c r="B140" s="3"/>
      <c r="C140" s="3"/>
      <c r="D140" s="3"/>
      <c r="E140" s="3" t="s">
        <v>6</v>
      </c>
      <c r="F140" s="3" t="s">
        <v>33</v>
      </c>
      <c r="G140" s="3">
        <v>1</v>
      </c>
      <c r="H140" s="3" t="s">
        <v>62</v>
      </c>
      <c r="I140" s="3" t="s">
        <v>12</v>
      </c>
      <c r="J140" s="3" t="s">
        <v>6</v>
      </c>
      <c r="K140" t="s">
        <v>42</v>
      </c>
    </row>
    <row r="141" spans="1:11" x14ac:dyDescent="0.2">
      <c r="A141" s="3"/>
      <c r="B141" s="3"/>
      <c r="C141" s="3"/>
      <c r="D141" s="3"/>
      <c r="E141" s="3" t="s">
        <v>6</v>
      </c>
      <c r="F141" s="3" t="s">
        <v>70</v>
      </c>
      <c r="G141" s="3">
        <v>0</v>
      </c>
      <c r="H141" s="3" t="s">
        <v>62</v>
      </c>
      <c r="I141" s="3" t="s">
        <v>12</v>
      </c>
      <c r="J141" s="3" t="s">
        <v>6</v>
      </c>
      <c r="K141" t="s">
        <v>42</v>
      </c>
    </row>
    <row r="142" spans="1:11" x14ac:dyDescent="0.2">
      <c r="A142" s="2" t="s">
        <v>107</v>
      </c>
      <c r="B142" s="2" t="s">
        <v>10</v>
      </c>
      <c r="C142" s="2"/>
      <c r="D142" s="2"/>
      <c r="E142" s="2"/>
      <c r="F142" s="2"/>
      <c r="G142" s="2">
        <v>17.982456140350873</v>
      </c>
      <c r="H142" s="2" t="s">
        <v>65</v>
      </c>
      <c r="I142" s="2" t="s">
        <v>12</v>
      </c>
      <c r="J142" s="2" t="s">
        <v>26</v>
      </c>
      <c r="K142" t="s">
        <v>40</v>
      </c>
    </row>
    <row r="143" spans="1:11" x14ac:dyDescent="0.2">
      <c r="A143" s="2" t="s">
        <v>107</v>
      </c>
      <c r="B143" s="2"/>
      <c r="C143" s="2"/>
      <c r="D143" s="2"/>
      <c r="E143" s="2"/>
      <c r="F143" s="2" t="s">
        <v>33</v>
      </c>
      <c r="G143" s="2">
        <v>9.388101150898553</v>
      </c>
      <c r="H143" s="2" t="s">
        <v>65</v>
      </c>
      <c r="I143" s="2" t="s">
        <v>12</v>
      </c>
      <c r="J143" s="2" t="s">
        <v>26</v>
      </c>
      <c r="K143" t="s">
        <v>40</v>
      </c>
    </row>
    <row r="144" spans="1:11" x14ac:dyDescent="0.2">
      <c r="A144" s="2"/>
      <c r="B144" s="2" t="s">
        <v>10</v>
      </c>
      <c r="C144" s="2" t="s">
        <v>12</v>
      </c>
      <c r="D144" s="2"/>
      <c r="E144" s="2"/>
      <c r="F144" s="2"/>
      <c r="G144" s="2">
        <v>17.982456140350873</v>
      </c>
      <c r="H144" s="2" t="s">
        <v>65</v>
      </c>
      <c r="I144" s="2" t="s">
        <v>12</v>
      </c>
      <c r="J144" s="2" t="s">
        <v>26</v>
      </c>
      <c r="K144" t="s">
        <v>40</v>
      </c>
    </row>
    <row r="145" spans="1:11" x14ac:dyDescent="0.2">
      <c r="A145" s="2"/>
      <c r="B145" s="2" t="s">
        <v>10</v>
      </c>
      <c r="C145" s="2"/>
      <c r="D145" s="2"/>
      <c r="E145" s="2"/>
      <c r="F145" s="2" t="s">
        <v>33</v>
      </c>
      <c r="G145" s="2">
        <v>0</v>
      </c>
      <c r="H145" s="2" t="s">
        <v>65</v>
      </c>
      <c r="I145" s="2" t="s">
        <v>12</v>
      </c>
      <c r="J145" s="2" t="s">
        <v>26</v>
      </c>
      <c r="K145" t="s">
        <v>40</v>
      </c>
    </row>
    <row r="146" spans="1:11" x14ac:dyDescent="0.2">
      <c r="A146" s="2" t="s">
        <v>108</v>
      </c>
      <c r="B146" s="2" t="s">
        <v>36</v>
      </c>
      <c r="C146" s="2"/>
      <c r="D146" s="2"/>
      <c r="E146" s="2"/>
      <c r="F146" s="2"/>
      <c r="G146" s="2">
        <v>2.1929824561403506</v>
      </c>
      <c r="H146" s="2" t="s">
        <v>65</v>
      </c>
      <c r="I146" s="2" t="s">
        <v>12</v>
      </c>
      <c r="J146" s="2" t="s">
        <v>26</v>
      </c>
      <c r="K146" t="s">
        <v>41</v>
      </c>
    </row>
    <row r="147" spans="1:11" x14ac:dyDescent="0.2">
      <c r="A147" s="2" t="s">
        <v>108</v>
      </c>
      <c r="B147" s="2"/>
      <c r="C147" s="2"/>
      <c r="D147" s="2"/>
      <c r="E147" s="2"/>
      <c r="F147" s="2" t="s">
        <v>33</v>
      </c>
      <c r="G147" s="2">
        <v>2.2372851320219742</v>
      </c>
      <c r="H147" s="2" t="s">
        <v>65</v>
      </c>
      <c r="I147" s="2" t="s">
        <v>12</v>
      </c>
      <c r="J147" s="2" t="s">
        <v>26</v>
      </c>
      <c r="K147" t="s">
        <v>41</v>
      </c>
    </row>
    <row r="148" spans="1:11" x14ac:dyDescent="0.2">
      <c r="A148" s="2"/>
      <c r="B148" s="2" t="s">
        <v>36</v>
      </c>
      <c r="C148" s="2" t="s">
        <v>12</v>
      </c>
      <c r="D148" s="2"/>
      <c r="E148" s="2"/>
      <c r="F148" s="2"/>
      <c r="G148" s="2">
        <v>2.1929824561403506</v>
      </c>
      <c r="H148" s="2" t="s">
        <v>65</v>
      </c>
      <c r="I148" s="2" t="s">
        <v>12</v>
      </c>
      <c r="J148" s="2" t="s">
        <v>26</v>
      </c>
      <c r="K148" t="s">
        <v>41</v>
      </c>
    </row>
    <row r="149" spans="1:11" x14ac:dyDescent="0.2">
      <c r="A149" s="2"/>
      <c r="B149" s="2" t="s">
        <v>36</v>
      </c>
      <c r="C149" s="2"/>
      <c r="D149" s="2"/>
      <c r="E149" s="2"/>
      <c r="F149" s="2" t="s">
        <v>33</v>
      </c>
      <c r="G149" s="2">
        <v>0</v>
      </c>
      <c r="H149" s="2" t="s">
        <v>65</v>
      </c>
      <c r="I149" s="2" t="s">
        <v>12</v>
      </c>
      <c r="J149" s="2" t="s">
        <v>26</v>
      </c>
      <c r="K149" t="s">
        <v>41</v>
      </c>
    </row>
    <row r="150" spans="1:11" x14ac:dyDescent="0.2">
      <c r="A150" s="2" t="s">
        <v>106</v>
      </c>
      <c r="B150" s="2" t="s">
        <v>35</v>
      </c>
      <c r="C150" s="2"/>
      <c r="D150" s="2"/>
      <c r="E150" s="2"/>
      <c r="F150" s="2"/>
      <c r="G150" s="2">
        <v>0.8771929824561403</v>
      </c>
      <c r="H150" s="2" t="s">
        <v>65</v>
      </c>
      <c r="I150" s="2" t="s">
        <v>12</v>
      </c>
      <c r="J150" s="2" t="s">
        <v>26</v>
      </c>
      <c r="K150" t="s">
        <v>38</v>
      </c>
    </row>
    <row r="151" spans="1:11" x14ac:dyDescent="0.2">
      <c r="A151" s="2" t="s">
        <v>106</v>
      </c>
      <c r="B151" s="2"/>
      <c r="C151" s="2"/>
      <c r="D151" s="2"/>
      <c r="E151" s="2"/>
      <c r="F151" s="2" t="s">
        <v>33</v>
      </c>
      <c r="G151" s="2">
        <v>0.59956288026463467</v>
      </c>
      <c r="H151" s="2" t="s">
        <v>65</v>
      </c>
      <c r="I151" s="2" t="s">
        <v>12</v>
      </c>
      <c r="J151" s="2" t="s">
        <v>26</v>
      </c>
      <c r="K151" t="s">
        <v>38</v>
      </c>
    </row>
    <row r="152" spans="1:11" x14ac:dyDescent="0.2">
      <c r="A152" s="2"/>
      <c r="B152" s="2" t="s">
        <v>35</v>
      </c>
      <c r="C152" s="2" t="s">
        <v>12</v>
      </c>
      <c r="D152" s="2"/>
      <c r="E152" s="2"/>
      <c r="F152" s="2"/>
      <c r="G152" s="2">
        <v>0.8771929824561403</v>
      </c>
      <c r="H152" s="2" t="s">
        <v>65</v>
      </c>
      <c r="I152" s="2" t="s">
        <v>12</v>
      </c>
      <c r="J152" s="2" t="s">
        <v>26</v>
      </c>
      <c r="K152" t="s">
        <v>38</v>
      </c>
    </row>
    <row r="153" spans="1:11" x14ac:dyDescent="0.2">
      <c r="A153" s="2"/>
      <c r="B153" s="2" t="s">
        <v>35</v>
      </c>
      <c r="C153" s="2"/>
      <c r="D153" s="2"/>
      <c r="E153" s="2"/>
      <c r="F153" s="2" t="s">
        <v>33</v>
      </c>
      <c r="G153" s="2">
        <v>0</v>
      </c>
      <c r="H153" s="2" t="s">
        <v>65</v>
      </c>
      <c r="I153" s="2" t="s">
        <v>12</v>
      </c>
      <c r="J153" s="2" t="s">
        <v>26</v>
      </c>
      <c r="K153" t="s">
        <v>38</v>
      </c>
    </row>
    <row r="154" spans="1:11" x14ac:dyDescent="0.2">
      <c r="A154" s="2"/>
      <c r="B154" s="2"/>
      <c r="C154" s="2" t="s">
        <v>12</v>
      </c>
      <c r="D154" s="2" t="s">
        <v>24</v>
      </c>
      <c r="E154" s="2"/>
      <c r="F154" s="2"/>
      <c r="G154" s="2">
        <v>4.1666666666666661</v>
      </c>
      <c r="H154" s="2" t="s">
        <v>65</v>
      </c>
      <c r="I154" s="2" t="s">
        <v>12</v>
      </c>
      <c r="J154" s="2" t="s">
        <v>26</v>
      </c>
      <c r="K154" t="s">
        <v>42</v>
      </c>
    </row>
    <row r="155" spans="1:11" x14ac:dyDescent="0.2">
      <c r="A155" s="2"/>
      <c r="B155" s="2"/>
      <c r="C155" s="2" t="s">
        <v>12</v>
      </c>
      <c r="D155" s="2"/>
      <c r="E155" s="2"/>
      <c r="F155" s="2" t="s">
        <v>33</v>
      </c>
      <c r="G155" s="2">
        <v>0.21929824561403422</v>
      </c>
      <c r="H155" s="2" t="s">
        <v>65</v>
      </c>
      <c r="I155" s="2" t="s">
        <v>12</v>
      </c>
      <c r="J155" s="2" t="s">
        <v>26</v>
      </c>
      <c r="K155" t="s">
        <v>42</v>
      </c>
    </row>
    <row r="156" spans="1:11" x14ac:dyDescent="0.2">
      <c r="A156" s="2"/>
      <c r="B156" s="2"/>
      <c r="C156" s="2"/>
      <c r="D156" s="2" t="s">
        <v>24</v>
      </c>
      <c r="E156" s="2" t="s">
        <v>26</v>
      </c>
      <c r="F156" s="2"/>
      <c r="G156" s="2">
        <v>1</v>
      </c>
      <c r="H156" s="2" t="s">
        <v>65</v>
      </c>
      <c r="I156" s="2" t="s">
        <v>12</v>
      </c>
      <c r="J156" s="2" t="s">
        <v>26</v>
      </c>
      <c r="K156" t="s">
        <v>42</v>
      </c>
    </row>
    <row r="157" spans="1:11" x14ac:dyDescent="0.2">
      <c r="A157" s="2"/>
      <c r="B157" s="2"/>
      <c r="C157" s="2"/>
      <c r="D157" s="2" t="s">
        <v>24</v>
      </c>
      <c r="E157" s="2"/>
      <c r="F157" s="2" t="s">
        <v>33</v>
      </c>
      <c r="G157" s="2">
        <v>3.1666666666666661</v>
      </c>
      <c r="H157" s="2" t="s">
        <v>65</v>
      </c>
      <c r="I157" s="2" t="s">
        <v>12</v>
      </c>
      <c r="J157" s="2" t="s">
        <v>26</v>
      </c>
      <c r="K157" t="s">
        <v>42</v>
      </c>
    </row>
    <row r="158" spans="1:11" x14ac:dyDescent="0.2">
      <c r="A158" s="2"/>
      <c r="B158" s="2"/>
      <c r="C158" s="2"/>
      <c r="D158" s="2" t="s">
        <v>24</v>
      </c>
      <c r="E158" s="2"/>
      <c r="F158" s="2" t="s">
        <v>70</v>
      </c>
      <c r="G158" s="2">
        <v>0</v>
      </c>
      <c r="H158" s="2" t="s">
        <v>65</v>
      </c>
      <c r="I158" s="2" t="s">
        <v>12</v>
      </c>
      <c r="J158" s="2" t="s">
        <v>26</v>
      </c>
      <c r="K158" t="s">
        <v>42</v>
      </c>
    </row>
    <row r="159" spans="1:11" x14ac:dyDescent="0.2">
      <c r="A159" s="2"/>
      <c r="B159" s="2"/>
      <c r="C159" s="2" t="s">
        <v>12</v>
      </c>
      <c r="D159" s="2" t="s">
        <v>76</v>
      </c>
      <c r="E159" s="2"/>
      <c r="F159" s="2"/>
      <c r="G159" s="2">
        <v>16.666666666666664</v>
      </c>
      <c r="H159" s="2" t="s">
        <v>65</v>
      </c>
      <c r="I159" s="2" t="s">
        <v>12</v>
      </c>
      <c r="J159" s="2" t="s">
        <v>26</v>
      </c>
      <c r="K159" t="s">
        <v>42</v>
      </c>
    </row>
    <row r="160" spans="1:11" x14ac:dyDescent="0.2">
      <c r="A160" s="2"/>
      <c r="B160" s="2"/>
      <c r="C160" s="2" t="s">
        <v>12</v>
      </c>
      <c r="D160" s="2"/>
      <c r="E160" s="2"/>
      <c r="F160" s="2" t="s">
        <v>33</v>
      </c>
      <c r="G160" s="2">
        <v>0.87719298245613686</v>
      </c>
      <c r="H160" s="2" t="s">
        <v>65</v>
      </c>
      <c r="I160" s="2" t="s">
        <v>12</v>
      </c>
      <c r="J160" s="2" t="s">
        <v>26</v>
      </c>
      <c r="K160" t="s">
        <v>42</v>
      </c>
    </row>
    <row r="161" spans="1:11" x14ac:dyDescent="0.2">
      <c r="A161" s="2"/>
      <c r="B161" s="2"/>
      <c r="C161" s="2"/>
      <c r="D161" s="2" t="s">
        <v>76</v>
      </c>
      <c r="E161" s="2" t="s">
        <v>26</v>
      </c>
      <c r="F161" s="2"/>
      <c r="G161" s="2">
        <v>4</v>
      </c>
      <c r="H161" s="2" t="s">
        <v>65</v>
      </c>
      <c r="I161" s="2" t="s">
        <v>12</v>
      </c>
      <c r="J161" s="2" t="s">
        <v>26</v>
      </c>
      <c r="K161" t="s">
        <v>42</v>
      </c>
    </row>
    <row r="162" spans="1:11" x14ac:dyDescent="0.2">
      <c r="A162" s="2"/>
      <c r="B162" s="2"/>
      <c r="C162" s="2"/>
      <c r="D162" s="2" t="s">
        <v>76</v>
      </c>
      <c r="E162" s="2"/>
      <c r="F162" s="2" t="s">
        <v>33</v>
      </c>
      <c r="G162" s="2">
        <v>12.666666666666664</v>
      </c>
      <c r="H162" s="2" t="s">
        <v>65</v>
      </c>
      <c r="I162" s="2" t="s">
        <v>12</v>
      </c>
      <c r="J162" s="2" t="s">
        <v>26</v>
      </c>
      <c r="K162" t="s">
        <v>42</v>
      </c>
    </row>
    <row r="163" spans="1:11" x14ac:dyDescent="0.2">
      <c r="A163" s="2"/>
      <c r="B163" s="2"/>
      <c r="C163" s="2"/>
      <c r="D163" s="2" t="s">
        <v>76</v>
      </c>
      <c r="E163" s="2"/>
      <c r="F163" s="2" t="s">
        <v>70</v>
      </c>
      <c r="G163" s="2">
        <v>0</v>
      </c>
      <c r="H163" s="2" t="s">
        <v>65</v>
      </c>
      <c r="I163" s="2" t="s">
        <v>12</v>
      </c>
      <c r="J163" s="2" t="s">
        <v>26</v>
      </c>
      <c r="K163" t="s">
        <v>42</v>
      </c>
    </row>
    <row r="164" spans="1:11" x14ac:dyDescent="0.2">
      <c r="A164" s="2"/>
      <c r="B164" s="2"/>
      <c r="C164" s="2"/>
      <c r="D164" s="2"/>
      <c r="E164" s="2" t="s">
        <v>26</v>
      </c>
      <c r="F164" s="2" t="s">
        <v>33</v>
      </c>
      <c r="G164" s="2">
        <v>0.59999999999999987</v>
      </c>
      <c r="H164" s="2" t="s">
        <v>65</v>
      </c>
      <c r="I164" s="2" t="s">
        <v>12</v>
      </c>
      <c r="J164" s="2" t="s">
        <v>26</v>
      </c>
      <c r="K164" t="s">
        <v>42</v>
      </c>
    </row>
    <row r="165" spans="1:11" x14ac:dyDescent="0.2">
      <c r="A165" s="2"/>
      <c r="B165" s="2"/>
      <c r="C165" s="2"/>
      <c r="D165" s="2"/>
      <c r="E165" s="2" t="s">
        <v>26</v>
      </c>
      <c r="F165" s="2" t="s">
        <v>70</v>
      </c>
      <c r="G165" s="2">
        <v>2.4000000000000004</v>
      </c>
      <c r="H165" s="2" t="s">
        <v>65</v>
      </c>
      <c r="I165" s="2" t="s">
        <v>12</v>
      </c>
      <c r="J165" s="2" t="s">
        <v>26</v>
      </c>
      <c r="K165" t="s">
        <v>42</v>
      </c>
    </row>
    <row r="166" spans="1:11" x14ac:dyDescent="0.2">
      <c r="A166" s="2"/>
      <c r="B166" s="2"/>
      <c r="C166" s="2"/>
      <c r="D166" s="2"/>
      <c r="E166" s="2" t="s">
        <v>26</v>
      </c>
      <c r="F166" s="2" t="s">
        <v>33</v>
      </c>
      <c r="G166" s="2">
        <v>2</v>
      </c>
      <c r="H166" s="2" t="s">
        <v>65</v>
      </c>
      <c r="I166" s="2" t="s">
        <v>12</v>
      </c>
      <c r="J166" s="2" t="s">
        <v>26</v>
      </c>
      <c r="K166" t="s">
        <v>42</v>
      </c>
    </row>
    <row r="167" spans="1:11" x14ac:dyDescent="0.2">
      <c r="A167" s="2"/>
      <c r="B167" s="2"/>
      <c r="C167" s="2"/>
      <c r="D167" s="2"/>
      <c r="E167" s="2" t="s">
        <v>26</v>
      </c>
      <c r="F167" s="2" t="s">
        <v>70</v>
      </c>
      <c r="G167" s="2">
        <v>0</v>
      </c>
      <c r="H167" s="2" t="s">
        <v>65</v>
      </c>
      <c r="I167" s="2" t="s">
        <v>12</v>
      </c>
      <c r="J167" s="2" t="s">
        <v>26</v>
      </c>
      <c r="K167"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efficiencies</vt:lpstr>
      <vt:lpstr>uncertainty</vt:lpstr>
      <vt:lpstr>MFA S0</vt:lpstr>
      <vt:lpstr>MFA S</vt:lpstr>
      <vt:lpstr>MFA S1</vt:lpstr>
      <vt:lpstr>MFA S2</vt:lpstr>
      <vt:lpstr>MFA S3</vt:lpstr>
      <vt:lpstr>MFA S4</vt:lpstr>
      <vt:lpstr>MFA S5</vt:lpstr>
      <vt:lpstr>MFA S6</vt:lpstr>
      <vt:lpstr>dynamic</vt:lpstr>
      <vt:lpstr>inventory</vt:lpstr>
      <vt:lpstr>large scale</vt:lpstr>
      <vt:lpstr>impacts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2022-12-05T15:00:27Z</dcterms:created>
  <dcterms:modified xsi:type="dcterms:W3CDTF">2024-03-03T21:57:56Z</dcterms:modified>
</cp:coreProperties>
</file>