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hafarpour\Documents\Vault\98207(toroq Seamless Pipe)\Documents\"/>
    </mc:Choice>
  </mc:AlternateContent>
  <bookViews>
    <workbookView xWindow="0" yWindow="0" windowWidth="15570" windowHeight="7065" activeTab="1"/>
  </bookViews>
  <sheets>
    <sheet name="Pivot" sheetId="13" r:id="rId1"/>
    <sheet name="MDR" sheetId="6" r:id="rId2"/>
    <sheet name="Cover E" sheetId="14" r:id="rId3"/>
    <sheet name="Invoice 01" sheetId="16" state="hidden" r:id="rId4"/>
    <sheet name="Invoice 02" sheetId="17" r:id="rId5"/>
    <sheet name="Invoice 03" sheetId="18" r:id="rId6"/>
    <sheet name="MDR for Client" sheetId="2" state="hidden" r:id="rId7"/>
    <sheet name="Invoice No. 1" sheetId="7" state="hidden" r:id="rId8"/>
    <sheet name="TOTAL" sheetId="8" state="hidden" r:id="rId9"/>
    <sheet name="COMULATIVE" sheetId="9" state="hidden" r:id="rId10"/>
    <sheet name="Budget" sheetId="5" state="hidden" r:id="rId11"/>
    <sheet name="Extra &amp; Re- Work" sheetId="4" state="hidden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_123Graph_B" localSheetId="9" hidden="1">[1]U1_TOT!#REF!</definedName>
    <definedName name="__123Graph_B" localSheetId="2" hidden="1">[2]U1_TOT!#REF!</definedName>
    <definedName name="__123Graph_B" localSheetId="3" hidden="1">[1]U1_TOT!#REF!</definedName>
    <definedName name="__123Graph_B" localSheetId="4" hidden="1">[1]U1_TOT!#REF!</definedName>
    <definedName name="__123Graph_B" localSheetId="5" hidden="1">[1]U1_TOT!#REF!</definedName>
    <definedName name="__123Graph_B" localSheetId="7" hidden="1">[1]U1_TOT!#REF!</definedName>
    <definedName name="__123Graph_B" localSheetId="1" hidden="1">[1]U1_TOT!#REF!</definedName>
    <definedName name="__123Graph_B" localSheetId="8" hidden="1">[1]U1_TOT!#REF!</definedName>
    <definedName name="__123Graph_B" hidden="1">[1]U1_TOT!#REF!</definedName>
    <definedName name="__123Graph_BCURVE" localSheetId="9" hidden="1">[1]U1_TOT!#REF!</definedName>
    <definedName name="__123Graph_BCURVE" localSheetId="2" hidden="1">[2]U1_TOT!#REF!</definedName>
    <definedName name="__123Graph_BCURVE" localSheetId="3" hidden="1">[1]U1_TOT!#REF!</definedName>
    <definedName name="__123Graph_BCURVE" localSheetId="4" hidden="1">[1]U1_TOT!#REF!</definedName>
    <definedName name="__123Graph_BCURVE" localSheetId="5" hidden="1">[1]U1_TOT!#REF!</definedName>
    <definedName name="__123Graph_BCURVE" localSheetId="7" hidden="1">[1]U1_TOT!#REF!</definedName>
    <definedName name="__123Graph_BCURVE" localSheetId="1" hidden="1">[1]U1_TOT!#REF!</definedName>
    <definedName name="__123Graph_BCURVE" localSheetId="8" hidden="1">[1]U1_TOT!#REF!</definedName>
    <definedName name="__123Graph_BCURVE" hidden="1">[1]U1_TOT!#REF!</definedName>
    <definedName name="__123Graph_D" localSheetId="3" hidden="1">#REF!</definedName>
    <definedName name="__123Graph_D" localSheetId="4" hidden="1">#REF!</definedName>
    <definedName name="__123Graph_D" localSheetId="5" hidden="1">#REF!</definedName>
    <definedName name="__123Graph_D" hidden="1">#REF!</definedName>
    <definedName name="__123Graph_E" localSheetId="3" hidden="1">#REF!</definedName>
    <definedName name="__123Graph_E" localSheetId="4" hidden="1">#REF!</definedName>
    <definedName name="__123Graph_E" localSheetId="5" hidden="1">#REF!</definedName>
    <definedName name="__123Graph_E" hidden="1">#REF!</definedName>
    <definedName name="__IntlFixup" hidden="1">TRUE</definedName>
    <definedName name="_Fill" localSheetId="3" hidden="1">#REF!</definedName>
    <definedName name="_Fill" localSheetId="4" hidden="1">#REF!</definedName>
    <definedName name="_Fill" localSheetId="5" hidden="1">#REF!</definedName>
    <definedName name="_Fill" hidden="1">#REF!</definedName>
    <definedName name="_filter2" localSheetId="3" hidden="1">#REF!</definedName>
    <definedName name="_filter2" localSheetId="4" hidden="1">#REF!</definedName>
    <definedName name="_filter2" localSheetId="5" hidden="1">#REF!</definedName>
    <definedName name="_filter2" hidden="1">#REF!</definedName>
    <definedName name="_xlnm._FilterDatabase" localSheetId="3" hidden="1">'Invoice 01'!$A$2:$F$201</definedName>
    <definedName name="_xlnm._FilterDatabase" localSheetId="4" hidden="1">'Invoice 02'!$A$2:$L$260</definedName>
    <definedName name="_xlnm._FilterDatabase" localSheetId="5" hidden="1">'Invoice 03'!$A$2:$L$306</definedName>
    <definedName name="_xlnm._FilterDatabase" localSheetId="7" hidden="1">'Invoice No. 1'!$E$2:$O$281</definedName>
    <definedName name="_xlnm._FilterDatabase" localSheetId="1" hidden="1">MDR!$A$2:$AU$333</definedName>
    <definedName name="_xlnm._FilterDatabase" localSheetId="6" hidden="1">'MDR for Client'!$E$2:$AF$113</definedName>
    <definedName name="_xlnm._FilterDatabase" hidden="1">#REF!</definedName>
    <definedName name="_Key1" localSheetId="3" hidden="1">#REF!</definedName>
    <definedName name="_Key1" localSheetId="4" hidden="1">#REF!</definedName>
    <definedName name="_Key1" localSheetId="5" hidden="1">#REF!</definedName>
    <definedName name="_Key1" hidden="1">#REF!</definedName>
    <definedName name="_Key2" localSheetId="3" hidden="1">#REF!</definedName>
    <definedName name="_Key2" localSheetId="4" hidden="1">#REF!</definedName>
    <definedName name="_Key2" localSheetId="5" hidden="1">#REF!</definedName>
    <definedName name="_Key2" hidden="1">#REF!</definedName>
    <definedName name="_Order1" hidden="1">255</definedName>
    <definedName name="_Order2" hidden="1">255</definedName>
    <definedName name="_Parse_In" localSheetId="3" hidden="1">[3]CIV!#REF!</definedName>
    <definedName name="_Parse_In" localSheetId="4" hidden="1">[3]CIV!#REF!</definedName>
    <definedName name="_Parse_In" localSheetId="5" hidden="1">[3]CIV!#REF!</definedName>
    <definedName name="_Parse_In" hidden="1">[3]CIV!#REF!</definedName>
    <definedName name="_Parse_Out" localSheetId="3" hidden="1">#REF!</definedName>
    <definedName name="_Parse_Out" localSheetId="4" hidden="1">#REF!</definedName>
    <definedName name="_Parse_Out" localSheetId="5" hidden="1">#REF!</definedName>
    <definedName name="_Parse_Out" hidden="1">#REF!</definedName>
    <definedName name="_Sort" localSheetId="3" hidden="1">#REF!</definedName>
    <definedName name="_Sort" localSheetId="4" hidden="1">#REF!</definedName>
    <definedName name="_Sort" localSheetId="5" hidden="1">#REF!</definedName>
    <definedName name="_Sort" hidden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8">#REF!</definedName>
    <definedName name="a">#REF!</definedName>
    <definedName name="aa" localSheetId="2">#REF!</definedName>
    <definedName name="aa" localSheetId="3">#REF!</definedName>
    <definedName name="aa" localSheetId="4">#REF!</definedName>
    <definedName name="aa" localSheetId="5">#REF!</definedName>
    <definedName name="aa">#REF!</definedName>
    <definedName name="aaa" localSheetId="3" hidden="1">#REF!</definedName>
    <definedName name="aaa" localSheetId="4" hidden="1">#REF!</definedName>
    <definedName name="aaa" localSheetId="5" hidden="1">#REF!</definedName>
    <definedName name="aaa" hidden="1">#REF!</definedName>
    <definedName name="abc" localSheetId="3" hidden="1">[4]U1_TOT!#REF!</definedName>
    <definedName name="abc" localSheetId="4" hidden="1">[4]U1_TOT!#REF!</definedName>
    <definedName name="abc" localSheetId="5" hidden="1">[4]U1_TOT!#REF!</definedName>
    <definedName name="abc" hidden="1">[4]U1_TOT!#REF!</definedName>
    <definedName name="AccessDatabase" hidden="1">"I:\Supervision\Confidential\np-364 hdpe pars\rev2\estimate.mdb"</definedName>
    <definedName name="ACT" localSheetId="2">#REF!</definedName>
    <definedName name="ACT" localSheetId="3">#REF!</definedName>
    <definedName name="ACT" localSheetId="4">#REF!</definedName>
    <definedName name="ACT" localSheetId="5">#REF!</definedName>
    <definedName name="ACT">#REF!</definedName>
    <definedName name="AGP" localSheetId="3" hidden="1">[5]CIV!#REF!</definedName>
    <definedName name="AGP" localSheetId="4" hidden="1">[5]CIV!#REF!</definedName>
    <definedName name="AGP" localSheetId="5" hidden="1">[5]CIV!#REF!</definedName>
    <definedName name="AGP" hidden="1">[5]CIV!#REF!</definedName>
    <definedName name="b" localSheetId="2">#REF!</definedName>
    <definedName name="b" localSheetId="3">#REF!</definedName>
    <definedName name="b" localSheetId="4">#REF!</definedName>
    <definedName name="b" localSheetId="5">#REF!</definedName>
    <definedName name="b" localSheetId="8">#REF!</definedName>
    <definedName name="b">#REF!</definedName>
    <definedName name="Code" localSheetId="3" hidden="1">#REF!</definedName>
    <definedName name="Code" localSheetId="4" hidden="1">#REF!</definedName>
    <definedName name="Code" localSheetId="5" hidden="1">#REF!</definedName>
    <definedName name="Code" hidden="1">#REF!</definedName>
    <definedName name="Copyarea" localSheetId="2">#REF!</definedName>
    <definedName name="Copyarea" localSheetId="3">#REF!</definedName>
    <definedName name="Copyarea" localSheetId="4">#REF!</definedName>
    <definedName name="Copyarea" localSheetId="5">#REF!</definedName>
    <definedName name="Copyarea">#REF!</definedName>
    <definedName name="COVER" localSheetId="2">#REF!</definedName>
    <definedName name="COVER" localSheetId="3">#REF!</definedName>
    <definedName name="COVER" localSheetId="4">#REF!</definedName>
    <definedName name="COVER" localSheetId="5">#REF!</definedName>
    <definedName name="COVER" localSheetId="8">#REF!</definedName>
    <definedName name="COVER">#REF!</definedName>
    <definedName name="d" localSheetId="2">#REF!</definedName>
    <definedName name="d" localSheetId="3">#REF!</definedName>
    <definedName name="d" localSheetId="4">#REF!</definedName>
    <definedName name="d" localSheetId="5">#REF!</definedName>
    <definedName name="d" localSheetId="8">#REF!</definedName>
    <definedName name="d">#REF!</definedName>
    <definedName name="Data.Dump" localSheetId="3" hidden="1">OFFSET([6]!Data.Top.Left,1,0)</definedName>
    <definedName name="Data.Dump" localSheetId="4" hidden="1">OFFSET([6]!Data.Top.Left,1,0)</definedName>
    <definedName name="Data.Dump" localSheetId="5" hidden="1">OFFSET([6]!Data.Top.Left,1,0)</definedName>
    <definedName name="Data.Dump" hidden="1">OFFSET([6]!Data.Top.Left,1,0)</definedName>
    <definedName name="data1" localSheetId="3" hidden="1">#REF!</definedName>
    <definedName name="data1" localSheetId="4" hidden="1">#REF!</definedName>
    <definedName name="data1" localSheetId="5" hidden="1">#REF!</definedName>
    <definedName name="data1" hidden="1">#REF!</definedName>
    <definedName name="data2" localSheetId="3" hidden="1">#REF!</definedName>
    <definedName name="data2" localSheetId="4" hidden="1">#REF!</definedName>
    <definedName name="data2" localSheetId="5" hidden="1">#REF!</definedName>
    <definedName name="data2" hidden="1">#REF!</definedName>
    <definedName name="data3" localSheetId="3" hidden="1">#REF!</definedName>
    <definedName name="data3" localSheetId="4" hidden="1">#REF!</definedName>
    <definedName name="data3" localSheetId="5" hidden="1">#REF!</definedName>
    <definedName name="data3" hidden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5">#REF!</definedName>
    <definedName name="_xlnm.Database" localSheetId="8">#REF!</definedName>
    <definedName name="_xlnm.Database">#REF!</definedName>
    <definedName name="dd" localSheetId="2">#REF!</definedName>
    <definedName name="dd" localSheetId="3">#REF!</definedName>
    <definedName name="dd" localSheetId="4">#REF!</definedName>
    <definedName name="dd" localSheetId="5">#REF!</definedName>
    <definedName name="dd">#REF!</definedName>
    <definedName name="dfdfdfsfd" localSheetId="2">#REF!</definedName>
    <definedName name="dfdfdfsfd" localSheetId="3">#REF!</definedName>
    <definedName name="dfdfdfsfd" localSheetId="4">#REF!</definedName>
    <definedName name="dfdfdfsfd" localSheetId="5">#REF!</definedName>
    <definedName name="dfdfdfsfd" localSheetId="8">#REF!</definedName>
    <definedName name="dfdfdfsfd">#REF!</definedName>
    <definedName name="dfg" localSheetId="3" hidden="1">#REF!</definedName>
    <definedName name="dfg" localSheetId="4" hidden="1">#REF!</definedName>
    <definedName name="dfg" localSheetId="5" hidden="1">#REF!</definedName>
    <definedName name="dfg" hidden="1">#REF!</definedName>
    <definedName name="dfhfj" localSheetId="3" hidden="1">#REF!</definedName>
    <definedName name="dfhfj" localSheetId="4" hidden="1">#REF!</definedName>
    <definedName name="dfhfj" localSheetId="5" hidden="1">#REF!</definedName>
    <definedName name="dfhfj" hidden="1">#REF!</definedName>
    <definedName name="Discount" localSheetId="3" hidden="1">#REF!</definedName>
    <definedName name="Discount" localSheetId="4" hidden="1">#REF!</definedName>
    <definedName name="Discount" localSheetId="5" hidden="1">#REF!</definedName>
    <definedName name="Discount" hidden="1">#REF!</definedName>
    <definedName name="display_area_2" localSheetId="3" hidden="1">#REF!</definedName>
    <definedName name="display_area_2" localSheetId="4" hidden="1">#REF!</definedName>
    <definedName name="display_area_2" localSheetId="5" hidden="1">#REF!</definedName>
    <definedName name="display_area_2" hidden="1">#REF!</definedName>
    <definedName name="DOCO" localSheetId="2">#REF!</definedName>
    <definedName name="DOCO" localSheetId="3">#REF!</definedName>
    <definedName name="DOCO" localSheetId="4">#REF!</definedName>
    <definedName name="DOCO" localSheetId="5">#REF!</definedName>
    <definedName name="DOCO">#REF!</definedName>
    <definedName name="e" localSheetId="2">#REF!</definedName>
    <definedName name="e" localSheetId="3">#REF!</definedName>
    <definedName name="e" localSheetId="4">#REF!</definedName>
    <definedName name="e" localSheetId="5">#REF!</definedName>
    <definedName name="e" localSheetId="8">#REF!</definedName>
    <definedName name="e">#REF!</definedName>
    <definedName name="E_P_C__Cost_" localSheetId="2">#REF!</definedName>
    <definedName name="E_P_C__Cost_" localSheetId="3">#REF!</definedName>
    <definedName name="E_P_C__Cost_" localSheetId="4">#REF!</definedName>
    <definedName name="E_P_C__Cost_" localSheetId="5">#REF!</definedName>
    <definedName name="E_P_C__Cost_" localSheetId="8">#REF!</definedName>
    <definedName name="E_P_C__Cost_">#REF!</definedName>
    <definedName name="E_P_C__COST_1" localSheetId="2">#REF!</definedName>
    <definedName name="E_P_C__COST_1" localSheetId="3">#REF!</definedName>
    <definedName name="E_P_C__COST_1" localSheetId="4">#REF!</definedName>
    <definedName name="E_P_C__COST_1" localSheetId="5">#REF!</definedName>
    <definedName name="E_P_C__COST_1" localSheetId="8">#REF!</definedName>
    <definedName name="E_P_C__COST_1">#REF!</definedName>
    <definedName name="Eng" localSheetId="2">#REF!</definedName>
    <definedName name="Eng" localSheetId="3">#REF!</definedName>
    <definedName name="Eng" localSheetId="4">#REF!</definedName>
    <definedName name="Eng" localSheetId="5">#REF!</definedName>
    <definedName name="Eng">#REF!</definedName>
    <definedName name="ES" localSheetId="2">#REF!</definedName>
    <definedName name="ES" localSheetId="3">#REF!</definedName>
    <definedName name="ES" localSheetId="4">#REF!</definedName>
    <definedName name="ES" localSheetId="5">#REF!</definedName>
    <definedName name="ES">#REF!</definedName>
    <definedName name="ESA" localSheetId="2">#REF!</definedName>
    <definedName name="ESA" localSheetId="3">#REF!</definedName>
    <definedName name="ESA" localSheetId="4">#REF!</definedName>
    <definedName name="ESA" localSheetId="5">#REF!</definedName>
    <definedName name="ESA">#REF!</definedName>
    <definedName name="Exp">'[7]Aug 04'!$B$4:$L$1499</definedName>
    <definedName name="f" localSheetId="2">#REF!</definedName>
    <definedName name="f" localSheetId="3">#REF!</definedName>
    <definedName name="f" localSheetId="4">#REF!</definedName>
    <definedName name="f" localSheetId="5">#REF!</definedName>
    <definedName name="f" localSheetId="8">#REF!</definedName>
    <definedName name="f">#REF!</definedName>
    <definedName name="FCode" localSheetId="3" hidden="1">#REF!</definedName>
    <definedName name="FCode" localSheetId="4" hidden="1">#REF!</definedName>
    <definedName name="FCode" localSheetId="5" hidden="1">#REF!</definedName>
    <definedName name="FCode" hidden="1">#REF!</definedName>
    <definedName name="FF" localSheetId="2">#REF!</definedName>
    <definedName name="FF" localSheetId="3">#REF!</definedName>
    <definedName name="FF" localSheetId="4">#REF!</definedName>
    <definedName name="FF" localSheetId="5">#REF!</definedName>
    <definedName name="FF">#REF!</definedName>
    <definedName name="g" localSheetId="2">#REF!</definedName>
    <definedName name="g" localSheetId="3">#REF!</definedName>
    <definedName name="g" localSheetId="4">#REF!</definedName>
    <definedName name="g" localSheetId="5">#REF!</definedName>
    <definedName name="g" localSheetId="8">#REF!</definedName>
    <definedName name="g">#REF!</definedName>
    <definedName name="gdfgdfg" localSheetId="2">#REF!</definedName>
    <definedName name="gdfgdfg" localSheetId="3">#REF!</definedName>
    <definedName name="gdfgdfg" localSheetId="4">#REF!</definedName>
    <definedName name="gdfgdfg" localSheetId="5">#REF!</definedName>
    <definedName name="gdfgdfg" localSheetId="8">#REF!</definedName>
    <definedName name="gdfgdfg">#REF!</definedName>
    <definedName name="ggdgfg" localSheetId="2">#REF!</definedName>
    <definedName name="ggdgfg" localSheetId="3">#REF!</definedName>
    <definedName name="ggdgfg" localSheetId="4">#REF!</definedName>
    <definedName name="ggdgfg" localSheetId="5">#REF!</definedName>
    <definedName name="ggdgfg" localSheetId="8">#REF!</definedName>
    <definedName name="ggdgfg">#REF!</definedName>
    <definedName name="GH" localSheetId="3" hidden="1">[5]CIV!#REF!</definedName>
    <definedName name="GH" localSheetId="4" hidden="1">[5]CIV!#REF!</definedName>
    <definedName name="GH" localSheetId="5" hidden="1">[5]CIV!#REF!</definedName>
    <definedName name="GH" hidden="1">[5]CIV!#REF!</definedName>
    <definedName name="ghgh" localSheetId="3" hidden="1">[2]U1_TOT!#REF!</definedName>
    <definedName name="ghgh" localSheetId="4" hidden="1">[2]U1_TOT!#REF!</definedName>
    <definedName name="ghgh" localSheetId="5" hidden="1">[2]U1_TOT!#REF!</definedName>
    <definedName name="ghgh" hidden="1">[2]U1_TOT!#REF!</definedName>
    <definedName name="h" localSheetId="2">#REF!</definedName>
    <definedName name="h" localSheetId="3">#REF!</definedName>
    <definedName name="h" localSheetId="4">#REF!</definedName>
    <definedName name="h" localSheetId="5">#REF!</definedName>
    <definedName name="h" localSheetId="8">#REF!</definedName>
    <definedName name="h">#REF!</definedName>
    <definedName name="hgh" localSheetId="2">#REF!</definedName>
    <definedName name="hgh" localSheetId="3">#REF!</definedName>
    <definedName name="hgh" localSheetId="4">#REF!</definedName>
    <definedName name="hgh" localSheetId="5">#REF!</definedName>
    <definedName name="hgh">#REF!</definedName>
    <definedName name="hghor" localSheetId="2">#REF!</definedName>
    <definedName name="hghor" localSheetId="3">#REF!</definedName>
    <definedName name="hghor" localSheetId="4">#REF!</definedName>
    <definedName name="hghor" localSheetId="5">#REF!</definedName>
    <definedName name="hghor">#REF!</definedName>
    <definedName name="HiddenRows" localSheetId="3" hidden="1">#REF!</definedName>
    <definedName name="HiddenRows" localSheetId="4" hidden="1">#REF!</definedName>
    <definedName name="HiddenRows" localSheetId="5" hidden="1">#REF!</definedName>
    <definedName name="HiddenRows" hidden="1">#REF!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"Project"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"جدول پيشرفت پروژه دشت آزادگان"</definedName>
    <definedName name="ID" localSheetId="3">[1]U1_TOT!#REF!</definedName>
    <definedName name="ID" localSheetId="4">[1]U1_TOT!#REF!</definedName>
    <definedName name="ID" localSheetId="5">[1]U1_TOT!#REF!</definedName>
    <definedName name="ID">[1]U1_TOT!#REF!</definedName>
    <definedName name="INIZIO" localSheetId="3">[1]U1_TOT!#REF!</definedName>
    <definedName name="INIZIO" localSheetId="4">[1]U1_TOT!#REF!</definedName>
    <definedName name="INIZIO" localSheetId="5">[1]U1_TOT!#REF!</definedName>
    <definedName name="INIZIO">[1]U1_TOT!#REF!</definedName>
    <definedName name="ISLAND" localSheetId="2">#REF!</definedName>
    <definedName name="ISLAND" localSheetId="3">#REF!</definedName>
    <definedName name="ISLAND" localSheetId="4">#REF!</definedName>
    <definedName name="ISLAND" localSheetId="5">#REF!</definedName>
    <definedName name="ISLAND">#REF!</definedName>
    <definedName name="kj" localSheetId="3" hidden="1">#REF!</definedName>
    <definedName name="kj" localSheetId="4" hidden="1">#REF!</definedName>
    <definedName name="kj" localSheetId="5" hidden="1">#REF!</definedName>
    <definedName name="kj" hidden="1">#REF!</definedName>
    <definedName name="kkj" localSheetId="3" hidden="1">#REF!</definedName>
    <definedName name="kkj" localSheetId="4" hidden="1">#REF!</definedName>
    <definedName name="kkj" localSheetId="5" hidden="1">#REF!</definedName>
    <definedName name="kkj" hidden="1">#REF!</definedName>
    <definedName name="klhgl" localSheetId="3" hidden="1">[8]U1_TOT!#REF!</definedName>
    <definedName name="klhgl" localSheetId="4" hidden="1">[8]U1_TOT!#REF!</definedName>
    <definedName name="klhgl" localSheetId="5" hidden="1">[8]U1_TOT!#REF!</definedName>
    <definedName name="klhgl" hidden="1">[8]U1_TOT!#REF!</definedName>
    <definedName name="LF" localSheetId="2">#REF!</definedName>
    <definedName name="LF" localSheetId="3">#REF!</definedName>
    <definedName name="LF" localSheetId="4">#REF!</definedName>
    <definedName name="LF" localSheetId="5">#REF!</definedName>
    <definedName name="LF">#REF!</definedName>
    <definedName name="LFA" localSheetId="2">#REF!</definedName>
    <definedName name="LFA" localSheetId="3">#REF!</definedName>
    <definedName name="LFA" localSheetId="4">#REF!</definedName>
    <definedName name="LFA" localSheetId="5">#REF!</definedName>
    <definedName name="LFA">#REF!</definedName>
    <definedName name="lhh" localSheetId="3" hidden="1">#REF!</definedName>
    <definedName name="lhh" localSheetId="4" hidden="1">#REF!</definedName>
    <definedName name="lhh" localSheetId="5" hidden="1">#REF!</definedName>
    <definedName name="lhh" hidden="1">#REF!</definedName>
    <definedName name="MainData" localSheetId="2">#REF!</definedName>
    <definedName name="MainData" localSheetId="3">#REF!</definedName>
    <definedName name="MainData" localSheetId="4">#REF!</definedName>
    <definedName name="MainData" localSheetId="5">#REF!</definedName>
    <definedName name="MainData">#REF!</definedName>
    <definedName name="mnm" localSheetId="2">#REF!</definedName>
    <definedName name="mnm" localSheetId="3">#REF!</definedName>
    <definedName name="mnm" localSheetId="4">#REF!</definedName>
    <definedName name="mnm" localSheetId="5">#REF!</definedName>
    <definedName name="mnm">#REF!</definedName>
    <definedName name="o" localSheetId="2">#REF!</definedName>
    <definedName name="o" localSheetId="3">#REF!</definedName>
    <definedName name="o" localSheetId="4">#REF!</definedName>
    <definedName name="o" localSheetId="5">#REF!</definedName>
    <definedName name="o">#REF!</definedName>
    <definedName name="OrderTable" localSheetId="3" hidden="1">#REF!</definedName>
    <definedName name="OrderTable" localSheetId="4" hidden="1">#REF!</definedName>
    <definedName name="OrderTable" localSheetId="5" hidden="1">#REF!</definedName>
    <definedName name="OrderTable" hidden="1">#REF!</definedName>
    <definedName name="Ownership" localSheetId="3" hidden="1">OFFSET([6]!Data.Top.Left,1,0)</definedName>
    <definedName name="Ownership" localSheetId="4" hidden="1">OFFSET([6]!Data.Top.Left,1,0)</definedName>
    <definedName name="Ownership" localSheetId="5" hidden="1">OFFSET([6]!Data.Top.Left,1,0)</definedName>
    <definedName name="Ownership" hidden="1">OFFSET([6]!Data.Top.Left,1,0)</definedName>
    <definedName name="PAG5.2" localSheetId="3">[9]SINT!#REF!</definedName>
    <definedName name="PAG5.2" localSheetId="4">[9]SINT!#REF!</definedName>
    <definedName name="PAG5.2" localSheetId="5">[9]SINT!#REF!</definedName>
    <definedName name="PAG5.2">[9]SINT!#REF!</definedName>
    <definedName name="PAG5.3" localSheetId="3">[9]SINT!#REF!</definedName>
    <definedName name="PAG5.3" localSheetId="4">[9]SINT!#REF!</definedName>
    <definedName name="PAG5.3" localSheetId="5">[9]SINT!#REF!</definedName>
    <definedName name="PAG5.3">[9]SINT!#REF!</definedName>
    <definedName name="PAINTAA" localSheetId="3" hidden="1">[5]CIV!#REF!</definedName>
    <definedName name="PAINTAA" localSheetId="4" hidden="1">[5]CIV!#REF!</definedName>
    <definedName name="PAINTAA" localSheetId="5" hidden="1">[5]CIV!#REF!</definedName>
    <definedName name="PAINTAA" hidden="1">[5]CIV!#REF!</definedName>
    <definedName name="PESO" localSheetId="3">[1]U1_TOT!#REF!</definedName>
    <definedName name="PESO" localSheetId="4">[1]U1_TOT!#REF!</definedName>
    <definedName name="PESO" localSheetId="5">[1]U1_TOT!#REF!</definedName>
    <definedName name="PESO">[1]U1_TOT!#REF!</definedName>
    <definedName name="_xlnm.Print_Area" localSheetId="9">COMULATIVE!$A$1:$J$19</definedName>
    <definedName name="_xlnm.Print_Area" localSheetId="2">'Cover E'!$A$1:$V$44</definedName>
    <definedName name="_xlnm.Print_Area" localSheetId="3">'Invoice 01'!$A$1:$N$201</definedName>
    <definedName name="_xlnm.Print_Area" localSheetId="4">'Invoice 02'!$A$1:$N$260</definedName>
    <definedName name="_xlnm.Print_Area" localSheetId="5">'Invoice 03'!$A$1:$N$306</definedName>
    <definedName name="_xlnm.Print_Area" localSheetId="7">'Invoice No. 1'!$A$1:$Q$281</definedName>
    <definedName name="_xlnm.Print_Area" localSheetId="1">MDR!$A$1:$AU$333</definedName>
    <definedName name="_xlnm.Print_Area" localSheetId="8">TOTAL!$A$1:$J$10</definedName>
    <definedName name="_xlnm.Print_Titles" localSheetId="7">'Invoice No. 1'!$1:$2</definedName>
    <definedName name="Pro" localSheetId="2">#REF!</definedName>
    <definedName name="Pro" localSheetId="3">#REF!</definedName>
    <definedName name="Pro" localSheetId="4">#REF!</definedName>
    <definedName name="Pro" localSheetId="5">#REF!</definedName>
    <definedName name="Pro">#REF!</definedName>
    <definedName name="proc" localSheetId="2">#REF!</definedName>
    <definedName name="proc" localSheetId="3">#REF!</definedName>
    <definedName name="proc" localSheetId="4">#REF!</definedName>
    <definedName name="proc" localSheetId="5">#REF!</definedName>
    <definedName name="proc">#REF!</definedName>
    <definedName name="Procure" localSheetId="2">#REF!</definedName>
    <definedName name="Procure" localSheetId="3">#REF!</definedName>
    <definedName name="Procure" localSheetId="4">#REF!</definedName>
    <definedName name="Procure" localSheetId="5">#REF!</definedName>
    <definedName name="Procure">#REF!</definedName>
    <definedName name="Procurement" localSheetId="2">#REF!</definedName>
    <definedName name="Procurement" localSheetId="3">#REF!</definedName>
    <definedName name="Procurement" localSheetId="4">#REF!</definedName>
    <definedName name="Procurement" localSheetId="5">#REF!</definedName>
    <definedName name="Procurement">#REF!</definedName>
    <definedName name="ProdForm" localSheetId="3" hidden="1">#REF!</definedName>
    <definedName name="ProdForm" localSheetId="4" hidden="1">#REF!</definedName>
    <definedName name="ProdForm" localSheetId="5" hidden="1">#REF!</definedName>
    <definedName name="ProdForm" hidden="1">#REF!</definedName>
    <definedName name="Product" localSheetId="3" hidden="1">#REF!</definedName>
    <definedName name="Product" localSheetId="4" hidden="1">#REF!</definedName>
    <definedName name="Product" localSheetId="5" hidden="1">#REF!</definedName>
    <definedName name="Product" hidden="1">#REF!</definedName>
    <definedName name="RCArea" localSheetId="3" hidden="1">#REF!</definedName>
    <definedName name="RCArea" localSheetId="4" hidden="1">#REF!</definedName>
    <definedName name="RCArea" localSheetId="5" hidden="1">#REF!</definedName>
    <definedName name="RCArea" hidden="1">#REF!</definedName>
    <definedName name="RefDate" localSheetId="2">#REF!</definedName>
    <definedName name="RefDate" localSheetId="3">#REF!</definedName>
    <definedName name="RefDate" localSheetId="4">#REF!</definedName>
    <definedName name="RefDate" localSheetId="5">#REF!</definedName>
    <definedName name="RefDate">#REF!</definedName>
    <definedName name="rgregeg" localSheetId="3">[10]Construction!#REF!</definedName>
    <definedName name="rgregeg" localSheetId="4">[10]Construction!#REF!</definedName>
    <definedName name="rgregeg" localSheetId="5">[10]Construction!#REF!</definedName>
    <definedName name="rgregeg" localSheetId="8">[10]Construction!#REF!</definedName>
    <definedName name="rgregeg">[10]Construction!#REF!</definedName>
    <definedName name="rr" localSheetId="2">#REF!</definedName>
    <definedName name="rr" localSheetId="3">#REF!</definedName>
    <definedName name="rr" localSheetId="4">#REF!</definedName>
    <definedName name="rr" localSheetId="5">#REF!</definedName>
    <definedName name="rr">#REF!</definedName>
    <definedName name="RRR" localSheetId="2">#REF!</definedName>
    <definedName name="RRR" localSheetId="3">#REF!</definedName>
    <definedName name="RRR" localSheetId="4">#REF!</definedName>
    <definedName name="RRR" localSheetId="5">#REF!</definedName>
    <definedName name="RRR" localSheetId="8">#REF!</definedName>
    <definedName name="RRR">#REF!</definedName>
    <definedName name="sina" localSheetId="2">#REF!</definedName>
    <definedName name="sina" localSheetId="3">#REF!</definedName>
    <definedName name="sina" localSheetId="4">#REF!</definedName>
    <definedName name="sina" localSheetId="5">#REF!</definedName>
    <definedName name="sina">#REF!</definedName>
    <definedName name="SpecialPrice" localSheetId="3" hidden="1">#REF!</definedName>
    <definedName name="SpecialPrice" localSheetId="4" hidden="1">#REF!</definedName>
    <definedName name="SpecialPrice" localSheetId="5" hidden="1">#REF!</definedName>
    <definedName name="SpecialPrice" hidden="1">#REF!</definedName>
    <definedName name="SUBPHASE" localSheetId="2">#REF!</definedName>
    <definedName name="SUBPHASE" localSheetId="3">#REF!</definedName>
    <definedName name="SUBPHASE" localSheetId="4">#REF!</definedName>
    <definedName name="SUBPHASE" localSheetId="5">#REF!</definedName>
    <definedName name="SUBPHASE">#REF!</definedName>
    <definedName name="T" localSheetId="2">#REF!</definedName>
    <definedName name="T" localSheetId="3">#REF!</definedName>
    <definedName name="T" localSheetId="4">#REF!</definedName>
    <definedName name="T" localSheetId="5">#REF!</definedName>
    <definedName name="T" localSheetId="8">#REF!</definedName>
    <definedName name="T">#REF!</definedName>
    <definedName name="tbl_ProdInfo" localSheetId="3" hidden="1">#REF!</definedName>
    <definedName name="tbl_ProdInfo" localSheetId="4" hidden="1">#REF!</definedName>
    <definedName name="tbl_ProdInfo" localSheetId="5" hidden="1">#REF!</definedName>
    <definedName name="tbl_ProdInfo" hidden="1">#REF!</definedName>
    <definedName name="TF" localSheetId="2">#REF!</definedName>
    <definedName name="TF" localSheetId="3">#REF!</definedName>
    <definedName name="TF" localSheetId="4">#REF!</definedName>
    <definedName name="TF" localSheetId="5">#REF!</definedName>
    <definedName name="TF">#REF!</definedName>
    <definedName name="TITLE" localSheetId="2">#REF!</definedName>
    <definedName name="TITLE" localSheetId="3">#REF!</definedName>
    <definedName name="TITLE" localSheetId="4">#REF!</definedName>
    <definedName name="TITLE" localSheetId="5">#REF!</definedName>
    <definedName name="TITLE">#REF!</definedName>
    <definedName name="tn" localSheetId="2">#REF!</definedName>
    <definedName name="tn" localSheetId="3">#REF!</definedName>
    <definedName name="tn" localSheetId="4">#REF!</definedName>
    <definedName name="tn" localSheetId="5">#REF!</definedName>
    <definedName name="tn">#REF!</definedName>
    <definedName name="tot" localSheetId="2">#REF!</definedName>
    <definedName name="tot" localSheetId="3">#REF!</definedName>
    <definedName name="tot" localSheetId="4">#REF!</definedName>
    <definedName name="tot" localSheetId="5">#REF!</definedName>
    <definedName name="tot">#REF!</definedName>
    <definedName name="TOTAL" localSheetId="2">#REF!</definedName>
    <definedName name="TOTAL" localSheetId="3">#REF!</definedName>
    <definedName name="TOTAL" localSheetId="4">#REF!</definedName>
    <definedName name="TOTAL" localSheetId="5">#REF!</definedName>
    <definedName name="TOTAL">#REF!</definedName>
    <definedName name="U" localSheetId="2">#REF!</definedName>
    <definedName name="U" localSheetId="3">#REF!</definedName>
    <definedName name="U" localSheetId="4">#REF!</definedName>
    <definedName name="U" localSheetId="5">#REF!</definedName>
    <definedName name="U" localSheetId="8">#REF!</definedName>
    <definedName name="U">#REF!</definedName>
    <definedName name="unit" localSheetId="2">#REF!</definedName>
    <definedName name="unit" localSheetId="3">#REF!</definedName>
    <definedName name="unit" localSheetId="4">#REF!</definedName>
    <definedName name="unit" localSheetId="5">#REF!</definedName>
    <definedName name="unit">#REF!</definedName>
    <definedName name="ViewData" localSheetId="2">#REF!</definedName>
    <definedName name="ViewData" localSheetId="3">#REF!</definedName>
    <definedName name="ViewData" localSheetId="4">#REF!</definedName>
    <definedName name="ViewData" localSheetId="5">#REF!</definedName>
    <definedName name="ViewData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8">#REF!</definedName>
    <definedName name="W">#REF!</definedName>
    <definedName name="Z_18B48267_98B1_45A6_9528_52BFD8A7D248_.wvu.Cols" localSheetId="3" hidden="1">#REF!</definedName>
    <definedName name="Z_18B48267_98B1_45A6_9528_52BFD8A7D248_.wvu.Cols" localSheetId="4" hidden="1">#REF!</definedName>
    <definedName name="Z_18B48267_98B1_45A6_9528_52BFD8A7D248_.wvu.Cols" localSheetId="5" hidden="1">#REF!</definedName>
    <definedName name="Z_18B48267_98B1_45A6_9528_52BFD8A7D248_.wvu.Cols" hidden="1">#REF!</definedName>
    <definedName name="Z_18B48267_98B1_45A6_9528_52BFD8A7D248_.wvu.Rows" localSheetId="3" hidden="1">#REF!</definedName>
    <definedName name="Z_18B48267_98B1_45A6_9528_52BFD8A7D248_.wvu.Rows" localSheetId="4" hidden="1">#REF!</definedName>
    <definedName name="Z_18B48267_98B1_45A6_9528_52BFD8A7D248_.wvu.Rows" localSheetId="5" hidden="1">#REF!</definedName>
    <definedName name="Z_18B48267_98B1_45A6_9528_52BFD8A7D248_.wvu.Rows" hidden="1">#REF!</definedName>
    <definedName name="Z_39D58EDC_ABD1_47AE_93DD_6C1B716748D8_.wvu.Cols" localSheetId="3" hidden="1">#REF!</definedName>
    <definedName name="Z_39D58EDC_ABD1_47AE_93DD_6C1B716748D8_.wvu.Cols" localSheetId="4" hidden="1">#REF!</definedName>
    <definedName name="Z_39D58EDC_ABD1_47AE_93DD_6C1B716748D8_.wvu.Cols" localSheetId="5" hidden="1">#REF!</definedName>
    <definedName name="Z_39D58EDC_ABD1_47AE_93DD_6C1B716748D8_.wvu.Cols" hidden="1">#REF!</definedName>
    <definedName name="Z_39D58EDC_ABD1_47AE_93DD_6C1B716748D8_.wvu.Rows" localSheetId="3" hidden="1">#REF!</definedName>
    <definedName name="Z_39D58EDC_ABD1_47AE_93DD_6C1B716748D8_.wvu.Rows" localSheetId="4" hidden="1">#REF!</definedName>
    <definedName name="Z_39D58EDC_ABD1_47AE_93DD_6C1B716748D8_.wvu.Rows" localSheetId="5" hidden="1">#REF!</definedName>
    <definedName name="Z_39D58EDC_ABD1_47AE_93DD_6C1B716748D8_.wvu.Rows" hidden="1">#REF!</definedName>
    <definedName name="Z_5DAA32D0_09F6_4FDF_94A2_CFAA24AB33A4_.wvu.PrintArea" localSheetId="3" hidden="1">#REF!</definedName>
    <definedName name="Z_5DAA32D0_09F6_4FDF_94A2_CFAA24AB33A4_.wvu.PrintArea" localSheetId="4" hidden="1">#REF!</definedName>
    <definedName name="Z_5DAA32D0_09F6_4FDF_94A2_CFAA24AB33A4_.wvu.PrintArea" localSheetId="5" hidden="1">#REF!</definedName>
    <definedName name="Z_5DAA32D0_09F6_4FDF_94A2_CFAA24AB33A4_.wvu.PrintArea" hidden="1">#REF!</definedName>
    <definedName name="Z_5DAA32D0_09F6_4FDF_94A2_CFAA24AB33A4_.wvu.Rows" localSheetId="3" hidden="1">#REF!,#REF!</definedName>
    <definedName name="Z_5DAA32D0_09F6_4FDF_94A2_CFAA24AB33A4_.wvu.Rows" localSheetId="4" hidden="1">#REF!,#REF!</definedName>
    <definedName name="Z_5DAA32D0_09F6_4FDF_94A2_CFAA24AB33A4_.wvu.Rows" localSheetId="5" hidden="1">#REF!,#REF!</definedName>
    <definedName name="Z_5DAA32D0_09F6_4FDF_94A2_CFAA24AB33A4_.wvu.Rows" hidden="1">#REF!,#REF!</definedName>
    <definedName name="Z_7D05131E_03C9_48A4_961E_8D73394D7FCE_.wvu.Cols" hidden="1">[11]COVER!$D$1:$D$65536,[11]COVER!$F$1:$F$65536,[11]COVER!$H$1:$H$65536,[11]COVER!$J$1:$J$65536</definedName>
    <definedName name="Z_8DFFF6E8_93D4_44F1_9218_8186057915DA_.wvu.Cols" hidden="1">[11]COVER!$D$1:$D$65536,[11]COVER!$F$1:$F$65536,[11]COVER!$H$1:$H$65536,[11]COVER!$J$1:$J$65536</definedName>
    <definedName name="Z_A233D346_2F1B_40EC_8438_B0069D29ED74_.wvu.Cols" localSheetId="3" hidden="1">#REF!</definedName>
    <definedName name="Z_A233D346_2F1B_40EC_8438_B0069D29ED74_.wvu.Cols" localSheetId="4" hidden="1">#REF!</definedName>
    <definedName name="Z_A233D346_2F1B_40EC_8438_B0069D29ED74_.wvu.Cols" localSheetId="5" hidden="1">#REF!</definedName>
    <definedName name="Z_A233D346_2F1B_40EC_8438_B0069D29ED74_.wvu.Cols" hidden="1">#REF!</definedName>
    <definedName name="Z_A233D346_2F1B_40EC_8438_B0069D29ED74_.wvu.Rows" localSheetId="3" hidden="1">#REF!</definedName>
    <definedName name="Z_A233D346_2F1B_40EC_8438_B0069D29ED74_.wvu.Rows" localSheetId="4" hidden="1">#REF!</definedName>
    <definedName name="Z_A233D346_2F1B_40EC_8438_B0069D29ED74_.wvu.Rows" localSheetId="5" hidden="1">#REF!</definedName>
    <definedName name="Z_A233D346_2F1B_40EC_8438_B0069D29ED74_.wvu.Rows" hidden="1">#REF!</definedName>
    <definedName name="Z_AC21A486_6894_4335_9240_33B237285466_.wvu.PrintArea" localSheetId="3" hidden="1">#REF!</definedName>
    <definedName name="Z_AC21A486_6894_4335_9240_33B237285466_.wvu.PrintArea" localSheetId="4" hidden="1">#REF!</definedName>
    <definedName name="Z_AC21A486_6894_4335_9240_33B237285466_.wvu.PrintArea" localSheetId="5" hidden="1">#REF!</definedName>
    <definedName name="Z_AC21A486_6894_4335_9240_33B237285466_.wvu.PrintArea" hidden="1">#REF!</definedName>
    <definedName name="Z_AC21A486_6894_4335_9240_33B237285466_.wvu.Rows" localSheetId="3" hidden="1">#REF!,#REF!</definedName>
    <definedName name="Z_AC21A486_6894_4335_9240_33B237285466_.wvu.Rows" localSheetId="4" hidden="1">#REF!,#REF!</definedName>
    <definedName name="Z_AC21A486_6894_4335_9240_33B237285466_.wvu.Rows" localSheetId="5" hidden="1">#REF!,#REF!</definedName>
    <definedName name="Z_AC21A486_6894_4335_9240_33B237285466_.wvu.Rows" hidden="1">#REF!,#REF!</definedName>
    <definedName name="Z_F861AF91_E2FB_42DB_962D_0B9CE58B5E71_.wvu.Cols" localSheetId="3" hidden="1">#REF!</definedName>
    <definedName name="Z_F861AF91_E2FB_42DB_962D_0B9CE58B5E71_.wvu.Cols" localSheetId="4" hidden="1">#REF!</definedName>
    <definedName name="Z_F861AF91_E2FB_42DB_962D_0B9CE58B5E71_.wvu.Cols" localSheetId="5" hidden="1">#REF!</definedName>
    <definedName name="Z_F861AF91_E2FB_42DB_962D_0B9CE58B5E71_.wvu.Cols" hidden="1">#REF!</definedName>
    <definedName name="Z_F861AF91_E2FB_42DB_962D_0B9CE58B5E71_.wvu.Rows" localSheetId="3" hidden="1">#REF!</definedName>
    <definedName name="Z_F861AF91_E2FB_42DB_962D_0B9CE58B5E71_.wvu.Rows" localSheetId="4" hidden="1">#REF!</definedName>
    <definedName name="Z_F861AF91_E2FB_42DB_962D_0B9CE58B5E71_.wvu.Rows" localSheetId="5" hidden="1">#REF!</definedName>
    <definedName name="Z_F861AF91_E2FB_42DB_962D_0B9CE58B5E71_.wvu.Rows" hidden="1">#REF!</definedName>
    <definedName name="Z_FEA6A543_88CE_49E9_9F5C_F569E8A1EA3D_.wvu.PrintArea" localSheetId="3" hidden="1">#REF!</definedName>
    <definedName name="Z_FEA6A543_88CE_49E9_9F5C_F569E8A1EA3D_.wvu.PrintArea" localSheetId="4" hidden="1">#REF!</definedName>
    <definedName name="Z_FEA6A543_88CE_49E9_9F5C_F569E8A1EA3D_.wvu.PrintArea" localSheetId="5" hidden="1">#REF!</definedName>
    <definedName name="Z_FEA6A543_88CE_49E9_9F5C_F569E8A1EA3D_.wvu.PrintArea" hidden="1">#REF!</definedName>
    <definedName name="Z_FEA6A543_88CE_49E9_9F5C_F569E8A1EA3D_.wvu.Rows" localSheetId="3" hidden="1">#REF!,#REF!</definedName>
    <definedName name="Z_FEA6A543_88CE_49E9_9F5C_F569E8A1EA3D_.wvu.Rows" localSheetId="4" hidden="1">#REF!,#REF!</definedName>
    <definedName name="Z_FEA6A543_88CE_49E9_9F5C_F569E8A1EA3D_.wvu.Rows" localSheetId="5" hidden="1">#REF!,#REF!</definedName>
    <definedName name="Z_FEA6A543_88CE_49E9_9F5C_F569E8A1EA3D_.wvu.Rows" hidden="1">#REF!,#REF!</definedName>
    <definedName name="ف" localSheetId="2">#REF!</definedName>
    <definedName name="ف" localSheetId="3">#REF!</definedName>
    <definedName name="ف" localSheetId="4">#REF!</definedName>
    <definedName name="ف" localSheetId="5">#REF!</definedName>
    <definedName name="ف" localSheetId="8">#REF!</definedName>
    <definedName name="ف">#REF!</definedName>
    <definedName name="상각비2" localSheetId="3" hidden="1">#REF!</definedName>
    <definedName name="상각비2" localSheetId="4" hidden="1">#REF!</definedName>
    <definedName name="상각비2" localSheetId="5" hidden="1">#REF!</definedName>
    <definedName name="상각비2" hidden="1">#REF!</definedName>
  </definedNames>
  <calcPr calcId="162913"/>
  <pivotCaches>
    <pivotCache cacheId="0" r:id="rId2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7" i="6" l="1"/>
  <c r="O31" i="6"/>
  <c r="G16" i="6" l="1"/>
  <c r="O203" i="6"/>
  <c r="H182" i="6" l="1"/>
  <c r="G182" i="6"/>
  <c r="H181" i="6"/>
  <c r="G181" i="6"/>
  <c r="H180" i="6"/>
  <c r="G180" i="6"/>
  <c r="H179" i="6"/>
  <c r="G179" i="6"/>
  <c r="H178" i="6"/>
  <c r="G178" i="6"/>
  <c r="H177" i="6"/>
  <c r="G177" i="6"/>
  <c r="H176" i="6"/>
  <c r="G176" i="6"/>
  <c r="H175" i="6"/>
  <c r="G175" i="6"/>
  <c r="H174" i="6"/>
  <c r="G174" i="6"/>
  <c r="J333" i="6" l="1"/>
  <c r="I333" i="6"/>
  <c r="H333" i="6"/>
  <c r="G333" i="6"/>
  <c r="J332" i="6"/>
  <c r="I332" i="6"/>
  <c r="H332" i="6"/>
  <c r="G332" i="6"/>
  <c r="J331" i="6"/>
  <c r="I331" i="6"/>
  <c r="H331" i="6"/>
  <c r="G331" i="6"/>
  <c r="J330" i="6"/>
  <c r="I330" i="6"/>
  <c r="H330" i="6"/>
  <c r="G330" i="6"/>
  <c r="J329" i="6"/>
  <c r="I329" i="6"/>
  <c r="H329" i="6"/>
  <c r="G329" i="6"/>
  <c r="J328" i="6"/>
  <c r="I328" i="6"/>
  <c r="H328" i="6"/>
  <c r="G328" i="6"/>
  <c r="J327" i="6"/>
  <c r="I327" i="6"/>
  <c r="H327" i="6"/>
  <c r="G327" i="6"/>
  <c r="J326" i="6"/>
  <c r="I326" i="6"/>
  <c r="H326" i="6"/>
  <c r="G326" i="6"/>
  <c r="J325" i="6"/>
  <c r="I325" i="6"/>
  <c r="H325" i="6"/>
  <c r="G325" i="6"/>
  <c r="J324" i="6"/>
  <c r="I324" i="6"/>
  <c r="H324" i="6"/>
  <c r="G324" i="6"/>
  <c r="J323" i="6"/>
  <c r="I323" i="6"/>
  <c r="H323" i="6"/>
  <c r="G323" i="6"/>
  <c r="J322" i="6"/>
  <c r="I322" i="6"/>
  <c r="H322" i="6"/>
  <c r="G322" i="6"/>
  <c r="J321" i="6"/>
  <c r="I321" i="6"/>
  <c r="H321" i="6"/>
  <c r="G321" i="6"/>
  <c r="J320" i="6"/>
  <c r="I320" i="6"/>
  <c r="H320" i="6"/>
  <c r="G320" i="6"/>
  <c r="J319" i="6"/>
  <c r="I319" i="6"/>
  <c r="H319" i="6"/>
  <c r="G319" i="6"/>
  <c r="J318" i="6"/>
  <c r="I318" i="6"/>
  <c r="H318" i="6"/>
  <c r="G318" i="6"/>
  <c r="J317" i="6"/>
  <c r="I317" i="6"/>
  <c r="H317" i="6"/>
  <c r="G317" i="6"/>
  <c r="J316" i="6"/>
  <c r="I316" i="6"/>
  <c r="H316" i="6"/>
  <c r="G316" i="6"/>
  <c r="J315" i="6"/>
  <c r="I315" i="6"/>
  <c r="H315" i="6"/>
  <c r="G315" i="6"/>
  <c r="J314" i="6"/>
  <c r="I314" i="6"/>
  <c r="H314" i="6"/>
  <c r="G314" i="6"/>
  <c r="J313" i="6"/>
  <c r="I313" i="6"/>
  <c r="H313" i="6"/>
  <c r="G313" i="6"/>
  <c r="J312" i="6"/>
  <c r="I312" i="6"/>
  <c r="H312" i="6"/>
  <c r="G312" i="6"/>
  <c r="J311" i="6"/>
  <c r="I311" i="6"/>
  <c r="H311" i="6"/>
  <c r="G311" i="6"/>
  <c r="J310" i="6"/>
  <c r="I310" i="6"/>
  <c r="H310" i="6"/>
  <c r="G310" i="6"/>
  <c r="J309" i="6"/>
  <c r="I309" i="6"/>
  <c r="H309" i="6"/>
  <c r="G309" i="6"/>
  <c r="J308" i="6"/>
  <c r="I308" i="6"/>
  <c r="H308" i="6"/>
  <c r="G308" i="6"/>
  <c r="J307" i="6"/>
  <c r="I307" i="6"/>
  <c r="H307" i="6"/>
  <c r="G307" i="6"/>
  <c r="J306" i="6"/>
  <c r="I306" i="6"/>
  <c r="H306" i="6"/>
  <c r="G306" i="6"/>
  <c r="J305" i="6"/>
  <c r="I305" i="6"/>
  <c r="H305" i="6"/>
  <c r="G305" i="6"/>
  <c r="J304" i="6"/>
  <c r="I304" i="6"/>
  <c r="H304" i="6"/>
  <c r="G304" i="6"/>
  <c r="J303" i="6"/>
  <c r="I303" i="6"/>
  <c r="H303" i="6"/>
  <c r="G303" i="6"/>
  <c r="J302" i="6"/>
  <c r="I302" i="6"/>
  <c r="H302" i="6"/>
  <c r="G302" i="6"/>
  <c r="J301" i="6"/>
  <c r="I301" i="6"/>
  <c r="H301" i="6"/>
  <c r="G301" i="6"/>
  <c r="J300" i="6"/>
  <c r="I300" i="6"/>
  <c r="H300" i="6"/>
  <c r="G300" i="6"/>
  <c r="J299" i="6"/>
  <c r="I299" i="6"/>
  <c r="H299" i="6"/>
  <c r="G299" i="6"/>
  <c r="J298" i="6"/>
  <c r="I298" i="6"/>
  <c r="H298" i="6"/>
  <c r="G298" i="6"/>
  <c r="J297" i="6"/>
  <c r="I297" i="6"/>
  <c r="H297" i="6"/>
  <c r="G297" i="6"/>
  <c r="J296" i="6"/>
  <c r="I296" i="6"/>
  <c r="H296" i="6"/>
  <c r="G296" i="6"/>
  <c r="J295" i="6"/>
  <c r="I295" i="6"/>
  <c r="H295" i="6"/>
  <c r="G295" i="6"/>
  <c r="J294" i="6"/>
  <c r="I294" i="6"/>
  <c r="H294" i="6"/>
  <c r="G294" i="6"/>
  <c r="J293" i="6"/>
  <c r="I293" i="6"/>
  <c r="H293" i="6"/>
  <c r="G293" i="6"/>
  <c r="J292" i="6"/>
  <c r="I292" i="6"/>
  <c r="H292" i="6"/>
  <c r="G292" i="6"/>
  <c r="J291" i="6"/>
  <c r="I291" i="6"/>
  <c r="H291" i="6"/>
  <c r="G291" i="6"/>
  <c r="J290" i="6"/>
  <c r="I290" i="6"/>
  <c r="H290" i="6"/>
  <c r="G290" i="6"/>
  <c r="J289" i="6"/>
  <c r="I289" i="6"/>
  <c r="H289" i="6"/>
  <c r="G289" i="6"/>
  <c r="J288" i="6"/>
  <c r="I288" i="6"/>
  <c r="H288" i="6"/>
  <c r="G288" i="6"/>
  <c r="J287" i="6"/>
  <c r="I287" i="6"/>
  <c r="H287" i="6"/>
  <c r="G287" i="6"/>
  <c r="J286" i="6"/>
  <c r="I286" i="6"/>
  <c r="H286" i="6"/>
  <c r="G286" i="6"/>
  <c r="J285" i="6"/>
  <c r="I285" i="6"/>
  <c r="H285" i="6"/>
  <c r="G285" i="6"/>
  <c r="J284" i="6"/>
  <c r="I284" i="6"/>
  <c r="H284" i="6"/>
  <c r="G284" i="6"/>
  <c r="J283" i="6"/>
  <c r="I283" i="6"/>
  <c r="H283" i="6"/>
  <c r="G283" i="6"/>
  <c r="J282" i="6"/>
  <c r="I282" i="6"/>
  <c r="H282" i="6"/>
  <c r="G282" i="6"/>
  <c r="J281" i="6"/>
  <c r="I281" i="6"/>
  <c r="H281" i="6"/>
  <c r="G281" i="6"/>
  <c r="J280" i="6"/>
  <c r="I280" i="6"/>
  <c r="H280" i="6"/>
  <c r="G280" i="6"/>
  <c r="J279" i="6"/>
  <c r="I279" i="6"/>
  <c r="H279" i="6"/>
  <c r="G279" i="6"/>
  <c r="J278" i="6"/>
  <c r="I278" i="6"/>
  <c r="H278" i="6"/>
  <c r="G278" i="6"/>
  <c r="J277" i="6"/>
  <c r="I277" i="6"/>
  <c r="H277" i="6"/>
  <c r="G277" i="6"/>
  <c r="J276" i="6"/>
  <c r="I276" i="6"/>
  <c r="H276" i="6"/>
  <c r="G276" i="6"/>
  <c r="J275" i="6"/>
  <c r="I275" i="6"/>
  <c r="H275" i="6"/>
  <c r="G275" i="6"/>
  <c r="J274" i="6"/>
  <c r="I274" i="6"/>
  <c r="H274" i="6"/>
  <c r="G274" i="6"/>
  <c r="J273" i="6"/>
  <c r="I273" i="6"/>
  <c r="H273" i="6"/>
  <c r="G273" i="6"/>
  <c r="J272" i="6"/>
  <c r="I272" i="6"/>
  <c r="H272" i="6"/>
  <c r="G272" i="6"/>
  <c r="J271" i="6"/>
  <c r="I271" i="6"/>
  <c r="H271" i="6"/>
  <c r="G271" i="6"/>
  <c r="J270" i="6"/>
  <c r="I270" i="6"/>
  <c r="H270" i="6"/>
  <c r="G270" i="6"/>
  <c r="J269" i="6"/>
  <c r="I269" i="6"/>
  <c r="H269" i="6"/>
  <c r="G269" i="6"/>
  <c r="J268" i="6"/>
  <c r="I268" i="6"/>
  <c r="H268" i="6"/>
  <c r="G268" i="6"/>
  <c r="J267" i="6"/>
  <c r="I267" i="6"/>
  <c r="H267" i="6"/>
  <c r="G267" i="6"/>
  <c r="J266" i="6"/>
  <c r="I266" i="6"/>
  <c r="H266" i="6"/>
  <c r="G266" i="6"/>
  <c r="J265" i="6"/>
  <c r="I265" i="6"/>
  <c r="H265" i="6"/>
  <c r="G265" i="6"/>
  <c r="J264" i="6"/>
  <c r="I264" i="6"/>
  <c r="H264" i="6"/>
  <c r="G264" i="6"/>
  <c r="J263" i="6"/>
  <c r="I263" i="6"/>
  <c r="H263" i="6"/>
  <c r="G263" i="6"/>
  <c r="J262" i="6"/>
  <c r="I262" i="6"/>
  <c r="H262" i="6"/>
  <c r="G262" i="6"/>
  <c r="J261" i="6"/>
  <c r="I261" i="6"/>
  <c r="H261" i="6"/>
  <c r="G261" i="6"/>
  <c r="J260" i="6"/>
  <c r="I260" i="6"/>
  <c r="H260" i="6"/>
  <c r="G260" i="6"/>
  <c r="J259" i="6"/>
  <c r="I259" i="6"/>
  <c r="H259" i="6"/>
  <c r="G259" i="6"/>
  <c r="J258" i="6"/>
  <c r="I258" i="6"/>
  <c r="H258" i="6"/>
  <c r="G258" i="6"/>
  <c r="J257" i="6"/>
  <c r="I257" i="6"/>
  <c r="H257" i="6"/>
  <c r="G257" i="6"/>
  <c r="J256" i="6"/>
  <c r="I256" i="6"/>
  <c r="H256" i="6"/>
  <c r="G256" i="6"/>
  <c r="J255" i="6"/>
  <c r="I255" i="6"/>
  <c r="H255" i="6"/>
  <c r="G255" i="6"/>
  <c r="J254" i="6"/>
  <c r="I254" i="6"/>
  <c r="H254" i="6"/>
  <c r="G254" i="6"/>
  <c r="J253" i="6"/>
  <c r="I253" i="6"/>
  <c r="H253" i="6"/>
  <c r="G253" i="6"/>
  <c r="J252" i="6"/>
  <c r="I252" i="6"/>
  <c r="H252" i="6"/>
  <c r="G252" i="6"/>
  <c r="J251" i="6"/>
  <c r="I251" i="6"/>
  <c r="H251" i="6"/>
  <c r="G251" i="6"/>
  <c r="J250" i="6"/>
  <c r="I250" i="6"/>
  <c r="H250" i="6"/>
  <c r="G250" i="6"/>
  <c r="J249" i="6"/>
  <c r="I249" i="6"/>
  <c r="H249" i="6"/>
  <c r="G249" i="6"/>
  <c r="J248" i="6"/>
  <c r="I248" i="6"/>
  <c r="H248" i="6"/>
  <c r="G248" i="6"/>
  <c r="J247" i="6"/>
  <c r="I247" i="6"/>
  <c r="H247" i="6"/>
  <c r="G247" i="6"/>
  <c r="J246" i="6"/>
  <c r="I246" i="6"/>
  <c r="H246" i="6"/>
  <c r="G246" i="6"/>
  <c r="J245" i="6"/>
  <c r="I245" i="6"/>
  <c r="H245" i="6"/>
  <c r="G245" i="6"/>
  <c r="J244" i="6"/>
  <c r="I244" i="6"/>
  <c r="H244" i="6"/>
  <c r="G244" i="6"/>
  <c r="J243" i="6"/>
  <c r="I243" i="6"/>
  <c r="H243" i="6"/>
  <c r="G243" i="6"/>
  <c r="J242" i="6"/>
  <c r="I242" i="6"/>
  <c r="H242" i="6"/>
  <c r="G242" i="6"/>
  <c r="J241" i="6"/>
  <c r="I241" i="6"/>
  <c r="H241" i="6"/>
  <c r="G241" i="6"/>
  <c r="J240" i="6"/>
  <c r="I240" i="6"/>
  <c r="H240" i="6"/>
  <c r="G240" i="6"/>
  <c r="J239" i="6"/>
  <c r="I239" i="6"/>
  <c r="H239" i="6"/>
  <c r="G239" i="6"/>
  <c r="J238" i="6"/>
  <c r="I238" i="6"/>
  <c r="H238" i="6"/>
  <c r="G238" i="6"/>
  <c r="J231" i="6"/>
  <c r="I231" i="6"/>
  <c r="H231" i="6"/>
  <c r="G231" i="6"/>
  <c r="J230" i="6"/>
  <c r="I230" i="6"/>
  <c r="H230" i="6"/>
  <c r="G230" i="6"/>
  <c r="J229" i="6"/>
  <c r="I229" i="6"/>
  <c r="H229" i="6"/>
  <c r="G229" i="6"/>
  <c r="J228" i="6"/>
  <c r="I228" i="6"/>
  <c r="H228" i="6"/>
  <c r="G228" i="6"/>
  <c r="J227" i="6"/>
  <c r="I227" i="6"/>
  <c r="H227" i="6"/>
  <c r="G227" i="6"/>
  <c r="J226" i="6"/>
  <c r="I226" i="6"/>
  <c r="H226" i="6"/>
  <c r="G226" i="6"/>
  <c r="J225" i="6"/>
  <c r="I225" i="6"/>
  <c r="H225" i="6"/>
  <c r="G225" i="6"/>
  <c r="J224" i="6"/>
  <c r="I224" i="6"/>
  <c r="H224" i="6"/>
  <c r="G224" i="6"/>
  <c r="J223" i="6"/>
  <c r="I223" i="6"/>
  <c r="H223" i="6"/>
  <c r="G223" i="6"/>
  <c r="J222" i="6"/>
  <c r="I222" i="6"/>
  <c r="H222" i="6"/>
  <c r="G222" i="6"/>
  <c r="J221" i="6"/>
  <c r="I221" i="6"/>
  <c r="H221" i="6"/>
  <c r="G221" i="6"/>
  <c r="J220" i="6"/>
  <c r="I220" i="6"/>
  <c r="H220" i="6"/>
  <c r="G220" i="6"/>
  <c r="J219" i="6"/>
  <c r="I219" i="6"/>
  <c r="H219" i="6"/>
  <c r="G219" i="6"/>
  <c r="J218" i="6"/>
  <c r="I218" i="6"/>
  <c r="H218" i="6"/>
  <c r="G218" i="6"/>
  <c r="J217" i="6"/>
  <c r="I217" i="6"/>
  <c r="H217" i="6"/>
  <c r="G217" i="6"/>
  <c r="J216" i="6"/>
  <c r="I216" i="6"/>
  <c r="H216" i="6"/>
  <c r="G216" i="6"/>
  <c r="J215" i="6"/>
  <c r="I215" i="6"/>
  <c r="H215" i="6"/>
  <c r="G215" i="6"/>
  <c r="J214" i="6"/>
  <c r="I214" i="6"/>
  <c r="H214" i="6"/>
  <c r="G214" i="6"/>
  <c r="J213" i="6"/>
  <c r="I213" i="6"/>
  <c r="H213" i="6"/>
  <c r="G213" i="6"/>
  <c r="J212" i="6"/>
  <c r="I212" i="6"/>
  <c r="H212" i="6"/>
  <c r="G212" i="6"/>
  <c r="J211" i="6"/>
  <c r="I211" i="6"/>
  <c r="H211" i="6"/>
  <c r="G211" i="6"/>
  <c r="J210" i="6"/>
  <c r="I210" i="6"/>
  <c r="H210" i="6"/>
  <c r="G210" i="6"/>
  <c r="J209" i="6"/>
  <c r="I209" i="6"/>
  <c r="H209" i="6"/>
  <c r="G209" i="6"/>
  <c r="J208" i="6"/>
  <c r="I208" i="6"/>
  <c r="H208" i="6"/>
  <c r="G208" i="6"/>
  <c r="J207" i="6"/>
  <c r="I207" i="6"/>
  <c r="H207" i="6"/>
  <c r="G207" i="6"/>
  <c r="J206" i="6"/>
  <c r="I206" i="6"/>
  <c r="H206" i="6"/>
  <c r="G206" i="6"/>
  <c r="J205" i="6"/>
  <c r="I205" i="6"/>
  <c r="H205" i="6"/>
  <c r="G205" i="6"/>
  <c r="J204" i="6"/>
  <c r="I204" i="6"/>
  <c r="H204" i="6"/>
  <c r="G204" i="6"/>
  <c r="J203" i="6"/>
  <c r="I203" i="6"/>
  <c r="H203" i="6"/>
  <c r="G203" i="6"/>
  <c r="J201" i="6"/>
  <c r="I201" i="6"/>
  <c r="H201" i="6"/>
  <c r="G201" i="6"/>
  <c r="J200" i="6"/>
  <c r="I200" i="6"/>
  <c r="H200" i="6"/>
  <c r="G200" i="6"/>
  <c r="J199" i="6"/>
  <c r="I199" i="6"/>
  <c r="H199" i="6"/>
  <c r="G199" i="6"/>
  <c r="J198" i="6"/>
  <c r="I198" i="6"/>
  <c r="H198" i="6"/>
  <c r="G198" i="6"/>
  <c r="J197" i="6"/>
  <c r="I197" i="6"/>
  <c r="H197" i="6"/>
  <c r="G197" i="6"/>
  <c r="J186" i="6"/>
  <c r="I186" i="6"/>
  <c r="H186" i="6"/>
  <c r="G186" i="6"/>
  <c r="J185" i="6"/>
  <c r="I185" i="6"/>
  <c r="H185" i="6"/>
  <c r="G185" i="6"/>
  <c r="J184" i="6"/>
  <c r="I184" i="6"/>
  <c r="H184" i="6"/>
  <c r="G184" i="6"/>
  <c r="J183" i="6"/>
  <c r="I183" i="6"/>
  <c r="H183" i="6"/>
  <c r="G183" i="6"/>
  <c r="J173" i="6"/>
  <c r="I173" i="6"/>
  <c r="H173" i="6"/>
  <c r="G173" i="6"/>
  <c r="J172" i="6"/>
  <c r="I172" i="6"/>
  <c r="H172" i="6"/>
  <c r="G172" i="6"/>
  <c r="J171" i="6"/>
  <c r="I171" i="6"/>
  <c r="H171" i="6"/>
  <c r="G171" i="6"/>
  <c r="J170" i="6"/>
  <c r="I170" i="6"/>
  <c r="H170" i="6"/>
  <c r="G170" i="6"/>
  <c r="J169" i="6"/>
  <c r="I169" i="6"/>
  <c r="H169" i="6"/>
  <c r="G169" i="6"/>
  <c r="J168" i="6"/>
  <c r="I168" i="6"/>
  <c r="H168" i="6"/>
  <c r="G168" i="6"/>
  <c r="J167" i="6"/>
  <c r="I167" i="6"/>
  <c r="H167" i="6"/>
  <c r="G167" i="6"/>
  <c r="J166" i="6"/>
  <c r="I166" i="6"/>
  <c r="H166" i="6"/>
  <c r="G166" i="6"/>
  <c r="J165" i="6"/>
  <c r="I165" i="6"/>
  <c r="H165" i="6"/>
  <c r="G165" i="6"/>
  <c r="J164" i="6"/>
  <c r="I164" i="6"/>
  <c r="H164" i="6"/>
  <c r="G164" i="6"/>
  <c r="J163" i="6"/>
  <c r="I163" i="6"/>
  <c r="H163" i="6"/>
  <c r="G163" i="6"/>
  <c r="J162" i="6"/>
  <c r="I162" i="6"/>
  <c r="H162" i="6"/>
  <c r="G162" i="6"/>
  <c r="J161" i="6"/>
  <c r="I161" i="6"/>
  <c r="H161" i="6"/>
  <c r="G161" i="6"/>
  <c r="J160" i="6"/>
  <c r="I160" i="6"/>
  <c r="H160" i="6"/>
  <c r="G160" i="6"/>
  <c r="J159" i="6"/>
  <c r="I159" i="6"/>
  <c r="H159" i="6"/>
  <c r="G159" i="6"/>
  <c r="J158" i="6"/>
  <c r="I158" i="6"/>
  <c r="H158" i="6"/>
  <c r="G158" i="6"/>
  <c r="J157" i="6"/>
  <c r="I157" i="6"/>
  <c r="H157" i="6"/>
  <c r="G157" i="6"/>
  <c r="J156" i="6"/>
  <c r="I156" i="6"/>
  <c r="H156" i="6"/>
  <c r="G156" i="6"/>
  <c r="J155" i="6"/>
  <c r="I155" i="6"/>
  <c r="H155" i="6"/>
  <c r="G155" i="6"/>
  <c r="J154" i="6"/>
  <c r="I154" i="6"/>
  <c r="H154" i="6"/>
  <c r="G154" i="6"/>
  <c r="J153" i="6"/>
  <c r="I153" i="6"/>
  <c r="H153" i="6"/>
  <c r="G153" i="6"/>
  <c r="J152" i="6"/>
  <c r="I152" i="6"/>
  <c r="H152" i="6"/>
  <c r="G152" i="6"/>
  <c r="J151" i="6"/>
  <c r="I151" i="6"/>
  <c r="H151" i="6"/>
  <c r="G151" i="6"/>
  <c r="J150" i="6"/>
  <c r="I150" i="6"/>
  <c r="H150" i="6"/>
  <c r="G150" i="6"/>
  <c r="J149" i="6"/>
  <c r="I149" i="6"/>
  <c r="H149" i="6"/>
  <c r="G149" i="6"/>
  <c r="J148" i="6"/>
  <c r="I148" i="6"/>
  <c r="H148" i="6"/>
  <c r="G148" i="6"/>
  <c r="J147" i="6"/>
  <c r="I147" i="6"/>
  <c r="H147" i="6"/>
  <c r="G147" i="6"/>
  <c r="J146" i="6"/>
  <c r="I146" i="6"/>
  <c r="H146" i="6"/>
  <c r="G146" i="6"/>
  <c r="J145" i="6"/>
  <c r="I145" i="6"/>
  <c r="H145" i="6"/>
  <c r="G145" i="6"/>
  <c r="J144" i="6"/>
  <c r="I144" i="6"/>
  <c r="H144" i="6"/>
  <c r="G144" i="6"/>
  <c r="J143" i="6"/>
  <c r="I143" i="6"/>
  <c r="H143" i="6"/>
  <c r="G143" i="6"/>
  <c r="J142" i="6"/>
  <c r="I142" i="6"/>
  <c r="H142" i="6"/>
  <c r="G142" i="6"/>
  <c r="J141" i="6"/>
  <c r="I141" i="6"/>
  <c r="H141" i="6"/>
  <c r="G141" i="6"/>
  <c r="J140" i="6"/>
  <c r="I140" i="6"/>
  <c r="H140" i="6"/>
  <c r="G140" i="6"/>
  <c r="J139" i="6"/>
  <c r="I139" i="6"/>
  <c r="H139" i="6"/>
  <c r="G139" i="6"/>
  <c r="J138" i="6"/>
  <c r="I138" i="6"/>
  <c r="H138" i="6"/>
  <c r="G138" i="6"/>
  <c r="J137" i="6"/>
  <c r="I137" i="6"/>
  <c r="H137" i="6"/>
  <c r="G137" i="6"/>
  <c r="J136" i="6"/>
  <c r="I136" i="6"/>
  <c r="H136" i="6"/>
  <c r="G136" i="6"/>
  <c r="J135" i="6"/>
  <c r="I135" i="6"/>
  <c r="H135" i="6"/>
  <c r="G135" i="6"/>
  <c r="J134" i="6"/>
  <c r="I134" i="6"/>
  <c r="H134" i="6"/>
  <c r="G134" i="6"/>
  <c r="J133" i="6"/>
  <c r="I133" i="6"/>
  <c r="H133" i="6"/>
  <c r="G133" i="6"/>
  <c r="J132" i="6"/>
  <c r="I132" i="6"/>
  <c r="H132" i="6"/>
  <c r="G132" i="6"/>
  <c r="J131" i="6"/>
  <c r="I131" i="6"/>
  <c r="H131" i="6"/>
  <c r="G131" i="6"/>
  <c r="J130" i="6"/>
  <c r="I130" i="6"/>
  <c r="H130" i="6"/>
  <c r="G130" i="6"/>
  <c r="J129" i="6"/>
  <c r="I129" i="6"/>
  <c r="H129" i="6"/>
  <c r="G129" i="6"/>
  <c r="J128" i="6"/>
  <c r="I128" i="6"/>
  <c r="H128" i="6"/>
  <c r="G128" i="6"/>
  <c r="J127" i="6"/>
  <c r="I127" i="6"/>
  <c r="H127" i="6"/>
  <c r="G127" i="6"/>
  <c r="J126" i="6"/>
  <c r="I126" i="6"/>
  <c r="H126" i="6"/>
  <c r="G126" i="6"/>
  <c r="J125" i="6"/>
  <c r="I125" i="6"/>
  <c r="H125" i="6"/>
  <c r="G125" i="6"/>
  <c r="J124" i="6"/>
  <c r="I124" i="6"/>
  <c r="H124" i="6"/>
  <c r="G124" i="6"/>
  <c r="J123" i="6"/>
  <c r="I123" i="6"/>
  <c r="H123" i="6"/>
  <c r="G123" i="6"/>
  <c r="J122" i="6"/>
  <c r="I122" i="6"/>
  <c r="H122" i="6"/>
  <c r="G122" i="6"/>
  <c r="J121" i="6"/>
  <c r="I121" i="6"/>
  <c r="H121" i="6"/>
  <c r="G121" i="6"/>
  <c r="J120" i="6"/>
  <c r="I120" i="6"/>
  <c r="H120" i="6"/>
  <c r="G120" i="6"/>
  <c r="J119" i="6"/>
  <c r="I119" i="6"/>
  <c r="H119" i="6"/>
  <c r="G119" i="6"/>
  <c r="J118" i="6"/>
  <c r="I118" i="6"/>
  <c r="H118" i="6"/>
  <c r="G118" i="6"/>
  <c r="J117" i="6"/>
  <c r="I117" i="6"/>
  <c r="H117" i="6"/>
  <c r="G117" i="6"/>
  <c r="J116" i="6"/>
  <c r="I116" i="6"/>
  <c r="H116" i="6"/>
  <c r="G116" i="6"/>
  <c r="J115" i="6"/>
  <c r="I115" i="6"/>
  <c r="H115" i="6"/>
  <c r="G115" i="6"/>
  <c r="J114" i="6"/>
  <c r="I114" i="6"/>
  <c r="H114" i="6"/>
  <c r="G114" i="6"/>
  <c r="J113" i="6"/>
  <c r="I113" i="6"/>
  <c r="H113" i="6"/>
  <c r="G113" i="6"/>
  <c r="J112" i="6"/>
  <c r="I112" i="6"/>
  <c r="H112" i="6"/>
  <c r="G112" i="6"/>
  <c r="J111" i="6"/>
  <c r="I111" i="6"/>
  <c r="H111" i="6"/>
  <c r="G111" i="6"/>
  <c r="J110" i="6"/>
  <c r="I110" i="6"/>
  <c r="H110" i="6"/>
  <c r="G110" i="6"/>
  <c r="J109" i="6"/>
  <c r="I109" i="6"/>
  <c r="H109" i="6"/>
  <c r="G109" i="6"/>
  <c r="J108" i="6"/>
  <c r="I108" i="6"/>
  <c r="H108" i="6"/>
  <c r="G108" i="6"/>
  <c r="J107" i="6"/>
  <c r="I107" i="6"/>
  <c r="H107" i="6"/>
  <c r="G107" i="6"/>
  <c r="J106" i="6"/>
  <c r="I106" i="6"/>
  <c r="H106" i="6"/>
  <c r="G106" i="6"/>
  <c r="J105" i="6"/>
  <c r="I105" i="6"/>
  <c r="H105" i="6"/>
  <c r="G105" i="6"/>
  <c r="J104" i="6"/>
  <c r="I104" i="6"/>
  <c r="H104" i="6"/>
  <c r="G104" i="6"/>
  <c r="J103" i="6"/>
  <c r="I103" i="6"/>
  <c r="H103" i="6"/>
  <c r="G103" i="6"/>
  <c r="J102" i="6"/>
  <c r="I102" i="6"/>
  <c r="H102" i="6"/>
  <c r="G102" i="6"/>
  <c r="J101" i="6"/>
  <c r="I101" i="6"/>
  <c r="H101" i="6"/>
  <c r="G101" i="6"/>
  <c r="J100" i="6"/>
  <c r="I100" i="6"/>
  <c r="H100" i="6"/>
  <c r="G100" i="6"/>
  <c r="J99" i="6"/>
  <c r="I99" i="6"/>
  <c r="H99" i="6"/>
  <c r="G99" i="6"/>
  <c r="J98" i="6"/>
  <c r="I98" i="6"/>
  <c r="H98" i="6"/>
  <c r="G98" i="6"/>
  <c r="J97" i="6"/>
  <c r="I97" i="6"/>
  <c r="H97" i="6"/>
  <c r="G97" i="6"/>
  <c r="J96" i="6"/>
  <c r="I96" i="6"/>
  <c r="H96" i="6"/>
  <c r="G96" i="6"/>
  <c r="J95" i="6"/>
  <c r="I95" i="6"/>
  <c r="H95" i="6"/>
  <c r="G95" i="6"/>
  <c r="J94" i="6"/>
  <c r="I94" i="6"/>
  <c r="H94" i="6"/>
  <c r="G94" i="6"/>
  <c r="J93" i="6"/>
  <c r="I93" i="6"/>
  <c r="H93" i="6"/>
  <c r="G93" i="6"/>
  <c r="J92" i="6"/>
  <c r="I92" i="6"/>
  <c r="H92" i="6"/>
  <c r="G92" i="6"/>
  <c r="J91" i="6"/>
  <c r="I91" i="6"/>
  <c r="H91" i="6"/>
  <c r="G91" i="6"/>
  <c r="J90" i="6"/>
  <c r="I90" i="6"/>
  <c r="H90" i="6"/>
  <c r="G90" i="6"/>
  <c r="J89" i="6"/>
  <c r="I89" i="6"/>
  <c r="H89" i="6"/>
  <c r="G89" i="6"/>
  <c r="J88" i="6"/>
  <c r="I88" i="6"/>
  <c r="H88" i="6"/>
  <c r="G88" i="6"/>
  <c r="J87" i="6"/>
  <c r="I87" i="6"/>
  <c r="H87" i="6"/>
  <c r="G87" i="6"/>
  <c r="J86" i="6"/>
  <c r="I86" i="6"/>
  <c r="H86" i="6"/>
  <c r="G86" i="6"/>
  <c r="J85" i="6"/>
  <c r="I85" i="6"/>
  <c r="H85" i="6"/>
  <c r="G85" i="6"/>
  <c r="J84" i="6"/>
  <c r="I84" i="6"/>
  <c r="H84" i="6"/>
  <c r="G84" i="6"/>
  <c r="J83" i="6"/>
  <c r="I83" i="6"/>
  <c r="H83" i="6"/>
  <c r="G83" i="6"/>
  <c r="J82" i="6"/>
  <c r="I82" i="6"/>
  <c r="H82" i="6"/>
  <c r="G82" i="6"/>
  <c r="J81" i="6"/>
  <c r="I81" i="6"/>
  <c r="H81" i="6"/>
  <c r="G81" i="6"/>
  <c r="J80" i="6"/>
  <c r="I80" i="6"/>
  <c r="H80" i="6"/>
  <c r="G80" i="6"/>
  <c r="J79" i="6"/>
  <c r="I79" i="6"/>
  <c r="H79" i="6"/>
  <c r="G79" i="6"/>
  <c r="J78" i="6"/>
  <c r="I78" i="6"/>
  <c r="H78" i="6"/>
  <c r="G78" i="6"/>
  <c r="J77" i="6"/>
  <c r="I77" i="6"/>
  <c r="H77" i="6"/>
  <c r="G77" i="6"/>
  <c r="J76" i="6"/>
  <c r="I76" i="6"/>
  <c r="H76" i="6"/>
  <c r="G76" i="6"/>
  <c r="J75" i="6"/>
  <c r="I75" i="6"/>
  <c r="H75" i="6"/>
  <c r="G75" i="6"/>
  <c r="J74" i="6"/>
  <c r="I74" i="6"/>
  <c r="H74" i="6"/>
  <c r="G74" i="6"/>
  <c r="J73" i="6"/>
  <c r="I73" i="6"/>
  <c r="H73" i="6"/>
  <c r="G73" i="6"/>
  <c r="J72" i="6"/>
  <c r="I72" i="6"/>
  <c r="H72" i="6"/>
  <c r="G72" i="6"/>
  <c r="J71" i="6"/>
  <c r="I71" i="6"/>
  <c r="H71" i="6"/>
  <c r="G71" i="6"/>
  <c r="J70" i="6"/>
  <c r="I70" i="6"/>
  <c r="H70" i="6"/>
  <c r="G70" i="6"/>
  <c r="J69" i="6"/>
  <c r="I69" i="6"/>
  <c r="H69" i="6"/>
  <c r="G69" i="6"/>
  <c r="J68" i="6"/>
  <c r="I68" i="6"/>
  <c r="H68" i="6"/>
  <c r="G68" i="6"/>
  <c r="J67" i="6"/>
  <c r="I67" i="6"/>
  <c r="H67" i="6"/>
  <c r="G67" i="6"/>
  <c r="J66" i="6"/>
  <c r="I66" i="6"/>
  <c r="H66" i="6"/>
  <c r="G66" i="6"/>
  <c r="J65" i="6"/>
  <c r="I65" i="6"/>
  <c r="H65" i="6"/>
  <c r="G65" i="6"/>
  <c r="J64" i="6"/>
  <c r="I64" i="6"/>
  <c r="H64" i="6"/>
  <c r="G64" i="6"/>
  <c r="J63" i="6"/>
  <c r="I63" i="6"/>
  <c r="H63" i="6"/>
  <c r="G63" i="6"/>
  <c r="J62" i="6"/>
  <c r="I62" i="6"/>
  <c r="H62" i="6"/>
  <c r="G62" i="6"/>
  <c r="J61" i="6"/>
  <c r="I61" i="6"/>
  <c r="H61" i="6"/>
  <c r="G61" i="6"/>
  <c r="J60" i="6"/>
  <c r="I60" i="6"/>
  <c r="H60" i="6"/>
  <c r="G60" i="6"/>
  <c r="J59" i="6"/>
  <c r="I59" i="6"/>
  <c r="H59" i="6"/>
  <c r="G59" i="6"/>
  <c r="J58" i="6"/>
  <c r="I58" i="6"/>
  <c r="H58" i="6"/>
  <c r="G58" i="6"/>
  <c r="J57" i="6"/>
  <c r="I57" i="6"/>
  <c r="H57" i="6"/>
  <c r="G57" i="6"/>
  <c r="J56" i="6"/>
  <c r="I56" i="6"/>
  <c r="H56" i="6"/>
  <c r="G56" i="6"/>
  <c r="J55" i="6"/>
  <c r="I55" i="6"/>
  <c r="H55" i="6"/>
  <c r="G55" i="6"/>
  <c r="J54" i="6"/>
  <c r="I54" i="6"/>
  <c r="H54" i="6"/>
  <c r="G54" i="6"/>
  <c r="J53" i="6"/>
  <c r="I53" i="6"/>
  <c r="H53" i="6"/>
  <c r="G53" i="6"/>
  <c r="J52" i="6"/>
  <c r="I52" i="6"/>
  <c r="H52" i="6"/>
  <c r="G52" i="6"/>
  <c r="J51" i="6"/>
  <c r="I51" i="6"/>
  <c r="H51" i="6"/>
  <c r="G51" i="6"/>
  <c r="J50" i="6"/>
  <c r="I50" i="6"/>
  <c r="H50" i="6"/>
  <c r="G50" i="6"/>
  <c r="J49" i="6"/>
  <c r="I49" i="6"/>
  <c r="H49" i="6"/>
  <c r="G49" i="6"/>
  <c r="J48" i="6"/>
  <c r="I48" i="6"/>
  <c r="H48" i="6"/>
  <c r="G48" i="6"/>
  <c r="J47" i="6"/>
  <c r="I47" i="6"/>
  <c r="H47" i="6"/>
  <c r="G47" i="6"/>
  <c r="J46" i="6"/>
  <c r="I46" i="6"/>
  <c r="H46" i="6"/>
  <c r="G46" i="6"/>
  <c r="J45" i="6"/>
  <c r="I45" i="6"/>
  <c r="H45" i="6"/>
  <c r="G45" i="6"/>
  <c r="J44" i="6"/>
  <c r="I44" i="6"/>
  <c r="H44" i="6"/>
  <c r="G44" i="6"/>
  <c r="J43" i="6"/>
  <c r="I43" i="6"/>
  <c r="H43" i="6"/>
  <c r="G43" i="6"/>
  <c r="J42" i="6"/>
  <c r="I42" i="6"/>
  <c r="H42" i="6"/>
  <c r="G42" i="6"/>
  <c r="J41" i="6"/>
  <c r="I41" i="6"/>
  <c r="H41" i="6"/>
  <c r="G41" i="6"/>
  <c r="J40" i="6"/>
  <c r="I40" i="6"/>
  <c r="H40" i="6"/>
  <c r="G40" i="6"/>
  <c r="J39" i="6"/>
  <c r="I39" i="6"/>
  <c r="H39" i="6"/>
  <c r="G39" i="6"/>
  <c r="J38" i="6"/>
  <c r="I38" i="6"/>
  <c r="H38" i="6"/>
  <c r="G38" i="6"/>
  <c r="J37" i="6"/>
  <c r="I37" i="6"/>
  <c r="H37" i="6"/>
  <c r="G37" i="6"/>
  <c r="J36" i="6"/>
  <c r="I36" i="6"/>
  <c r="H36" i="6"/>
  <c r="G36" i="6"/>
  <c r="J35" i="6"/>
  <c r="I35" i="6"/>
  <c r="H35" i="6"/>
  <c r="G35" i="6"/>
  <c r="J34" i="6"/>
  <c r="I34" i="6"/>
  <c r="H34" i="6"/>
  <c r="G34" i="6"/>
  <c r="J33" i="6"/>
  <c r="I33" i="6"/>
  <c r="H33" i="6"/>
  <c r="G33" i="6"/>
  <c r="J32" i="6"/>
  <c r="I32" i="6"/>
  <c r="H32" i="6"/>
  <c r="G32" i="6"/>
  <c r="J31" i="6"/>
  <c r="I31" i="6"/>
  <c r="H31" i="6"/>
  <c r="G31" i="6"/>
  <c r="J30" i="6"/>
  <c r="I30" i="6"/>
  <c r="H30" i="6"/>
  <c r="G30" i="6"/>
  <c r="J29" i="6"/>
  <c r="I29" i="6"/>
  <c r="H29" i="6"/>
  <c r="G29" i="6"/>
  <c r="J28" i="6"/>
  <c r="I28" i="6"/>
  <c r="H28" i="6"/>
  <c r="G28" i="6"/>
  <c r="J27" i="6"/>
  <c r="I27" i="6"/>
  <c r="H27" i="6"/>
  <c r="G27" i="6"/>
  <c r="J26" i="6"/>
  <c r="I26" i="6"/>
  <c r="H26" i="6"/>
  <c r="G26" i="6"/>
  <c r="J25" i="6"/>
  <c r="I25" i="6"/>
  <c r="H25" i="6"/>
  <c r="G25" i="6"/>
  <c r="J24" i="6"/>
  <c r="I24" i="6"/>
  <c r="H24" i="6"/>
  <c r="G24" i="6"/>
  <c r="J23" i="6"/>
  <c r="I23" i="6"/>
  <c r="H23" i="6"/>
  <c r="G23" i="6"/>
  <c r="J22" i="6"/>
  <c r="I22" i="6"/>
  <c r="H22" i="6"/>
  <c r="G22" i="6"/>
  <c r="J21" i="6"/>
  <c r="I21" i="6"/>
  <c r="H21" i="6"/>
  <c r="G21" i="6"/>
  <c r="J20" i="6"/>
  <c r="I20" i="6"/>
  <c r="H20" i="6"/>
  <c r="G20" i="6"/>
  <c r="J19" i="6"/>
  <c r="I19" i="6"/>
  <c r="H19" i="6"/>
  <c r="G19" i="6"/>
  <c r="J18" i="6"/>
  <c r="I18" i="6"/>
  <c r="H18" i="6"/>
  <c r="G18" i="6"/>
  <c r="J17" i="6"/>
  <c r="I17" i="6"/>
  <c r="H17" i="6"/>
  <c r="G17" i="6"/>
  <c r="J16" i="6"/>
  <c r="I16" i="6"/>
  <c r="H16" i="6"/>
  <c r="J15" i="6"/>
  <c r="I15" i="6"/>
  <c r="H15" i="6"/>
  <c r="G15" i="6"/>
  <c r="J14" i="6"/>
  <c r="I14" i="6"/>
  <c r="H14" i="6"/>
  <c r="G14" i="6"/>
  <c r="J13" i="6"/>
  <c r="I13" i="6"/>
  <c r="H13" i="6"/>
  <c r="G13" i="6"/>
  <c r="J12" i="6"/>
  <c r="I12" i="6"/>
  <c r="H12" i="6"/>
  <c r="G12" i="6"/>
  <c r="J11" i="6"/>
  <c r="I11" i="6"/>
  <c r="H11" i="6"/>
  <c r="G11" i="6"/>
  <c r="J10" i="6"/>
  <c r="I10" i="6"/>
  <c r="H10" i="6"/>
  <c r="G10" i="6"/>
  <c r="J9" i="6"/>
  <c r="I9" i="6"/>
  <c r="H9" i="6"/>
  <c r="G9" i="6"/>
  <c r="J8" i="6"/>
  <c r="I8" i="6"/>
  <c r="H8" i="6"/>
  <c r="G8" i="6"/>
  <c r="J7" i="6"/>
  <c r="I7" i="6"/>
  <c r="H7" i="6"/>
  <c r="G7" i="6"/>
  <c r="G22" i="14" l="1"/>
  <c r="I24" i="14"/>
  <c r="M306" i="18"/>
  <c r="N306" i="18" s="1"/>
  <c r="M305" i="18"/>
  <c r="N305" i="18" s="1"/>
  <c r="M304" i="18"/>
  <c r="N304" i="18" s="1"/>
  <c r="M303" i="18"/>
  <c r="N303" i="18" s="1"/>
  <c r="M302" i="18"/>
  <c r="N302" i="18" s="1"/>
  <c r="N301" i="18"/>
  <c r="M301" i="18"/>
  <c r="M300" i="18"/>
  <c r="N300" i="18" s="1"/>
  <c r="M299" i="18"/>
  <c r="N299" i="18" s="1"/>
  <c r="M298" i="18"/>
  <c r="N298" i="18" s="1"/>
  <c r="M297" i="18"/>
  <c r="N297" i="18" s="1"/>
  <c r="M296" i="18"/>
  <c r="N296" i="18" s="1"/>
  <c r="M295" i="18"/>
  <c r="N295" i="18" s="1"/>
  <c r="M294" i="18"/>
  <c r="N294" i="18" s="1"/>
  <c r="N293" i="18"/>
  <c r="M293" i="18"/>
  <c r="M292" i="18"/>
  <c r="N292" i="18" s="1"/>
  <c r="M291" i="18"/>
  <c r="N291" i="18" s="1"/>
  <c r="M290" i="18"/>
  <c r="N290" i="18" s="1"/>
  <c r="M289" i="18"/>
  <c r="N289" i="18" s="1"/>
  <c r="M288" i="18"/>
  <c r="N288" i="18" s="1"/>
  <c r="M287" i="18"/>
  <c r="N287" i="18" s="1"/>
  <c r="M286" i="18"/>
  <c r="N286" i="18" s="1"/>
  <c r="N285" i="18"/>
  <c r="M285" i="18"/>
  <c r="M284" i="18"/>
  <c r="N284" i="18" s="1"/>
  <c r="M283" i="18"/>
  <c r="N283" i="18" s="1"/>
  <c r="M282" i="18"/>
  <c r="N282" i="18" s="1"/>
  <c r="M281" i="18"/>
  <c r="N281" i="18" s="1"/>
  <c r="M280" i="18"/>
  <c r="N280" i="18" s="1"/>
  <c r="M279" i="18"/>
  <c r="N279" i="18" s="1"/>
  <c r="M278" i="18"/>
  <c r="N278" i="18" s="1"/>
  <c r="N277" i="18"/>
  <c r="M277" i="18"/>
  <c r="M276" i="18"/>
  <c r="N276" i="18" s="1"/>
  <c r="M275" i="18"/>
  <c r="N275" i="18" s="1"/>
  <c r="M274" i="18"/>
  <c r="N274" i="18" s="1"/>
  <c r="M273" i="18"/>
  <c r="N273" i="18" s="1"/>
  <c r="M272" i="18"/>
  <c r="N272" i="18" s="1"/>
  <c r="M271" i="18"/>
  <c r="N271" i="18" s="1"/>
  <c r="M270" i="18"/>
  <c r="N270" i="18" s="1"/>
  <c r="N269" i="18"/>
  <c r="M269" i="18"/>
  <c r="M268" i="18"/>
  <c r="N268" i="18" s="1"/>
  <c r="M267" i="18"/>
  <c r="N267" i="18" s="1"/>
  <c r="M266" i="18"/>
  <c r="N266" i="18" s="1"/>
  <c r="M265" i="18"/>
  <c r="N265" i="18" s="1"/>
  <c r="M264" i="18"/>
  <c r="N264" i="18" s="1"/>
  <c r="M263" i="18"/>
  <c r="N263" i="18" s="1"/>
  <c r="M262" i="18"/>
  <c r="N262" i="18" s="1"/>
  <c r="N261" i="18"/>
  <c r="M261" i="18"/>
  <c r="M260" i="18"/>
  <c r="N260" i="18" s="1"/>
  <c r="M259" i="18"/>
  <c r="N259" i="18" s="1"/>
  <c r="M258" i="18"/>
  <c r="N258" i="18" s="1"/>
  <c r="M257" i="18"/>
  <c r="N257" i="18" s="1"/>
  <c r="M256" i="18"/>
  <c r="N256" i="18" s="1"/>
  <c r="M255" i="18"/>
  <c r="N255" i="18" s="1"/>
  <c r="M254" i="18"/>
  <c r="N254" i="18" s="1"/>
  <c r="N253" i="18"/>
  <c r="M253" i="18"/>
  <c r="M252" i="18"/>
  <c r="N252" i="18" s="1"/>
  <c r="M251" i="18"/>
  <c r="N251" i="18" s="1"/>
  <c r="M250" i="18"/>
  <c r="N250" i="18" s="1"/>
  <c r="M249" i="18"/>
  <c r="N249" i="18" s="1"/>
  <c r="M248" i="18"/>
  <c r="N248" i="18" s="1"/>
  <c r="M247" i="18"/>
  <c r="N247" i="18" s="1"/>
  <c r="M246" i="18"/>
  <c r="N246" i="18" s="1"/>
  <c r="N245" i="18"/>
  <c r="M245" i="18"/>
  <c r="M244" i="18"/>
  <c r="N244" i="18" s="1"/>
  <c r="M243" i="18"/>
  <c r="N243" i="18" s="1"/>
  <c r="M242" i="18"/>
  <c r="N242" i="18" s="1"/>
  <c r="M241" i="18"/>
  <c r="N241" i="18" s="1"/>
  <c r="M240" i="18"/>
  <c r="N240" i="18" s="1"/>
  <c r="M239" i="18"/>
  <c r="N239" i="18" s="1"/>
  <c r="M238" i="18"/>
  <c r="N238" i="18" s="1"/>
  <c r="N237" i="18"/>
  <c r="M237" i="18"/>
  <c r="M236" i="18"/>
  <c r="N236" i="18" s="1"/>
  <c r="M235" i="18"/>
  <c r="N235" i="18" s="1"/>
  <c r="M234" i="18"/>
  <c r="N234" i="18" s="1"/>
  <c r="M233" i="18"/>
  <c r="N233" i="18" s="1"/>
  <c r="M232" i="18"/>
  <c r="N232" i="18" s="1"/>
  <c r="M231" i="18"/>
  <c r="N231" i="18" s="1"/>
  <c r="M230" i="18"/>
  <c r="N230" i="18" s="1"/>
  <c r="N229" i="18"/>
  <c r="M229" i="18"/>
  <c r="M228" i="18"/>
  <c r="N228" i="18" s="1"/>
  <c r="M227" i="18"/>
  <c r="N227" i="18" s="1"/>
  <c r="M226" i="18"/>
  <c r="N226" i="18" s="1"/>
  <c r="M225" i="18"/>
  <c r="N225" i="18" s="1"/>
  <c r="M224" i="18"/>
  <c r="N224" i="18" s="1"/>
  <c r="M223" i="18"/>
  <c r="N223" i="18" s="1"/>
  <c r="M222" i="18"/>
  <c r="N222" i="18" s="1"/>
  <c r="N221" i="18"/>
  <c r="M221" i="18"/>
  <c r="M220" i="18"/>
  <c r="N220" i="18" s="1"/>
  <c r="M219" i="18"/>
  <c r="N219" i="18" s="1"/>
  <c r="M218" i="18"/>
  <c r="N218" i="18" s="1"/>
  <c r="M217" i="18"/>
  <c r="N217" i="18" s="1"/>
  <c r="M216" i="18"/>
  <c r="N216" i="18" s="1"/>
  <c r="M215" i="18"/>
  <c r="N215" i="18" s="1"/>
  <c r="M214" i="18"/>
  <c r="N214" i="18" s="1"/>
  <c r="N213" i="18"/>
  <c r="M213" i="18"/>
  <c r="M212" i="18"/>
  <c r="N212" i="18" s="1"/>
  <c r="M211" i="18"/>
  <c r="N211" i="18" s="1"/>
  <c r="M210" i="18"/>
  <c r="N210" i="18" s="1"/>
  <c r="M209" i="18"/>
  <c r="N209" i="18" s="1"/>
  <c r="M208" i="18"/>
  <c r="N208" i="18" s="1"/>
  <c r="M207" i="18"/>
  <c r="N207" i="18" s="1"/>
  <c r="M206" i="18"/>
  <c r="N206" i="18" s="1"/>
  <c r="N205" i="18"/>
  <c r="M205" i="18"/>
  <c r="M204" i="18"/>
  <c r="N204" i="18" s="1"/>
  <c r="M203" i="18"/>
  <c r="N203" i="18" s="1"/>
  <c r="M202" i="18"/>
  <c r="N202" i="18" s="1"/>
  <c r="M201" i="18"/>
  <c r="N201" i="18" s="1"/>
  <c r="M200" i="18"/>
  <c r="N200" i="18" s="1"/>
  <c r="M199" i="18"/>
  <c r="N199" i="18" s="1"/>
  <c r="M198" i="18"/>
  <c r="N198" i="18" s="1"/>
  <c r="N197" i="18"/>
  <c r="M197" i="18"/>
  <c r="M196" i="18"/>
  <c r="N196" i="18" s="1"/>
  <c r="M195" i="18"/>
  <c r="N195" i="18" s="1"/>
  <c r="M194" i="18"/>
  <c r="N194" i="18" s="1"/>
  <c r="M193" i="18"/>
  <c r="N193" i="18" s="1"/>
  <c r="M192" i="18"/>
  <c r="N192" i="18" s="1"/>
  <c r="M191" i="18"/>
  <c r="N191" i="18" s="1"/>
  <c r="M190" i="18"/>
  <c r="N190" i="18" s="1"/>
  <c r="N189" i="18"/>
  <c r="M189" i="18"/>
  <c r="M188" i="18"/>
  <c r="N188" i="18" s="1"/>
  <c r="M187" i="18"/>
  <c r="N187" i="18" s="1"/>
  <c r="M186" i="18"/>
  <c r="N186" i="18" s="1"/>
  <c r="M185" i="18"/>
  <c r="N185" i="18" s="1"/>
  <c r="M184" i="18"/>
  <c r="N184" i="18" s="1"/>
  <c r="M183" i="18"/>
  <c r="N183" i="18" s="1"/>
  <c r="M182" i="18"/>
  <c r="N182" i="18" s="1"/>
  <c r="N181" i="18"/>
  <c r="M181" i="18"/>
  <c r="M180" i="18"/>
  <c r="N180" i="18" s="1"/>
  <c r="M179" i="18"/>
  <c r="N179" i="18" s="1"/>
  <c r="M178" i="18"/>
  <c r="N178" i="18" s="1"/>
  <c r="M177" i="18"/>
  <c r="N177" i="18" s="1"/>
  <c r="M176" i="18"/>
  <c r="N176" i="18" s="1"/>
  <c r="M175" i="18"/>
  <c r="N175" i="18" s="1"/>
  <c r="M174" i="18"/>
  <c r="N174" i="18" s="1"/>
  <c r="N173" i="18"/>
  <c r="M173" i="18"/>
  <c r="M172" i="18"/>
  <c r="N172" i="18" s="1"/>
  <c r="M171" i="18"/>
  <c r="N171" i="18" s="1"/>
  <c r="M170" i="18"/>
  <c r="N170" i="18" s="1"/>
  <c r="M169" i="18"/>
  <c r="N169" i="18" s="1"/>
  <c r="M168" i="18"/>
  <c r="N168" i="18" s="1"/>
  <c r="M167" i="18"/>
  <c r="N167" i="18" s="1"/>
  <c r="M166" i="18"/>
  <c r="N166" i="18" s="1"/>
  <c r="N165" i="18"/>
  <c r="M165" i="18"/>
  <c r="M164" i="18"/>
  <c r="N164" i="18" s="1"/>
  <c r="M163" i="18"/>
  <c r="N163" i="18" s="1"/>
  <c r="M162" i="18"/>
  <c r="N162" i="18" s="1"/>
  <c r="M161" i="18"/>
  <c r="N161" i="18" s="1"/>
  <c r="M160" i="18"/>
  <c r="N160" i="18" s="1"/>
  <c r="M159" i="18"/>
  <c r="N159" i="18" s="1"/>
  <c r="M158" i="18"/>
  <c r="N158" i="18" s="1"/>
  <c r="N157" i="18"/>
  <c r="M157" i="18"/>
  <c r="M156" i="18"/>
  <c r="N156" i="18" s="1"/>
  <c r="M155" i="18"/>
  <c r="N155" i="18" s="1"/>
  <c r="M154" i="18"/>
  <c r="N154" i="18" s="1"/>
  <c r="M153" i="18"/>
  <c r="N153" i="18" s="1"/>
  <c r="M152" i="18"/>
  <c r="N152" i="18" s="1"/>
  <c r="M151" i="18"/>
  <c r="N151" i="18" s="1"/>
  <c r="M150" i="18"/>
  <c r="N150" i="18" s="1"/>
  <c r="N149" i="18"/>
  <c r="M149" i="18"/>
  <c r="M148" i="18"/>
  <c r="N148" i="18" s="1"/>
  <c r="M147" i="18"/>
  <c r="N147" i="18" s="1"/>
  <c r="M146" i="18"/>
  <c r="N146" i="18" s="1"/>
  <c r="M145" i="18"/>
  <c r="N145" i="18" s="1"/>
  <c r="M144" i="18"/>
  <c r="N144" i="18" s="1"/>
  <c r="M143" i="18"/>
  <c r="N143" i="18" s="1"/>
  <c r="M142" i="18"/>
  <c r="N142" i="18" s="1"/>
  <c r="N141" i="18"/>
  <c r="M141" i="18"/>
  <c r="M140" i="18"/>
  <c r="N140" i="18" s="1"/>
  <c r="M139" i="18"/>
  <c r="N139" i="18" s="1"/>
  <c r="M138" i="18"/>
  <c r="N138" i="18" s="1"/>
  <c r="M137" i="18"/>
  <c r="N137" i="18" s="1"/>
  <c r="N136" i="18"/>
  <c r="M136" i="18"/>
  <c r="M135" i="18"/>
  <c r="N135" i="18" s="1"/>
  <c r="N134" i="18"/>
  <c r="M134" i="18"/>
  <c r="M133" i="18"/>
  <c r="N133" i="18" s="1"/>
  <c r="N132" i="18"/>
  <c r="M132" i="18"/>
  <c r="M131" i="18"/>
  <c r="N131" i="18" s="1"/>
  <c r="N130" i="18"/>
  <c r="M130" i="18"/>
  <c r="M129" i="18"/>
  <c r="N129" i="18" s="1"/>
  <c r="N128" i="18"/>
  <c r="M128" i="18"/>
  <c r="M127" i="18"/>
  <c r="N127" i="18" s="1"/>
  <c r="N126" i="18"/>
  <c r="M126" i="18"/>
  <c r="M125" i="18"/>
  <c r="N125" i="18" s="1"/>
  <c r="N124" i="18"/>
  <c r="M124" i="18"/>
  <c r="M123" i="18"/>
  <c r="N123" i="18" s="1"/>
  <c r="N122" i="18"/>
  <c r="M122" i="18"/>
  <c r="M121" i="18"/>
  <c r="N121" i="18" s="1"/>
  <c r="N120" i="18"/>
  <c r="M120" i="18"/>
  <c r="M119" i="18"/>
  <c r="N119" i="18" s="1"/>
  <c r="N118" i="18"/>
  <c r="M118" i="18"/>
  <c r="M117" i="18"/>
  <c r="N117" i="18" s="1"/>
  <c r="N116" i="18"/>
  <c r="M116" i="18"/>
  <c r="M115" i="18"/>
  <c r="N115" i="18" s="1"/>
  <c r="N114" i="18"/>
  <c r="M114" i="18"/>
  <c r="M113" i="18"/>
  <c r="N113" i="18" s="1"/>
  <c r="N112" i="18"/>
  <c r="M112" i="18"/>
  <c r="M111" i="18"/>
  <c r="N111" i="18" s="1"/>
  <c r="N110" i="18"/>
  <c r="M110" i="18"/>
  <c r="M109" i="18"/>
  <c r="N109" i="18" s="1"/>
  <c r="N108" i="18"/>
  <c r="M108" i="18"/>
  <c r="M107" i="18"/>
  <c r="N107" i="18" s="1"/>
  <c r="N106" i="18"/>
  <c r="M106" i="18"/>
  <c r="M105" i="18"/>
  <c r="N105" i="18" s="1"/>
  <c r="N104" i="18"/>
  <c r="M104" i="18"/>
  <c r="M103" i="18"/>
  <c r="N103" i="18" s="1"/>
  <c r="N102" i="18"/>
  <c r="M102" i="18"/>
  <c r="M101" i="18"/>
  <c r="N101" i="18" s="1"/>
  <c r="N100" i="18"/>
  <c r="M100" i="18"/>
  <c r="M99" i="18"/>
  <c r="N99" i="18" s="1"/>
  <c r="N98" i="18"/>
  <c r="M98" i="18"/>
  <c r="M97" i="18"/>
  <c r="N97" i="18" s="1"/>
  <c r="N96" i="18"/>
  <c r="M96" i="18"/>
  <c r="M95" i="18"/>
  <c r="N95" i="18" s="1"/>
  <c r="N94" i="18"/>
  <c r="M94" i="18"/>
  <c r="M93" i="18"/>
  <c r="N93" i="18" s="1"/>
  <c r="N92" i="18"/>
  <c r="M92" i="18"/>
  <c r="M91" i="18"/>
  <c r="N91" i="18" s="1"/>
  <c r="N90" i="18"/>
  <c r="M90" i="18"/>
  <c r="M89" i="18"/>
  <c r="N89" i="18" s="1"/>
  <c r="N88" i="18"/>
  <c r="M88" i="18"/>
  <c r="M87" i="18"/>
  <c r="N87" i="18" s="1"/>
  <c r="N86" i="18"/>
  <c r="M86" i="18"/>
  <c r="M85" i="18"/>
  <c r="N85" i="18" s="1"/>
  <c r="N84" i="18"/>
  <c r="M84" i="18"/>
  <c r="M83" i="18"/>
  <c r="N83" i="18" s="1"/>
  <c r="N82" i="18"/>
  <c r="M82" i="18"/>
  <c r="M81" i="18"/>
  <c r="N81" i="18" s="1"/>
  <c r="N80" i="18"/>
  <c r="M80" i="18"/>
  <c r="M79" i="18"/>
  <c r="N79" i="18" s="1"/>
  <c r="N78" i="18"/>
  <c r="M78" i="18"/>
  <c r="M77" i="18"/>
  <c r="N77" i="18" s="1"/>
  <c r="N76" i="18"/>
  <c r="M76" i="18"/>
  <c r="M75" i="18"/>
  <c r="N75" i="18" s="1"/>
  <c r="N74" i="18"/>
  <c r="M74" i="18"/>
  <c r="M73" i="18"/>
  <c r="N73" i="18" s="1"/>
  <c r="N72" i="18"/>
  <c r="M72" i="18"/>
  <c r="M71" i="18"/>
  <c r="N71" i="18" s="1"/>
  <c r="N70" i="18"/>
  <c r="M70" i="18"/>
  <c r="M69" i="18"/>
  <c r="N69" i="18" s="1"/>
  <c r="N68" i="18"/>
  <c r="M68" i="18"/>
  <c r="M67" i="18"/>
  <c r="N67" i="18" s="1"/>
  <c r="N66" i="18"/>
  <c r="M66" i="18"/>
  <c r="M65" i="18"/>
  <c r="N65" i="18" s="1"/>
  <c r="N64" i="18"/>
  <c r="M64" i="18"/>
  <c r="M63" i="18"/>
  <c r="N63" i="18" s="1"/>
  <c r="N62" i="18"/>
  <c r="M62" i="18"/>
  <c r="M61" i="18"/>
  <c r="N61" i="18" s="1"/>
  <c r="N60" i="18"/>
  <c r="M60" i="18"/>
  <c r="M59" i="18"/>
  <c r="N59" i="18" s="1"/>
  <c r="N58" i="18"/>
  <c r="M58" i="18"/>
  <c r="M57" i="18"/>
  <c r="N57" i="18" s="1"/>
  <c r="M56" i="18"/>
  <c r="N56" i="18" s="1"/>
  <c r="M55" i="18"/>
  <c r="N55" i="18" s="1"/>
  <c r="N54" i="18"/>
  <c r="M54" i="18"/>
  <c r="M53" i="18"/>
  <c r="N53" i="18" s="1"/>
  <c r="M52" i="18"/>
  <c r="N52" i="18" s="1"/>
  <c r="M51" i="18"/>
  <c r="N51" i="18" s="1"/>
  <c r="M50" i="18"/>
  <c r="N50" i="18" s="1"/>
  <c r="M49" i="18"/>
  <c r="N49" i="18" s="1"/>
  <c r="M48" i="18"/>
  <c r="N48" i="18" s="1"/>
  <c r="M47" i="18"/>
  <c r="N47" i="18" s="1"/>
  <c r="N46" i="18"/>
  <c r="M46" i="18"/>
  <c r="M45" i="18"/>
  <c r="N45" i="18" s="1"/>
  <c r="M44" i="18"/>
  <c r="N44" i="18" s="1"/>
  <c r="M43" i="18"/>
  <c r="N43" i="18" s="1"/>
  <c r="M42" i="18"/>
  <c r="N42" i="18" s="1"/>
  <c r="M41" i="18"/>
  <c r="N41" i="18" s="1"/>
  <c r="M40" i="18"/>
  <c r="N40" i="18" s="1"/>
  <c r="M39" i="18"/>
  <c r="N39" i="18" s="1"/>
  <c r="N38" i="18"/>
  <c r="M38" i="18"/>
  <c r="M37" i="18"/>
  <c r="N37" i="18" s="1"/>
  <c r="M36" i="18"/>
  <c r="N36" i="18" s="1"/>
  <c r="M35" i="18"/>
  <c r="N35" i="18" s="1"/>
  <c r="M34" i="18"/>
  <c r="N34" i="18" s="1"/>
  <c r="M33" i="18"/>
  <c r="N33" i="18" s="1"/>
  <c r="M32" i="18"/>
  <c r="N32" i="18" s="1"/>
  <c r="M31" i="18"/>
  <c r="N31" i="18" s="1"/>
  <c r="N30" i="18"/>
  <c r="M30" i="18"/>
  <c r="M29" i="18"/>
  <c r="N29" i="18" s="1"/>
  <c r="M28" i="18"/>
  <c r="N28" i="18" s="1"/>
  <c r="M27" i="18"/>
  <c r="N27" i="18" s="1"/>
  <c r="M26" i="18"/>
  <c r="N26" i="18" s="1"/>
  <c r="M25" i="18"/>
  <c r="N25" i="18" s="1"/>
  <c r="M24" i="18"/>
  <c r="N24" i="18" s="1"/>
  <c r="M23" i="18"/>
  <c r="N23" i="18" s="1"/>
  <c r="N22" i="18"/>
  <c r="M22" i="18"/>
  <c r="M21" i="18"/>
  <c r="N21" i="18" s="1"/>
  <c r="M20" i="18"/>
  <c r="N20" i="18" s="1"/>
  <c r="M19" i="18"/>
  <c r="N19" i="18" s="1"/>
  <c r="M18" i="18"/>
  <c r="N18" i="18" s="1"/>
  <c r="M17" i="18"/>
  <c r="N17" i="18" s="1"/>
  <c r="M16" i="18"/>
  <c r="N16" i="18" s="1"/>
  <c r="M15" i="18"/>
  <c r="N15" i="18" s="1"/>
  <c r="N14" i="18"/>
  <c r="M14" i="18"/>
  <c r="M13" i="18"/>
  <c r="N13" i="18" s="1"/>
  <c r="M12" i="18"/>
  <c r="N12" i="18" s="1"/>
  <c r="M11" i="18"/>
  <c r="N11" i="18" s="1"/>
  <c r="M10" i="18"/>
  <c r="N10" i="18" s="1"/>
  <c r="N9" i="18"/>
  <c r="M9" i="18"/>
  <c r="M8" i="18"/>
  <c r="N8" i="18" s="1"/>
  <c r="N7" i="18"/>
  <c r="M7" i="18"/>
  <c r="M6" i="18"/>
  <c r="N6" i="18" s="1"/>
  <c r="N5" i="18"/>
  <c r="M5" i="18"/>
  <c r="N4" i="18"/>
  <c r="M4" i="18"/>
  <c r="N3" i="18"/>
  <c r="O39" i="6" l="1"/>
  <c r="O46" i="6"/>
  <c r="O51" i="6"/>
  <c r="O53" i="6"/>
  <c r="O57" i="6"/>
  <c r="O61" i="6"/>
  <c r="O65" i="6"/>
  <c r="O68" i="6"/>
  <c r="O77" i="6"/>
  <c r="O82" i="6"/>
  <c r="O87" i="6"/>
  <c r="O92" i="6"/>
  <c r="O97" i="6"/>
  <c r="O102" i="6"/>
  <c r="O108" i="6"/>
  <c r="O112" i="6"/>
  <c r="O239" i="6"/>
  <c r="O253" i="6"/>
  <c r="O266" i="6"/>
  <c r="O269" i="6"/>
  <c r="O284" i="6"/>
  <c r="O300" i="6"/>
  <c r="O306" i="6"/>
  <c r="O315" i="6"/>
  <c r="O318" i="6"/>
  <c r="O321" i="6"/>
  <c r="O265" i="6" l="1"/>
  <c r="O101" i="6"/>
  <c r="O45" i="6"/>
  <c r="O76" i="6"/>
  <c r="O111" i="6"/>
  <c r="O110" i="6" s="1"/>
  <c r="O44" i="6" l="1"/>
  <c r="I23" i="14"/>
  <c r="N260" i="17"/>
  <c r="N259" i="17"/>
  <c r="N258" i="17"/>
  <c r="N257" i="17"/>
  <c r="N256" i="17"/>
  <c r="N255" i="17"/>
  <c r="N254" i="17"/>
  <c r="N253" i="17"/>
  <c r="N252" i="17"/>
  <c r="N251" i="17"/>
  <c r="N250" i="17"/>
  <c r="N249" i="17"/>
  <c r="N248" i="17"/>
  <c r="N247" i="17"/>
  <c r="N246" i="17"/>
  <c r="N245" i="17"/>
  <c r="N244" i="17"/>
  <c r="N243" i="17"/>
  <c r="N242" i="17"/>
  <c r="N241" i="17"/>
  <c r="N240" i="17"/>
  <c r="N239" i="17"/>
  <c r="N238" i="17"/>
  <c r="N237" i="17"/>
  <c r="N236" i="17"/>
  <c r="N235" i="17"/>
  <c r="N234" i="17"/>
  <c r="N233" i="17"/>
  <c r="N232" i="17"/>
  <c r="N231" i="17"/>
  <c r="N230" i="17"/>
  <c r="N229" i="17"/>
  <c r="N228" i="17"/>
  <c r="N227" i="17"/>
  <c r="N226" i="17"/>
  <c r="N225" i="17"/>
  <c r="N224" i="17"/>
  <c r="N223" i="17"/>
  <c r="N222" i="17"/>
  <c r="N221" i="17"/>
  <c r="N220" i="17"/>
  <c r="N219" i="17"/>
  <c r="N218" i="17"/>
  <c r="N217" i="17"/>
  <c r="N216" i="17"/>
  <c r="N215" i="17"/>
  <c r="N214" i="17"/>
  <c r="N213" i="17"/>
  <c r="N212" i="17"/>
  <c r="N211" i="17"/>
  <c r="N210" i="17"/>
  <c r="N209" i="17"/>
  <c r="N208" i="17"/>
  <c r="N207" i="17"/>
  <c r="N206" i="17"/>
  <c r="N205" i="17"/>
  <c r="N204" i="17"/>
  <c r="N203" i="17"/>
  <c r="N202" i="17"/>
  <c r="N201" i="17"/>
  <c r="N200" i="17"/>
  <c r="N199" i="17"/>
  <c r="N198" i="17"/>
  <c r="N197" i="17"/>
  <c r="N196" i="17"/>
  <c r="N195" i="17"/>
  <c r="N194" i="17"/>
  <c r="N193" i="17"/>
  <c r="N192" i="17"/>
  <c r="N191" i="17"/>
  <c r="N190" i="17"/>
  <c r="N189" i="17"/>
  <c r="N188" i="17"/>
  <c r="N187" i="17"/>
  <c r="N186" i="17"/>
  <c r="N185" i="17"/>
  <c r="N184" i="17"/>
  <c r="N183" i="17"/>
  <c r="N182" i="17"/>
  <c r="N181" i="17"/>
  <c r="N180" i="17"/>
  <c r="N179" i="17"/>
  <c r="N178" i="17"/>
  <c r="N177" i="17"/>
  <c r="N176" i="17"/>
  <c r="N175" i="17"/>
  <c r="N174" i="17"/>
  <c r="N173" i="17"/>
  <c r="N172" i="17"/>
  <c r="N171" i="17"/>
  <c r="N170" i="17"/>
  <c r="N169" i="17"/>
  <c r="N168" i="17"/>
  <c r="N167" i="17"/>
  <c r="N166" i="17"/>
  <c r="N165" i="17"/>
  <c r="N164" i="17"/>
  <c r="N163" i="17"/>
  <c r="N162" i="17"/>
  <c r="N161" i="17"/>
  <c r="N160" i="17"/>
  <c r="N159" i="17"/>
  <c r="N158" i="17"/>
  <c r="N157" i="17"/>
  <c r="N156" i="17"/>
  <c r="N155" i="17"/>
  <c r="N154" i="17"/>
  <c r="N153" i="17"/>
  <c r="N152" i="17"/>
  <c r="N151" i="17"/>
  <c r="N150" i="17"/>
  <c r="N149" i="17"/>
  <c r="N148" i="17"/>
  <c r="N147" i="17"/>
  <c r="N146" i="17"/>
  <c r="N145" i="17"/>
  <c r="N144" i="17"/>
  <c r="N143" i="17"/>
  <c r="N142" i="17"/>
  <c r="N141" i="17"/>
  <c r="N140" i="17"/>
  <c r="N139" i="17"/>
  <c r="N138" i="17"/>
  <c r="N137" i="17"/>
  <c r="N136" i="17"/>
  <c r="N135" i="17"/>
  <c r="N134" i="17"/>
  <c r="N133" i="17"/>
  <c r="N132" i="17"/>
  <c r="N131" i="17"/>
  <c r="N130" i="17"/>
  <c r="N129" i="17"/>
  <c r="N128" i="17"/>
  <c r="N127" i="17"/>
  <c r="N126" i="17"/>
  <c r="N125" i="17"/>
  <c r="N124" i="17"/>
  <c r="N123" i="17"/>
  <c r="N122" i="17"/>
  <c r="N121" i="17"/>
  <c r="N120" i="17"/>
  <c r="N119" i="17"/>
  <c r="N118" i="17"/>
  <c r="N117" i="17"/>
  <c r="N116" i="17"/>
  <c r="N115" i="17"/>
  <c r="N114" i="17"/>
  <c r="N113" i="17"/>
  <c r="N112" i="17"/>
  <c r="N111" i="17"/>
  <c r="N110" i="17"/>
  <c r="N109" i="17"/>
  <c r="N108" i="17"/>
  <c r="N107" i="17"/>
  <c r="N106" i="17"/>
  <c r="N105" i="17"/>
  <c r="N104" i="17"/>
  <c r="N103" i="17"/>
  <c r="N102" i="17"/>
  <c r="N101" i="17"/>
  <c r="N100" i="17"/>
  <c r="N99" i="17"/>
  <c r="N98" i="17"/>
  <c r="N97" i="17"/>
  <c r="N96" i="17"/>
  <c r="N95" i="17"/>
  <c r="N94" i="17"/>
  <c r="N93" i="17"/>
  <c r="N92" i="17"/>
  <c r="N91" i="17"/>
  <c r="N90" i="17"/>
  <c r="N89" i="17"/>
  <c r="N88" i="17"/>
  <c r="N87" i="17"/>
  <c r="N86" i="17"/>
  <c r="N85" i="17"/>
  <c r="N84" i="17"/>
  <c r="N83" i="17"/>
  <c r="N82" i="17"/>
  <c r="N81" i="17"/>
  <c r="N80" i="17"/>
  <c r="N79" i="17"/>
  <c r="N78" i="17"/>
  <c r="N77" i="17"/>
  <c r="N76" i="17"/>
  <c r="N75" i="17"/>
  <c r="N74" i="17"/>
  <c r="N73" i="17"/>
  <c r="N72" i="17"/>
  <c r="N71" i="17"/>
  <c r="N70" i="17"/>
  <c r="N69" i="17"/>
  <c r="N68" i="17"/>
  <c r="N67" i="17"/>
  <c r="N66" i="17"/>
  <c r="N65" i="17"/>
  <c r="N64" i="17"/>
  <c r="N63" i="17"/>
  <c r="N62" i="17"/>
  <c r="N61" i="17"/>
  <c r="N60" i="17"/>
  <c r="N59" i="17"/>
  <c r="N58" i="17"/>
  <c r="N57" i="17"/>
  <c r="N56" i="17"/>
  <c r="N55" i="17"/>
  <c r="N54" i="17"/>
  <c r="N53" i="17"/>
  <c r="N52" i="17"/>
  <c r="N51" i="17"/>
  <c r="N50" i="17"/>
  <c r="N49" i="17"/>
  <c r="N48" i="17"/>
  <c r="N47" i="17"/>
  <c r="N46" i="17"/>
  <c r="N45" i="17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5" i="17"/>
  <c r="N4" i="17"/>
  <c r="M260" i="17"/>
  <c r="M259" i="17"/>
  <c r="M258" i="17"/>
  <c r="M257" i="17"/>
  <c r="M256" i="17"/>
  <c r="M255" i="17"/>
  <c r="M254" i="17"/>
  <c r="M253" i="17"/>
  <c r="M252" i="17"/>
  <c r="M251" i="17"/>
  <c r="M250" i="17"/>
  <c r="M249" i="17"/>
  <c r="M248" i="17"/>
  <c r="M247" i="17"/>
  <c r="M246" i="17"/>
  <c r="M245" i="17"/>
  <c r="M244" i="17"/>
  <c r="M243" i="17"/>
  <c r="M242" i="17"/>
  <c r="M241" i="17"/>
  <c r="M240" i="17"/>
  <c r="M239" i="17"/>
  <c r="M238" i="17"/>
  <c r="M237" i="17"/>
  <c r="M236" i="17"/>
  <c r="M235" i="17"/>
  <c r="M234" i="17"/>
  <c r="M233" i="17"/>
  <c r="M232" i="17"/>
  <c r="M231" i="17"/>
  <c r="M230" i="17"/>
  <c r="M229" i="17"/>
  <c r="M228" i="17"/>
  <c r="M227" i="17"/>
  <c r="M226" i="17"/>
  <c r="M225" i="17"/>
  <c r="M224" i="17"/>
  <c r="M223" i="17"/>
  <c r="M222" i="17"/>
  <c r="M221" i="17"/>
  <c r="M220" i="17"/>
  <c r="M219" i="17"/>
  <c r="M218" i="17"/>
  <c r="M217" i="17"/>
  <c r="M216" i="17"/>
  <c r="M215" i="17"/>
  <c r="M214" i="17"/>
  <c r="M213" i="17"/>
  <c r="M212" i="17"/>
  <c r="M211" i="17"/>
  <c r="M210" i="17"/>
  <c r="M209" i="17"/>
  <c r="M208" i="17"/>
  <c r="M207" i="17"/>
  <c r="M206" i="17"/>
  <c r="M205" i="17"/>
  <c r="M204" i="17"/>
  <c r="M203" i="17"/>
  <c r="M202" i="17"/>
  <c r="M201" i="17"/>
  <c r="M200" i="17"/>
  <c r="M199" i="17"/>
  <c r="M198" i="17"/>
  <c r="M197" i="17"/>
  <c r="M196" i="17"/>
  <c r="M195" i="17"/>
  <c r="M194" i="17"/>
  <c r="M193" i="17"/>
  <c r="M192" i="17"/>
  <c r="M191" i="17"/>
  <c r="M190" i="17"/>
  <c r="M189" i="17"/>
  <c r="M188" i="17"/>
  <c r="M187" i="17"/>
  <c r="M186" i="17"/>
  <c r="M185" i="17"/>
  <c r="M184" i="17"/>
  <c r="M183" i="17"/>
  <c r="M182" i="17"/>
  <c r="M181" i="17"/>
  <c r="M180" i="17"/>
  <c r="M179" i="17"/>
  <c r="M178" i="17"/>
  <c r="M177" i="17"/>
  <c r="M176" i="17"/>
  <c r="M175" i="17"/>
  <c r="M174" i="17"/>
  <c r="M173" i="17"/>
  <c r="M172" i="17"/>
  <c r="M171" i="17"/>
  <c r="M170" i="17"/>
  <c r="M169" i="17"/>
  <c r="M168" i="17"/>
  <c r="M167" i="17"/>
  <c r="M166" i="17"/>
  <c r="M165" i="17"/>
  <c r="M164" i="17"/>
  <c r="M163" i="17"/>
  <c r="M162" i="17"/>
  <c r="M161" i="17"/>
  <c r="M160" i="17"/>
  <c r="M159" i="17"/>
  <c r="M158" i="17"/>
  <c r="M157" i="17"/>
  <c r="M156" i="17"/>
  <c r="M155" i="17"/>
  <c r="M154" i="17"/>
  <c r="M153" i="17"/>
  <c r="M152" i="17"/>
  <c r="M151" i="17"/>
  <c r="M150" i="17"/>
  <c r="M149" i="17"/>
  <c r="M148" i="17"/>
  <c r="M147" i="17"/>
  <c r="M146" i="17"/>
  <c r="M145" i="17"/>
  <c r="M144" i="17"/>
  <c r="M143" i="17"/>
  <c r="M142" i="17"/>
  <c r="M141" i="17"/>
  <c r="M140" i="17"/>
  <c r="M139" i="17"/>
  <c r="M138" i="17"/>
  <c r="M137" i="17"/>
  <c r="M136" i="17"/>
  <c r="M135" i="17"/>
  <c r="M134" i="17"/>
  <c r="M133" i="17"/>
  <c r="M132" i="17"/>
  <c r="M131" i="17"/>
  <c r="M130" i="17"/>
  <c r="M129" i="17"/>
  <c r="M128" i="17"/>
  <c r="M127" i="17"/>
  <c r="M126" i="17"/>
  <c r="M125" i="17"/>
  <c r="M124" i="17"/>
  <c r="M123" i="17"/>
  <c r="M122" i="17"/>
  <c r="M121" i="17"/>
  <c r="M120" i="17"/>
  <c r="M119" i="17"/>
  <c r="M118" i="17"/>
  <c r="M117" i="17"/>
  <c r="M116" i="17"/>
  <c r="M115" i="17"/>
  <c r="M114" i="17"/>
  <c r="M113" i="17"/>
  <c r="M112" i="17"/>
  <c r="M111" i="17"/>
  <c r="M110" i="17"/>
  <c r="M109" i="17"/>
  <c r="M108" i="17"/>
  <c r="M107" i="17"/>
  <c r="M106" i="17"/>
  <c r="M105" i="17"/>
  <c r="M104" i="17"/>
  <c r="M103" i="17"/>
  <c r="M102" i="17"/>
  <c r="M101" i="17"/>
  <c r="M100" i="17"/>
  <c r="M99" i="17"/>
  <c r="M98" i="17"/>
  <c r="M97" i="17"/>
  <c r="M96" i="17"/>
  <c r="M95" i="17"/>
  <c r="M94" i="17"/>
  <c r="M93" i="17"/>
  <c r="M92" i="17"/>
  <c r="M91" i="17"/>
  <c r="M90" i="17"/>
  <c r="M89" i="17"/>
  <c r="M88" i="17"/>
  <c r="M87" i="17"/>
  <c r="M86" i="17"/>
  <c r="M85" i="17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8" i="17"/>
  <c r="M67" i="17"/>
  <c r="M66" i="17"/>
  <c r="M65" i="17"/>
  <c r="M64" i="17"/>
  <c r="M63" i="17"/>
  <c r="M62" i="17"/>
  <c r="M61" i="17"/>
  <c r="M60" i="17"/>
  <c r="M59" i="17"/>
  <c r="M58" i="17"/>
  <c r="M57" i="17"/>
  <c r="M56" i="17"/>
  <c r="M55" i="17"/>
  <c r="M54" i="17"/>
  <c r="M53" i="17"/>
  <c r="M52" i="17"/>
  <c r="M51" i="17"/>
  <c r="M50" i="17"/>
  <c r="M49" i="17"/>
  <c r="M48" i="17"/>
  <c r="M47" i="17"/>
  <c r="M46" i="17"/>
  <c r="M45" i="17"/>
  <c r="M44" i="17"/>
  <c r="M43" i="17"/>
  <c r="M42" i="17"/>
  <c r="M41" i="17"/>
  <c r="M40" i="17"/>
  <c r="M39" i="17"/>
  <c r="M38" i="17"/>
  <c r="M37" i="17"/>
  <c r="M36" i="17"/>
  <c r="M35" i="17"/>
  <c r="M34" i="17"/>
  <c r="M33" i="17"/>
  <c r="M32" i="17"/>
  <c r="M31" i="17"/>
  <c r="M30" i="17"/>
  <c r="M29" i="17"/>
  <c r="M28" i="17"/>
  <c r="M27" i="17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M11" i="17"/>
  <c r="M10" i="17"/>
  <c r="M9" i="17"/>
  <c r="M8" i="17"/>
  <c r="M7" i="17"/>
  <c r="M6" i="17"/>
  <c r="M5" i="17"/>
  <c r="M4" i="17"/>
  <c r="N3" i="17"/>
  <c r="N339" i="6" l="1"/>
  <c r="N338" i="6"/>
  <c r="N337" i="6"/>
  <c r="N336" i="6"/>
  <c r="O13" i="6" l="1"/>
  <c r="O9" i="6"/>
  <c r="H6" i="6" l="1"/>
  <c r="I6" i="6"/>
  <c r="J6" i="6"/>
  <c r="G6" i="6"/>
  <c r="O330" i="6" l="1"/>
  <c r="N200" i="16" l="1"/>
  <c r="N199" i="16"/>
  <c r="N196" i="16"/>
  <c r="N195" i="16"/>
  <c r="N192" i="16"/>
  <c r="N191" i="16"/>
  <c r="N188" i="16"/>
  <c r="N187" i="16"/>
  <c r="N184" i="16"/>
  <c r="N183" i="16"/>
  <c r="N180" i="16"/>
  <c r="N179" i="16"/>
  <c r="N176" i="16"/>
  <c r="N175" i="16"/>
  <c r="N171" i="16"/>
  <c r="N168" i="16"/>
  <c r="N167" i="16"/>
  <c r="N164" i="16"/>
  <c r="N163" i="16"/>
  <c r="N160" i="16"/>
  <c r="N159" i="16"/>
  <c r="N156" i="16"/>
  <c r="N155" i="16"/>
  <c r="N152" i="16"/>
  <c r="N151" i="16"/>
  <c r="N148" i="16"/>
  <c r="N147" i="16"/>
  <c r="N143" i="16"/>
  <c r="N140" i="16"/>
  <c r="N139" i="16"/>
  <c r="N136" i="16"/>
  <c r="N135" i="16"/>
  <c r="N132" i="16"/>
  <c r="N131" i="16"/>
  <c r="N128" i="16"/>
  <c r="N127" i="16"/>
  <c r="N124" i="16"/>
  <c r="N123" i="16"/>
  <c r="N120" i="16"/>
  <c r="N119" i="16"/>
  <c r="N116" i="16"/>
  <c r="N115" i="16"/>
  <c r="N112" i="16"/>
  <c r="N111" i="16"/>
  <c r="N108" i="16"/>
  <c r="N107" i="16"/>
  <c r="N104" i="16"/>
  <c r="N103" i="16"/>
  <c r="N100" i="16"/>
  <c r="N99" i="16"/>
  <c r="N96" i="16"/>
  <c r="N95" i="16"/>
  <c r="N88" i="16"/>
  <c r="N87" i="16"/>
  <c r="N84" i="16"/>
  <c r="N83" i="16"/>
  <c r="N80" i="16"/>
  <c r="N79" i="16"/>
  <c r="N76" i="16"/>
  <c r="N75" i="16"/>
  <c r="N72" i="16"/>
  <c r="N71" i="16"/>
  <c r="N68" i="16"/>
  <c r="N67" i="16"/>
  <c r="N64" i="16"/>
  <c r="N63" i="16"/>
  <c r="N60" i="16"/>
  <c r="N59" i="16"/>
  <c r="N56" i="16"/>
  <c r="N55" i="16"/>
  <c r="N52" i="16"/>
  <c r="N51" i="16"/>
  <c r="N48" i="16"/>
  <c r="N47" i="16"/>
  <c r="N44" i="16"/>
  <c r="N43" i="16"/>
  <c r="N40" i="16"/>
  <c r="N39" i="16"/>
  <c r="N36" i="16"/>
  <c r="N35" i="16"/>
  <c r="N32" i="16"/>
  <c r="N28" i="16"/>
  <c r="N27" i="16"/>
  <c r="N24" i="16"/>
  <c r="N23" i="16"/>
  <c r="N19" i="16"/>
  <c r="N16" i="16"/>
  <c r="N15" i="16"/>
  <c r="N8" i="16"/>
  <c r="N7" i="16"/>
  <c r="M201" i="16"/>
  <c r="N201" i="16" s="1"/>
  <c r="M200" i="16"/>
  <c r="M199" i="16"/>
  <c r="M198" i="16"/>
  <c r="N198" i="16" s="1"/>
  <c r="M197" i="16"/>
  <c r="N197" i="16" s="1"/>
  <c r="M196" i="16"/>
  <c r="M195" i="16"/>
  <c r="M194" i="16"/>
  <c r="N194" i="16" s="1"/>
  <c r="M193" i="16"/>
  <c r="N193" i="16" s="1"/>
  <c r="M192" i="16"/>
  <c r="M191" i="16"/>
  <c r="M190" i="16"/>
  <c r="N190" i="16" s="1"/>
  <c r="M189" i="16"/>
  <c r="N189" i="16" s="1"/>
  <c r="M188" i="16"/>
  <c r="M187" i="16"/>
  <c r="M186" i="16"/>
  <c r="N186" i="16" s="1"/>
  <c r="M185" i="16"/>
  <c r="N185" i="16" s="1"/>
  <c r="M184" i="16"/>
  <c r="M183" i="16"/>
  <c r="M182" i="16"/>
  <c r="N182" i="16" s="1"/>
  <c r="M181" i="16"/>
  <c r="N181" i="16" s="1"/>
  <c r="M180" i="16"/>
  <c r="M179" i="16"/>
  <c r="M178" i="16"/>
  <c r="N178" i="16" s="1"/>
  <c r="M177" i="16"/>
  <c r="N177" i="16" s="1"/>
  <c r="M176" i="16"/>
  <c r="M175" i="16"/>
  <c r="M174" i="16"/>
  <c r="N174" i="16" s="1"/>
  <c r="M173" i="16"/>
  <c r="N173" i="16" s="1"/>
  <c r="M172" i="16"/>
  <c r="M171" i="16"/>
  <c r="M170" i="16"/>
  <c r="N170" i="16" s="1"/>
  <c r="M169" i="16"/>
  <c r="N169" i="16" s="1"/>
  <c r="M168" i="16"/>
  <c r="M167" i="16"/>
  <c r="M166" i="16"/>
  <c r="N166" i="16" s="1"/>
  <c r="M165" i="16"/>
  <c r="N165" i="16" s="1"/>
  <c r="M164" i="16"/>
  <c r="M163" i="16"/>
  <c r="M162" i="16"/>
  <c r="N162" i="16" s="1"/>
  <c r="M161" i="16"/>
  <c r="N161" i="16" s="1"/>
  <c r="M160" i="16"/>
  <c r="M159" i="16"/>
  <c r="M158" i="16"/>
  <c r="N158" i="16" s="1"/>
  <c r="M157" i="16"/>
  <c r="M156" i="16"/>
  <c r="M155" i="16"/>
  <c r="M154" i="16"/>
  <c r="N154" i="16" s="1"/>
  <c r="M153" i="16"/>
  <c r="N153" i="16" s="1"/>
  <c r="M152" i="16"/>
  <c r="M151" i="16"/>
  <c r="M150" i="16"/>
  <c r="N150" i="16" s="1"/>
  <c r="M149" i="16"/>
  <c r="N149" i="16" s="1"/>
  <c r="M148" i="16"/>
  <c r="M147" i="16"/>
  <c r="M146" i="16"/>
  <c r="N146" i="16" s="1"/>
  <c r="M145" i="16"/>
  <c r="N145" i="16" s="1"/>
  <c r="M144" i="16"/>
  <c r="M143" i="16"/>
  <c r="M142" i="16"/>
  <c r="N142" i="16" s="1"/>
  <c r="M141" i="16"/>
  <c r="M140" i="16"/>
  <c r="M139" i="16"/>
  <c r="M138" i="16"/>
  <c r="N138" i="16" s="1"/>
  <c r="M137" i="16"/>
  <c r="N137" i="16" s="1"/>
  <c r="M136" i="16"/>
  <c r="M135" i="16"/>
  <c r="M134" i="16"/>
  <c r="N134" i="16" s="1"/>
  <c r="M133" i="16"/>
  <c r="N133" i="16" s="1"/>
  <c r="M132" i="16"/>
  <c r="M131" i="16"/>
  <c r="M130" i="16"/>
  <c r="N130" i="16" s="1"/>
  <c r="M129" i="16"/>
  <c r="N129" i="16" s="1"/>
  <c r="M128" i="16"/>
  <c r="M127" i="16"/>
  <c r="M126" i="16"/>
  <c r="N126" i="16" s="1"/>
  <c r="M125" i="16"/>
  <c r="N125" i="16" s="1"/>
  <c r="M124" i="16"/>
  <c r="M123" i="16"/>
  <c r="M122" i="16"/>
  <c r="N122" i="16" s="1"/>
  <c r="M121" i="16"/>
  <c r="N121" i="16" s="1"/>
  <c r="M120" i="16"/>
  <c r="M119" i="16"/>
  <c r="M118" i="16"/>
  <c r="N118" i="16" s="1"/>
  <c r="M117" i="16"/>
  <c r="N117" i="16" s="1"/>
  <c r="M116" i="16"/>
  <c r="M115" i="16"/>
  <c r="M114" i="16"/>
  <c r="N114" i="16" s="1"/>
  <c r="M113" i="16"/>
  <c r="N113" i="16" s="1"/>
  <c r="M112" i="16"/>
  <c r="M111" i="16"/>
  <c r="M110" i="16"/>
  <c r="N110" i="16" s="1"/>
  <c r="M109" i="16"/>
  <c r="N109" i="16" s="1"/>
  <c r="M108" i="16"/>
  <c r="M107" i="16"/>
  <c r="M106" i="16"/>
  <c r="N106" i="16" s="1"/>
  <c r="M105" i="16"/>
  <c r="N105" i="16" s="1"/>
  <c r="M104" i="16"/>
  <c r="M103" i="16"/>
  <c r="M102" i="16"/>
  <c r="N102" i="16" s="1"/>
  <c r="M101" i="16"/>
  <c r="N101" i="16" s="1"/>
  <c r="M100" i="16"/>
  <c r="M99" i="16"/>
  <c r="M98" i="16"/>
  <c r="N98" i="16" s="1"/>
  <c r="M97" i="16"/>
  <c r="N97" i="16" s="1"/>
  <c r="M96" i="16"/>
  <c r="M95" i="16"/>
  <c r="M94" i="16"/>
  <c r="N94" i="16" s="1"/>
  <c r="M93" i="16"/>
  <c r="N93" i="16" s="1"/>
  <c r="M92" i="16"/>
  <c r="M91" i="16"/>
  <c r="M90" i="16"/>
  <c r="N90" i="16" s="1"/>
  <c r="M89" i="16"/>
  <c r="N89" i="16" s="1"/>
  <c r="M88" i="16"/>
  <c r="M87" i="16"/>
  <c r="M86" i="16"/>
  <c r="N86" i="16" s="1"/>
  <c r="M85" i="16"/>
  <c r="N85" i="16" s="1"/>
  <c r="M84" i="16"/>
  <c r="M83" i="16"/>
  <c r="M82" i="16"/>
  <c r="M81" i="16"/>
  <c r="N81" i="16" s="1"/>
  <c r="M80" i="16"/>
  <c r="M79" i="16"/>
  <c r="M78" i="16"/>
  <c r="N78" i="16" s="1"/>
  <c r="M77" i="16"/>
  <c r="N77" i="16" s="1"/>
  <c r="M76" i="16"/>
  <c r="M75" i="16"/>
  <c r="M74" i="16"/>
  <c r="N74" i="16" s="1"/>
  <c r="M73" i="16"/>
  <c r="N73" i="16" s="1"/>
  <c r="M72" i="16"/>
  <c r="M71" i="16"/>
  <c r="M70" i="16"/>
  <c r="N70" i="16" s="1"/>
  <c r="M69" i="16"/>
  <c r="N69" i="16" s="1"/>
  <c r="M68" i="16"/>
  <c r="M67" i="16"/>
  <c r="M66" i="16"/>
  <c r="N66" i="16" s="1"/>
  <c r="M65" i="16"/>
  <c r="N65" i="16" s="1"/>
  <c r="M64" i="16"/>
  <c r="M63" i="16"/>
  <c r="M62" i="16"/>
  <c r="N62" i="16" s="1"/>
  <c r="M61" i="16"/>
  <c r="N61" i="16" s="1"/>
  <c r="M60" i="16"/>
  <c r="M59" i="16"/>
  <c r="M58" i="16"/>
  <c r="N58" i="16" s="1"/>
  <c r="M57" i="16"/>
  <c r="M56" i="16"/>
  <c r="M55" i="16"/>
  <c r="M54" i="16"/>
  <c r="N54" i="16" s="1"/>
  <c r="M53" i="16"/>
  <c r="N53" i="16" s="1"/>
  <c r="M52" i="16"/>
  <c r="M51" i="16"/>
  <c r="M50" i="16"/>
  <c r="N50" i="16" s="1"/>
  <c r="M49" i="16"/>
  <c r="N49" i="16" s="1"/>
  <c r="M48" i="16"/>
  <c r="M47" i="16"/>
  <c r="M46" i="16"/>
  <c r="N46" i="16" s="1"/>
  <c r="M45" i="16"/>
  <c r="N45" i="16" s="1"/>
  <c r="M44" i="16"/>
  <c r="M43" i="16"/>
  <c r="M42" i="16"/>
  <c r="N42" i="16" s="1"/>
  <c r="M41" i="16"/>
  <c r="N41" i="16" s="1"/>
  <c r="M40" i="16"/>
  <c r="M39" i="16"/>
  <c r="M38" i="16"/>
  <c r="N38" i="16" s="1"/>
  <c r="M37" i="16"/>
  <c r="N37" i="16" s="1"/>
  <c r="M36" i="16"/>
  <c r="M35" i="16"/>
  <c r="M34" i="16"/>
  <c r="N34" i="16" s="1"/>
  <c r="M33" i="16"/>
  <c r="N33" i="16" s="1"/>
  <c r="M32" i="16"/>
  <c r="M31" i="16"/>
  <c r="M30" i="16"/>
  <c r="M29" i="16"/>
  <c r="M28" i="16"/>
  <c r="M27" i="16"/>
  <c r="M26" i="16"/>
  <c r="N26" i="16" s="1"/>
  <c r="M25" i="16"/>
  <c r="N25" i="16" s="1"/>
  <c r="M24" i="16"/>
  <c r="M23" i="16"/>
  <c r="M22" i="16"/>
  <c r="N22" i="16" s="1"/>
  <c r="M21" i="16"/>
  <c r="N21" i="16" s="1"/>
  <c r="M20" i="16"/>
  <c r="M19" i="16"/>
  <c r="M18" i="16"/>
  <c r="N18" i="16" s="1"/>
  <c r="M17" i="16"/>
  <c r="N17" i="16" s="1"/>
  <c r="M16" i="16"/>
  <c r="M15" i="16"/>
  <c r="M14" i="16"/>
  <c r="N14" i="16" s="1"/>
  <c r="M13" i="16"/>
  <c r="N13" i="16" s="1"/>
  <c r="M12" i="16"/>
  <c r="M11" i="16"/>
  <c r="M10" i="16"/>
  <c r="N10" i="16" s="1"/>
  <c r="M9" i="16"/>
  <c r="N9" i="16" s="1"/>
  <c r="M8" i="16"/>
  <c r="M7" i="16"/>
  <c r="M6" i="16"/>
  <c r="N6" i="16" s="1"/>
  <c r="M5" i="16"/>
  <c r="N5" i="16" s="1"/>
  <c r="M4" i="16"/>
  <c r="L197" i="16"/>
  <c r="L193" i="16"/>
  <c r="L190" i="16"/>
  <c r="L187" i="16"/>
  <c r="L178" i="16"/>
  <c r="L172" i="16"/>
  <c r="N172" i="16" s="1"/>
  <c r="L158" i="16"/>
  <c r="L151" i="16"/>
  <c r="L144" i="16"/>
  <c r="N144" i="16" s="1"/>
  <c r="L142" i="16"/>
  <c r="L130" i="16"/>
  <c r="L119" i="16"/>
  <c r="L98" i="16"/>
  <c r="L93" i="16"/>
  <c r="L89" i="16"/>
  <c r="L83" i="16"/>
  <c r="L78" i="16"/>
  <c r="L73" i="16"/>
  <c r="L68" i="16"/>
  <c r="L63" i="16"/>
  <c r="L58" i="16"/>
  <c r="L50" i="16"/>
  <c r="L47" i="16"/>
  <c r="L43" i="16"/>
  <c r="L39" i="16"/>
  <c r="L37" i="16"/>
  <c r="L32" i="16"/>
  <c r="L25" i="16"/>
  <c r="L20" i="16"/>
  <c r="N20" i="16" s="1"/>
  <c r="L12" i="16"/>
  <c r="L11" i="16" s="1"/>
  <c r="N11" i="16" s="1"/>
  <c r="L9" i="16"/>
  <c r="L5" i="16"/>
  <c r="L157" i="16" l="1"/>
  <c r="N157" i="16" s="1"/>
  <c r="N12" i="16"/>
  <c r="L31" i="16"/>
  <c r="N31" i="16" s="1"/>
  <c r="L57" i="16"/>
  <c r="N57" i="16" s="1"/>
  <c r="L141" i="16"/>
  <c r="N141" i="16" s="1"/>
  <c r="L92" i="16"/>
  <c r="L4" i="16"/>
  <c r="N4" i="16" s="1"/>
  <c r="L82" i="16"/>
  <c r="N82" i="16" s="1"/>
  <c r="L91" i="16" l="1"/>
  <c r="N91" i="16" s="1"/>
  <c r="N92" i="16"/>
  <c r="L30" i="16"/>
  <c r="O325" i="6"/>
  <c r="O283" i="6" s="1"/>
  <c r="O43" i="6" s="1"/>
  <c r="L29" i="16" l="1"/>
  <c r="N30" i="16"/>
  <c r="O5" i="6"/>
  <c r="O336" i="6" l="1"/>
  <c r="N29" i="16"/>
  <c r="L3" i="16"/>
  <c r="N3" i="16" s="1"/>
  <c r="O337" i="6"/>
  <c r="O339" i="6"/>
  <c r="G24" i="14" l="1"/>
  <c r="D28" i="14" l="1"/>
  <c r="G23" i="14"/>
  <c r="P281" i="7" l="1"/>
  <c r="Q281" i="7" s="1"/>
  <c r="P280" i="7"/>
  <c r="Q280" i="7" s="1"/>
  <c r="P279" i="7"/>
  <c r="Q279" i="7" s="1"/>
  <c r="P278" i="7"/>
  <c r="Q278" i="7" s="1"/>
  <c r="P277" i="7"/>
  <c r="Q277" i="7" s="1"/>
  <c r="P276" i="7"/>
  <c r="Q276" i="7" s="1"/>
  <c r="P275" i="7"/>
  <c r="Q275" i="7" s="1"/>
  <c r="P274" i="7"/>
  <c r="Q274" i="7" s="1"/>
  <c r="P273" i="7"/>
  <c r="Q273" i="7" s="1"/>
  <c r="P272" i="7"/>
  <c r="Q272" i="7" s="1"/>
  <c r="P271" i="7"/>
  <c r="Q271" i="7" s="1"/>
  <c r="P270" i="7"/>
  <c r="Q270" i="7" s="1"/>
  <c r="P269" i="7"/>
  <c r="Q269" i="7" s="1"/>
  <c r="P268" i="7"/>
  <c r="Q268" i="7" s="1"/>
  <c r="P267" i="7"/>
  <c r="Q267" i="7" s="1"/>
  <c r="P266" i="7"/>
  <c r="Q266" i="7" s="1"/>
  <c r="P265" i="7"/>
  <c r="Q265" i="7" s="1"/>
  <c r="P264" i="7"/>
  <c r="Q264" i="7" s="1"/>
  <c r="P263" i="7"/>
  <c r="Q263" i="7" s="1"/>
  <c r="P262" i="7"/>
  <c r="Q262" i="7" s="1"/>
  <c r="P261" i="7"/>
  <c r="Q261" i="7" s="1"/>
  <c r="P260" i="7"/>
  <c r="Q260" i="7" s="1"/>
  <c r="P259" i="7"/>
  <c r="Q259" i="7" s="1"/>
  <c r="P258" i="7"/>
  <c r="Q258" i="7" s="1"/>
  <c r="P257" i="7"/>
  <c r="Q257" i="7" s="1"/>
  <c r="P256" i="7"/>
  <c r="Q256" i="7" s="1"/>
  <c r="P255" i="7"/>
  <c r="Q255" i="7" s="1"/>
  <c r="P254" i="7"/>
  <c r="Q254" i="7" s="1"/>
  <c r="P253" i="7"/>
  <c r="Q253" i="7" s="1"/>
  <c r="P252" i="7"/>
  <c r="Q252" i="7" s="1"/>
  <c r="P251" i="7"/>
  <c r="Q251" i="7" s="1"/>
  <c r="P250" i="7"/>
  <c r="Q250" i="7" s="1"/>
  <c r="P249" i="7"/>
  <c r="Q249" i="7" s="1"/>
  <c r="P248" i="7"/>
  <c r="Q248" i="7" s="1"/>
  <c r="P247" i="7"/>
  <c r="Q247" i="7" s="1"/>
  <c r="P246" i="7"/>
  <c r="Q246" i="7" s="1"/>
  <c r="P245" i="7"/>
  <c r="Q245" i="7" s="1"/>
  <c r="P244" i="7"/>
  <c r="Q244" i="7" s="1"/>
  <c r="P243" i="7"/>
  <c r="Q243" i="7" s="1"/>
  <c r="P242" i="7"/>
  <c r="Q242" i="7" s="1"/>
  <c r="P241" i="7"/>
  <c r="Q241" i="7" s="1"/>
  <c r="P240" i="7"/>
  <c r="Q240" i="7" s="1"/>
  <c r="P239" i="7"/>
  <c r="Q239" i="7" s="1"/>
  <c r="P238" i="7"/>
  <c r="Q238" i="7" s="1"/>
  <c r="P237" i="7"/>
  <c r="Q237" i="7" s="1"/>
  <c r="P236" i="7"/>
  <c r="Q236" i="7" s="1"/>
  <c r="P235" i="7"/>
  <c r="Q235" i="7" s="1"/>
  <c r="P234" i="7"/>
  <c r="Q234" i="7" s="1"/>
  <c r="P233" i="7"/>
  <c r="Q233" i="7" s="1"/>
  <c r="P232" i="7"/>
  <c r="Q232" i="7" s="1"/>
  <c r="P231" i="7"/>
  <c r="Q231" i="7" s="1"/>
  <c r="P230" i="7"/>
  <c r="Q230" i="7" s="1"/>
  <c r="P229" i="7"/>
  <c r="Q229" i="7" s="1"/>
  <c r="P228" i="7"/>
  <c r="Q228" i="7" s="1"/>
  <c r="P227" i="7"/>
  <c r="Q227" i="7" s="1"/>
  <c r="P226" i="7"/>
  <c r="Q226" i="7" s="1"/>
  <c r="P225" i="7"/>
  <c r="Q225" i="7" s="1"/>
  <c r="P224" i="7"/>
  <c r="Q224" i="7" s="1"/>
  <c r="P223" i="7"/>
  <c r="Q223" i="7" s="1"/>
  <c r="P222" i="7"/>
  <c r="Q222" i="7" s="1"/>
  <c r="P221" i="7"/>
  <c r="Q221" i="7" s="1"/>
  <c r="P220" i="7"/>
  <c r="Q220" i="7" s="1"/>
  <c r="P219" i="7"/>
  <c r="Q219" i="7" s="1"/>
  <c r="P218" i="7"/>
  <c r="Q218" i="7" s="1"/>
  <c r="P217" i="7"/>
  <c r="Q217" i="7" s="1"/>
  <c r="P216" i="7"/>
  <c r="Q216" i="7" s="1"/>
  <c r="P215" i="7"/>
  <c r="Q215" i="7" s="1"/>
  <c r="P214" i="7"/>
  <c r="Q214" i="7" s="1"/>
  <c r="P213" i="7"/>
  <c r="Q213" i="7" s="1"/>
  <c r="P212" i="7"/>
  <c r="Q212" i="7" s="1"/>
  <c r="P211" i="7"/>
  <c r="Q211" i="7" s="1"/>
  <c r="P210" i="7"/>
  <c r="Q210" i="7" s="1"/>
  <c r="P209" i="7"/>
  <c r="Q209" i="7" s="1"/>
  <c r="P208" i="7"/>
  <c r="Q208" i="7" s="1"/>
  <c r="P207" i="7"/>
  <c r="Q207" i="7" s="1"/>
  <c r="P206" i="7"/>
  <c r="Q206" i="7" s="1"/>
  <c r="P205" i="7"/>
  <c r="Q205" i="7" s="1"/>
  <c r="P204" i="7"/>
  <c r="Q204" i="7" s="1"/>
  <c r="P203" i="7"/>
  <c r="Q203" i="7" s="1"/>
  <c r="P202" i="7"/>
  <c r="Q202" i="7" s="1"/>
  <c r="P201" i="7"/>
  <c r="Q201" i="7" s="1"/>
  <c r="P200" i="7"/>
  <c r="Q200" i="7" s="1"/>
  <c r="P199" i="7"/>
  <c r="Q199" i="7" s="1"/>
  <c r="Q198" i="7"/>
  <c r="P198" i="7"/>
  <c r="P197" i="7"/>
  <c r="Q197" i="7" s="1"/>
  <c r="P196" i="7"/>
  <c r="Q196" i="7" s="1"/>
  <c r="P195" i="7"/>
  <c r="Q195" i="7" s="1"/>
  <c r="P194" i="7"/>
  <c r="Q194" i="7" s="1"/>
  <c r="P193" i="7"/>
  <c r="Q193" i="7" s="1"/>
  <c r="P192" i="7"/>
  <c r="Q192" i="7" s="1"/>
  <c r="P191" i="7"/>
  <c r="Q191" i="7" s="1"/>
  <c r="P190" i="7"/>
  <c r="Q190" i="7" s="1"/>
  <c r="P189" i="7"/>
  <c r="Q189" i="7" s="1"/>
  <c r="Q188" i="7"/>
  <c r="P188" i="7"/>
  <c r="P187" i="7"/>
  <c r="Q187" i="7" s="1"/>
  <c r="P186" i="7"/>
  <c r="Q186" i="7" s="1"/>
  <c r="P185" i="7"/>
  <c r="Q185" i="7" s="1"/>
  <c r="P184" i="7"/>
  <c r="Q184" i="7" s="1"/>
  <c r="P183" i="7"/>
  <c r="Q183" i="7" s="1"/>
  <c r="P182" i="7"/>
  <c r="Q182" i="7" s="1"/>
  <c r="P181" i="7"/>
  <c r="Q181" i="7" s="1"/>
  <c r="P180" i="7"/>
  <c r="Q180" i="7" s="1"/>
  <c r="P179" i="7"/>
  <c r="Q179" i="7" s="1"/>
  <c r="P178" i="7"/>
  <c r="Q178" i="7" s="1"/>
  <c r="P177" i="7"/>
  <c r="Q177" i="7" s="1"/>
  <c r="P176" i="7"/>
  <c r="Q176" i="7" s="1"/>
  <c r="P175" i="7"/>
  <c r="Q175" i="7" s="1"/>
  <c r="P174" i="7"/>
  <c r="Q174" i="7" s="1"/>
  <c r="P173" i="7"/>
  <c r="Q173" i="7" s="1"/>
  <c r="P172" i="7"/>
  <c r="Q172" i="7" s="1"/>
  <c r="P171" i="7"/>
  <c r="Q171" i="7" s="1"/>
  <c r="P170" i="7"/>
  <c r="Q170" i="7" s="1"/>
  <c r="P169" i="7"/>
  <c r="Q169" i="7" s="1"/>
  <c r="P168" i="7"/>
  <c r="Q168" i="7" s="1"/>
  <c r="P167" i="7"/>
  <c r="Q167" i="7" s="1"/>
  <c r="P166" i="7"/>
  <c r="Q166" i="7" s="1"/>
  <c r="P165" i="7"/>
  <c r="Q165" i="7" s="1"/>
  <c r="P164" i="7"/>
  <c r="Q164" i="7" s="1"/>
  <c r="P163" i="7"/>
  <c r="Q163" i="7" s="1"/>
  <c r="P162" i="7"/>
  <c r="Q162" i="7" s="1"/>
  <c r="P161" i="7"/>
  <c r="Q161" i="7" s="1"/>
  <c r="P160" i="7"/>
  <c r="Q160" i="7" s="1"/>
  <c r="P159" i="7"/>
  <c r="Q159" i="7" s="1"/>
  <c r="P158" i="7"/>
  <c r="Q158" i="7" s="1"/>
  <c r="P157" i="7"/>
  <c r="Q157" i="7" s="1"/>
  <c r="P156" i="7"/>
  <c r="Q156" i="7" s="1"/>
  <c r="P155" i="7"/>
  <c r="Q155" i="7" s="1"/>
  <c r="P154" i="7"/>
  <c r="Q154" i="7" s="1"/>
  <c r="P153" i="7"/>
  <c r="Q153" i="7" s="1"/>
  <c r="P152" i="7"/>
  <c r="Q152" i="7" s="1"/>
  <c r="P151" i="7"/>
  <c r="Q151" i="7" s="1"/>
  <c r="P150" i="7"/>
  <c r="Q150" i="7" s="1"/>
  <c r="P149" i="7"/>
  <c r="Q149" i="7" s="1"/>
  <c r="P148" i="7"/>
  <c r="Q148" i="7" s="1"/>
  <c r="P147" i="7"/>
  <c r="Q147" i="7" s="1"/>
  <c r="Q146" i="7"/>
  <c r="P146" i="7"/>
  <c r="P145" i="7"/>
  <c r="Q145" i="7" s="1"/>
  <c r="P144" i="7"/>
  <c r="Q144" i="7" s="1"/>
  <c r="P143" i="7"/>
  <c r="Q143" i="7" s="1"/>
  <c r="P142" i="7"/>
  <c r="Q142" i="7" s="1"/>
  <c r="P141" i="7"/>
  <c r="Q141" i="7" s="1"/>
  <c r="Q140" i="7"/>
  <c r="P140" i="7"/>
  <c r="P139" i="7"/>
  <c r="Q139" i="7" s="1"/>
  <c r="P138" i="7"/>
  <c r="Q138" i="7" s="1"/>
  <c r="P137" i="7"/>
  <c r="Q137" i="7" s="1"/>
  <c r="P136" i="7"/>
  <c r="Q136" i="7" s="1"/>
  <c r="P135" i="7"/>
  <c r="Q135" i="7" s="1"/>
  <c r="P134" i="7"/>
  <c r="Q134" i="7" s="1"/>
  <c r="P133" i="7"/>
  <c r="Q133" i="7" s="1"/>
  <c r="P132" i="7"/>
  <c r="Q132" i="7" s="1"/>
  <c r="P131" i="7"/>
  <c r="Q131" i="7" s="1"/>
  <c r="P130" i="7"/>
  <c r="Q130" i="7" s="1"/>
  <c r="P129" i="7"/>
  <c r="Q129" i="7" s="1"/>
  <c r="P128" i="7"/>
  <c r="Q128" i="7" s="1"/>
  <c r="P127" i="7"/>
  <c r="Q127" i="7" s="1"/>
  <c r="P126" i="7"/>
  <c r="Q126" i="7" s="1"/>
  <c r="P125" i="7"/>
  <c r="Q125" i="7" s="1"/>
  <c r="P124" i="7"/>
  <c r="Q124" i="7" s="1"/>
  <c r="P123" i="7"/>
  <c r="Q123" i="7" s="1"/>
  <c r="P122" i="7"/>
  <c r="Q122" i="7" s="1"/>
  <c r="P121" i="7"/>
  <c r="Q121" i="7" s="1"/>
  <c r="P120" i="7"/>
  <c r="Q120" i="7" s="1"/>
  <c r="P119" i="7"/>
  <c r="Q119" i="7" s="1"/>
  <c r="Q118" i="7"/>
  <c r="P118" i="7"/>
  <c r="P117" i="7"/>
  <c r="Q117" i="7" s="1"/>
  <c r="P116" i="7"/>
  <c r="Q116" i="7" s="1"/>
  <c r="P115" i="7"/>
  <c r="Q115" i="7" s="1"/>
  <c r="P114" i="7"/>
  <c r="Q114" i="7" s="1"/>
  <c r="P113" i="7"/>
  <c r="Q113" i="7" s="1"/>
  <c r="P112" i="7"/>
  <c r="Q112" i="7" s="1"/>
  <c r="P111" i="7"/>
  <c r="Q111" i="7" s="1"/>
  <c r="P110" i="7"/>
  <c r="Q110" i="7" s="1"/>
  <c r="P109" i="7"/>
  <c r="Q109" i="7" s="1"/>
  <c r="P108" i="7"/>
  <c r="Q108" i="7" s="1"/>
  <c r="Q107" i="7"/>
  <c r="P107" i="7"/>
  <c r="P106" i="7"/>
  <c r="Q106" i="7" s="1"/>
  <c r="P105" i="7"/>
  <c r="Q105" i="7" s="1"/>
  <c r="P104" i="7"/>
  <c r="Q104" i="7" s="1"/>
  <c r="P103" i="7"/>
  <c r="Q103" i="7" s="1"/>
  <c r="P102" i="7"/>
  <c r="Q102" i="7" s="1"/>
  <c r="P101" i="7"/>
  <c r="Q101" i="7" s="1"/>
  <c r="P100" i="7"/>
  <c r="Q100" i="7" s="1"/>
  <c r="P99" i="7"/>
  <c r="Q99" i="7" s="1"/>
  <c r="P98" i="7"/>
  <c r="Q98" i="7" s="1"/>
  <c r="P97" i="7"/>
  <c r="Q97" i="7" s="1"/>
  <c r="P96" i="7"/>
  <c r="Q96" i="7" s="1"/>
  <c r="P95" i="7"/>
  <c r="Q95" i="7" s="1"/>
  <c r="P94" i="7"/>
  <c r="Q94" i="7" s="1"/>
  <c r="P93" i="7"/>
  <c r="Q93" i="7" s="1"/>
  <c r="P92" i="7"/>
  <c r="Q92" i="7" s="1"/>
  <c r="P91" i="7"/>
  <c r="Q91" i="7" s="1"/>
  <c r="P90" i="7"/>
  <c r="Q90" i="7" s="1"/>
  <c r="P89" i="7"/>
  <c r="Q89" i="7" s="1"/>
  <c r="P88" i="7"/>
  <c r="Q88" i="7" s="1"/>
  <c r="P87" i="7"/>
  <c r="Q87" i="7" s="1"/>
  <c r="P86" i="7"/>
  <c r="Q86" i="7" s="1"/>
  <c r="P85" i="7"/>
  <c r="Q85" i="7" s="1"/>
  <c r="P84" i="7"/>
  <c r="Q84" i="7" s="1"/>
  <c r="P83" i="7"/>
  <c r="Q83" i="7" s="1"/>
  <c r="P82" i="7"/>
  <c r="Q82" i="7" s="1"/>
  <c r="P81" i="7"/>
  <c r="Q81" i="7" s="1"/>
  <c r="P80" i="7"/>
  <c r="Q80" i="7" s="1"/>
  <c r="P79" i="7"/>
  <c r="Q79" i="7" s="1"/>
  <c r="P78" i="7"/>
  <c r="Q78" i="7" s="1"/>
  <c r="P77" i="7"/>
  <c r="Q77" i="7" s="1"/>
  <c r="P76" i="7"/>
  <c r="Q76" i="7" s="1"/>
  <c r="P75" i="7"/>
  <c r="Q75" i="7" s="1"/>
  <c r="P74" i="7"/>
  <c r="Q74" i="7" s="1"/>
  <c r="P73" i="7"/>
  <c r="Q73" i="7" s="1"/>
  <c r="P72" i="7"/>
  <c r="Q72" i="7" s="1"/>
  <c r="P71" i="7"/>
  <c r="Q71" i="7" s="1"/>
  <c r="P70" i="7"/>
  <c r="Q70" i="7" s="1"/>
  <c r="P69" i="7"/>
  <c r="Q69" i="7" s="1"/>
  <c r="P68" i="7"/>
  <c r="Q68" i="7" s="1"/>
  <c r="P67" i="7"/>
  <c r="Q67" i="7" s="1"/>
  <c r="P66" i="7"/>
  <c r="Q66" i="7" s="1"/>
  <c r="P65" i="7"/>
  <c r="Q65" i="7" s="1"/>
  <c r="P64" i="7"/>
  <c r="Q64" i="7" s="1"/>
  <c r="P63" i="7"/>
  <c r="Q63" i="7" s="1"/>
  <c r="P62" i="7"/>
  <c r="Q62" i="7" s="1"/>
  <c r="P61" i="7"/>
  <c r="Q61" i="7" s="1"/>
  <c r="P60" i="7"/>
  <c r="Q60" i="7" s="1"/>
  <c r="P59" i="7"/>
  <c r="Q59" i="7" s="1"/>
  <c r="P58" i="7"/>
  <c r="Q58" i="7" s="1"/>
  <c r="P57" i="7"/>
  <c r="Q57" i="7" s="1"/>
  <c r="P56" i="7"/>
  <c r="Q56" i="7" s="1"/>
  <c r="Q55" i="7"/>
  <c r="P55" i="7"/>
  <c r="P54" i="7"/>
  <c r="Q54" i="7" s="1"/>
  <c r="P53" i="7"/>
  <c r="Q53" i="7" s="1"/>
  <c r="P52" i="7"/>
  <c r="Q52" i="7" s="1"/>
  <c r="P51" i="7"/>
  <c r="Q51" i="7" s="1"/>
  <c r="P50" i="7"/>
  <c r="Q50" i="7" s="1"/>
  <c r="P49" i="7"/>
  <c r="Q49" i="7" s="1"/>
  <c r="P48" i="7"/>
  <c r="Q48" i="7" s="1"/>
  <c r="P47" i="7"/>
  <c r="Q47" i="7" s="1"/>
  <c r="P46" i="7"/>
  <c r="Q46" i="7" s="1"/>
  <c r="P45" i="7"/>
  <c r="Q45" i="7" s="1"/>
  <c r="P44" i="7"/>
  <c r="Q44" i="7" s="1"/>
  <c r="P43" i="7"/>
  <c r="Q43" i="7" s="1"/>
  <c r="P42" i="7"/>
  <c r="Q42" i="7" s="1"/>
  <c r="P41" i="7"/>
  <c r="Q41" i="7" s="1"/>
  <c r="P40" i="7"/>
  <c r="Q40" i="7" s="1"/>
  <c r="Q39" i="7"/>
  <c r="P39" i="7"/>
  <c r="P38" i="7"/>
  <c r="Q38" i="7" s="1"/>
  <c r="P37" i="7"/>
  <c r="Q37" i="7" s="1"/>
  <c r="P36" i="7"/>
  <c r="Q36" i="7" s="1"/>
  <c r="P35" i="7"/>
  <c r="Q35" i="7" s="1"/>
  <c r="P34" i="7"/>
  <c r="Q34" i="7" s="1"/>
  <c r="P33" i="7"/>
  <c r="Q33" i="7" s="1"/>
  <c r="P32" i="7"/>
  <c r="Q32" i="7" s="1"/>
  <c r="P31" i="7"/>
  <c r="Q31" i="7" s="1"/>
  <c r="P30" i="7"/>
  <c r="Q30" i="7" s="1"/>
  <c r="P29" i="7"/>
  <c r="Q29" i="7" s="1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P22" i="7"/>
  <c r="Q22" i="7" s="1"/>
  <c r="P21" i="7"/>
  <c r="Q21" i="7" s="1"/>
  <c r="P20" i="7"/>
  <c r="Q20" i="7" s="1"/>
  <c r="P19" i="7"/>
  <c r="Q19" i="7" s="1"/>
  <c r="P18" i="7"/>
  <c r="Q18" i="7" s="1"/>
  <c r="P17" i="7"/>
  <c r="Q17" i="7" s="1"/>
  <c r="P16" i="7"/>
  <c r="Q16" i="7" s="1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Q9" i="7"/>
  <c r="P9" i="7"/>
  <c r="P8" i="7"/>
  <c r="Q8" i="7" s="1"/>
  <c r="P7" i="7"/>
  <c r="Q7" i="7" s="1"/>
  <c r="P6" i="7"/>
  <c r="Q6" i="7" s="1"/>
  <c r="P5" i="7"/>
  <c r="Q5" i="7" s="1"/>
  <c r="P4" i="7"/>
  <c r="Q4" i="7" s="1"/>
  <c r="Q3" i="7"/>
  <c r="G4" i="9" s="1"/>
  <c r="I4" i="9" l="1"/>
  <c r="E6" i="8"/>
  <c r="E8" i="8" s="1"/>
  <c r="P43" i="2"/>
  <c r="H43" i="2"/>
  <c r="P85" i="2" l="1"/>
  <c r="P83" i="2"/>
  <c r="P24" i="2" l="1"/>
  <c r="P23" i="2" s="1"/>
  <c r="C5" i="5" l="1"/>
  <c r="D5" i="5" s="1"/>
  <c r="C4" i="5"/>
  <c r="D4" i="5" s="1"/>
  <c r="C3" i="5"/>
  <c r="D3" i="5" s="1"/>
  <c r="C2" i="5"/>
  <c r="D2" i="5" s="1"/>
  <c r="O113" i="2"/>
  <c r="N113" i="2"/>
  <c r="M113" i="2"/>
  <c r="L113" i="2"/>
  <c r="K113" i="2"/>
  <c r="J113" i="2"/>
  <c r="I113" i="2"/>
  <c r="O112" i="2"/>
  <c r="N112" i="2"/>
  <c r="M112" i="2"/>
  <c r="L112" i="2"/>
  <c r="K112" i="2"/>
  <c r="J112" i="2"/>
  <c r="I112" i="2"/>
  <c r="O111" i="2"/>
  <c r="N111" i="2"/>
  <c r="M111" i="2"/>
  <c r="L111" i="2"/>
  <c r="K111" i="2"/>
  <c r="J111" i="2"/>
  <c r="I111" i="2"/>
  <c r="O110" i="2"/>
  <c r="N110" i="2"/>
  <c r="M110" i="2"/>
  <c r="L110" i="2"/>
  <c r="K110" i="2"/>
  <c r="J110" i="2"/>
  <c r="I110" i="2"/>
  <c r="O109" i="2"/>
  <c r="N109" i="2"/>
  <c r="M109" i="2"/>
  <c r="L109" i="2"/>
  <c r="K109" i="2"/>
  <c r="J109" i="2"/>
  <c r="I109" i="2"/>
  <c r="O108" i="2"/>
  <c r="N108" i="2"/>
  <c r="M108" i="2"/>
  <c r="L108" i="2"/>
  <c r="K108" i="2"/>
  <c r="J108" i="2"/>
  <c r="I108" i="2"/>
  <c r="O107" i="2"/>
  <c r="N107" i="2"/>
  <c r="M107" i="2"/>
  <c r="L107" i="2"/>
  <c r="K107" i="2"/>
  <c r="J107" i="2"/>
  <c r="I107" i="2"/>
  <c r="O105" i="2"/>
  <c r="N105" i="2"/>
  <c r="M105" i="2"/>
  <c r="L105" i="2"/>
  <c r="K105" i="2"/>
  <c r="J105" i="2"/>
  <c r="I105" i="2"/>
  <c r="O104" i="2"/>
  <c r="N104" i="2"/>
  <c r="M104" i="2"/>
  <c r="L104" i="2"/>
  <c r="K104" i="2"/>
  <c r="J104" i="2"/>
  <c r="I104" i="2"/>
  <c r="O103" i="2"/>
  <c r="N103" i="2"/>
  <c r="M103" i="2"/>
  <c r="L103" i="2"/>
  <c r="K103" i="2"/>
  <c r="J103" i="2"/>
  <c r="I103" i="2"/>
  <c r="O102" i="2"/>
  <c r="N102" i="2"/>
  <c r="M102" i="2"/>
  <c r="L102" i="2"/>
  <c r="K102" i="2"/>
  <c r="J102" i="2"/>
  <c r="I102" i="2"/>
  <c r="O101" i="2"/>
  <c r="N101" i="2"/>
  <c r="M101" i="2"/>
  <c r="L101" i="2"/>
  <c r="K101" i="2"/>
  <c r="J101" i="2"/>
  <c r="I101" i="2"/>
  <c r="O100" i="2"/>
  <c r="N100" i="2"/>
  <c r="M100" i="2"/>
  <c r="L100" i="2"/>
  <c r="K100" i="2"/>
  <c r="J100" i="2"/>
  <c r="I100" i="2"/>
  <c r="O99" i="2"/>
  <c r="N99" i="2"/>
  <c r="M99" i="2"/>
  <c r="L99" i="2"/>
  <c r="K99" i="2"/>
  <c r="J99" i="2"/>
  <c r="I99" i="2"/>
  <c r="O98" i="2"/>
  <c r="N98" i="2"/>
  <c r="M98" i="2"/>
  <c r="L98" i="2"/>
  <c r="K98" i="2"/>
  <c r="J98" i="2"/>
  <c r="I98" i="2"/>
  <c r="O97" i="2"/>
  <c r="N97" i="2"/>
  <c r="M97" i="2"/>
  <c r="L97" i="2"/>
  <c r="K97" i="2"/>
  <c r="J97" i="2"/>
  <c r="I97" i="2"/>
  <c r="O96" i="2"/>
  <c r="N96" i="2"/>
  <c r="M96" i="2"/>
  <c r="L96" i="2"/>
  <c r="K96" i="2"/>
  <c r="J96" i="2"/>
  <c r="I96" i="2"/>
  <c r="O50" i="2"/>
  <c r="N50" i="2"/>
  <c r="M50" i="2"/>
  <c r="L50" i="2"/>
  <c r="K50" i="2"/>
  <c r="J50" i="2"/>
  <c r="I50" i="2"/>
  <c r="O49" i="2"/>
  <c r="N49" i="2"/>
  <c r="M49" i="2"/>
  <c r="L49" i="2"/>
  <c r="K49" i="2"/>
  <c r="J49" i="2"/>
  <c r="I49" i="2"/>
  <c r="O48" i="2"/>
  <c r="N48" i="2"/>
  <c r="M48" i="2"/>
  <c r="L48" i="2"/>
  <c r="K48" i="2"/>
  <c r="J48" i="2"/>
  <c r="I48" i="2"/>
  <c r="O47" i="2"/>
  <c r="N47" i="2"/>
  <c r="M47" i="2"/>
  <c r="L47" i="2"/>
  <c r="K47" i="2"/>
  <c r="J47" i="2"/>
  <c r="I47" i="2"/>
  <c r="O46" i="2"/>
  <c r="N46" i="2"/>
  <c r="M46" i="2"/>
  <c r="L46" i="2"/>
  <c r="K46" i="2"/>
  <c r="J46" i="2"/>
  <c r="I46" i="2"/>
  <c r="O45" i="2"/>
  <c r="N45" i="2"/>
  <c r="M45" i="2"/>
  <c r="L45" i="2"/>
  <c r="K45" i="2"/>
  <c r="J45" i="2"/>
  <c r="I45" i="2"/>
  <c r="O44" i="2"/>
  <c r="N44" i="2"/>
  <c r="M44" i="2"/>
  <c r="L44" i="2"/>
  <c r="K44" i="2"/>
  <c r="J44" i="2"/>
  <c r="I44" i="2"/>
  <c r="O40" i="2"/>
  <c r="N40" i="2"/>
  <c r="M40" i="2"/>
  <c r="L40" i="2"/>
  <c r="K40" i="2"/>
  <c r="J40" i="2"/>
  <c r="I40" i="2"/>
  <c r="O39" i="2"/>
  <c r="N39" i="2"/>
  <c r="M39" i="2"/>
  <c r="L39" i="2"/>
  <c r="K39" i="2"/>
  <c r="J39" i="2"/>
  <c r="I39" i="2"/>
  <c r="O38" i="2"/>
  <c r="N38" i="2"/>
  <c r="M38" i="2"/>
  <c r="L38" i="2"/>
  <c r="K38" i="2"/>
  <c r="J38" i="2"/>
  <c r="I38" i="2"/>
  <c r="O25" i="2"/>
  <c r="N25" i="2"/>
  <c r="M25" i="2"/>
  <c r="L25" i="2"/>
  <c r="K25" i="2"/>
  <c r="J25" i="2"/>
  <c r="I25" i="2"/>
  <c r="O19" i="2"/>
  <c r="N19" i="2"/>
  <c r="M19" i="2"/>
  <c r="L19" i="2"/>
  <c r="K19" i="2"/>
  <c r="J19" i="2"/>
  <c r="I19" i="2"/>
  <c r="O18" i="2"/>
  <c r="N18" i="2"/>
  <c r="M18" i="2"/>
  <c r="L18" i="2"/>
  <c r="K18" i="2"/>
  <c r="J18" i="2"/>
  <c r="I18" i="2"/>
  <c r="O17" i="2"/>
  <c r="N17" i="2"/>
  <c r="M17" i="2"/>
  <c r="L17" i="2"/>
  <c r="K17" i="2"/>
  <c r="J17" i="2"/>
  <c r="I17" i="2"/>
  <c r="O16" i="2"/>
  <c r="N16" i="2"/>
  <c r="M16" i="2"/>
  <c r="L16" i="2"/>
  <c r="K16" i="2"/>
  <c r="J16" i="2"/>
  <c r="I16" i="2"/>
  <c r="O15" i="2"/>
  <c r="N15" i="2"/>
  <c r="M15" i="2"/>
  <c r="L15" i="2"/>
  <c r="K15" i="2"/>
  <c r="J15" i="2"/>
  <c r="I15" i="2"/>
  <c r="O14" i="2"/>
  <c r="N14" i="2"/>
  <c r="M14" i="2"/>
  <c r="L14" i="2"/>
  <c r="K14" i="2"/>
  <c r="J14" i="2"/>
  <c r="I14" i="2"/>
  <c r="O13" i="2"/>
  <c r="N13" i="2"/>
  <c r="M13" i="2"/>
  <c r="L13" i="2"/>
  <c r="J13" i="2"/>
  <c r="I13" i="2"/>
  <c r="O12" i="2"/>
  <c r="N12" i="2"/>
  <c r="M12" i="2"/>
  <c r="L12" i="2"/>
  <c r="J12" i="2"/>
  <c r="I12" i="2"/>
  <c r="O11" i="2"/>
  <c r="N11" i="2"/>
  <c r="M11" i="2"/>
  <c r="L11" i="2"/>
  <c r="J11" i="2"/>
  <c r="I11" i="2"/>
  <c r="O10" i="2"/>
  <c r="N10" i="2"/>
  <c r="M10" i="2"/>
  <c r="L10" i="2"/>
  <c r="J10" i="2"/>
  <c r="I10" i="2"/>
  <c r="O9" i="2"/>
  <c r="N9" i="2"/>
  <c r="M9" i="2"/>
  <c r="L9" i="2"/>
  <c r="J9" i="2"/>
  <c r="I9" i="2"/>
  <c r="O8" i="2"/>
  <c r="N8" i="2"/>
  <c r="M8" i="2"/>
  <c r="L8" i="2"/>
  <c r="J8" i="2"/>
  <c r="I8" i="2"/>
  <c r="O7" i="2"/>
  <c r="C6" i="5" l="1"/>
  <c r="D6" i="5" s="1"/>
  <c r="N7" i="2"/>
  <c r="M7" i="2"/>
  <c r="L7" i="2"/>
  <c r="J7" i="2"/>
  <c r="I7" i="2"/>
  <c r="H37" i="2" l="1"/>
  <c r="H36" i="2" s="1"/>
  <c r="H85" i="2"/>
  <c r="H106" i="2"/>
  <c r="H6" i="2"/>
  <c r="H24" i="2"/>
  <c r="H23" i="2" s="1"/>
  <c r="H83" i="2"/>
  <c r="H88" i="2"/>
  <c r="H87" i="2" s="1"/>
  <c r="H95" i="2"/>
  <c r="H5" i="2" l="1"/>
  <c r="P6" i="2"/>
  <c r="P5" i="2" s="1"/>
  <c r="H94" i="2"/>
  <c r="H122" i="2" s="1"/>
  <c r="H121" i="2"/>
  <c r="P121" i="2" s="1"/>
  <c r="H75" i="2"/>
  <c r="P75" i="2" s="1"/>
  <c r="P37" i="2"/>
  <c r="P36" i="2" s="1"/>
  <c r="H4" i="2"/>
  <c r="H56" i="2"/>
  <c r="H80" i="2"/>
  <c r="P80" i="2" s="1"/>
  <c r="H66" i="2"/>
  <c r="P122" i="2" l="1"/>
  <c r="P4" i="2"/>
  <c r="P56" i="2"/>
  <c r="H42" i="2"/>
  <c r="H120" i="2" s="1"/>
  <c r="P66" i="2"/>
  <c r="H41" i="2" l="1"/>
  <c r="H3" i="2" s="1"/>
  <c r="P42" i="2"/>
  <c r="P41" i="2" l="1"/>
  <c r="P3" i="2" s="1"/>
  <c r="P120" i="2"/>
  <c r="O12" i="6" l="1"/>
  <c r="O4" i="6" s="1"/>
  <c r="O3" i="6" s="1"/>
  <c r="O338" i="6" l="1"/>
</calcChain>
</file>

<file path=xl/sharedStrings.xml><?xml version="1.0" encoding="utf-8"?>
<sst xmlns="http://schemas.openxmlformats.org/spreadsheetml/2006/main" count="7749" uniqueCount="1088">
  <si>
    <t>Document No.</t>
  </si>
  <si>
    <t>Document Title</t>
  </si>
  <si>
    <t>Basic</t>
  </si>
  <si>
    <t>Detail</t>
  </si>
  <si>
    <t>Civil &amp; Structure</t>
  </si>
  <si>
    <t>Electrical</t>
  </si>
  <si>
    <t>Sarooj Lime Plant</t>
  </si>
  <si>
    <t>Mechanical, Piping and Utility</t>
  </si>
  <si>
    <t>Civil and Structure</t>
  </si>
  <si>
    <t>Electrical and Automation</t>
  </si>
  <si>
    <t>Outer supporting frame - Details I</t>
  </si>
  <si>
    <t>Outer supporting frame - Details II</t>
  </si>
  <si>
    <t>PI-Diagram kiln</t>
  </si>
  <si>
    <t>Configuration control system</t>
  </si>
  <si>
    <t>Lighting system kiln</t>
  </si>
  <si>
    <t>Earthing system kiln</t>
  </si>
  <si>
    <t>Instrument list kiln</t>
  </si>
  <si>
    <t>Motor list kiln</t>
  </si>
  <si>
    <t>I/O list kiln</t>
  </si>
  <si>
    <t>Layout</t>
  </si>
  <si>
    <t>Discharge trap-Assembly</t>
  </si>
  <si>
    <t>Discharge trap-machined parts</t>
  </si>
  <si>
    <t>Discharge trap-sheet parts</t>
  </si>
  <si>
    <t>Locking device for traps</t>
  </si>
  <si>
    <t>Protection for counterweights</t>
  </si>
  <si>
    <t>Hopper above discharge trap-Assembly</t>
  </si>
  <si>
    <t>Hopper above discharge trap-Details</t>
  </si>
  <si>
    <t>Discharge hopper upper part-Assembly</t>
  </si>
  <si>
    <t>Discharge hopper upper part-Details I</t>
  </si>
  <si>
    <t>Discharge hopper upper part-Details II</t>
  </si>
  <si>
    <t>Discharge hopper upper part-Cone peak casting part</t>
  </si>
  <si>
    <t>Discharge hopper lower part-Assembly</t>
  </si>
  <si>
    <t>Discharge hopper lower part-Details I</t>
  </si>
  <si>
    <t>Discharge hopper lower part-Details II</t>
  </si>
  <si>
    <t>Discharge table - Assembly</t>
  </si>
  <si>
    <t>Discharge table - Details</t>
  </si>
  <si>
    <t>Rollers for discharge table</t>
  </si>
  <si>
    <t>Driving rod</t>
  </si>
  <si>
    <t>Supporting column for cross beams</t>
  </si>
  <si>
    <t>Single door ø580</t>
  </si>
  <si>
    <t>Protection plate for door ø580</t>
  </si>
  <si>
    <t xml:space="preserve">Reversal box   </t>
  </si>
  <si>
    <t>Shaft part I - Assembly</t>
  </si>
  <si>
    <t>Shaft part I - Details</t>
  </si>
  <si>
    <t>Shaft part II - Assembly</t>
  </si>
  <si>
    <t>Shaft part II - Details I</t>
  </si>
  <si>
    <t>Shaft part II - anchor bolts for casted ceiling</t>
  </si>
  <si>
    <t xml:space="preserve">Shaft part II - Details </t>
  </si>
  <si>
    <t>Shaft part III - Assembly</t>
  </si>
  <si>
    <t>Shaft part III - Details</t>
  </si>
  <si>
    <t>Shaft part IV  - Assembly</t>
  </si>
  <si>
    <t>Shaft part IV  - Details</t>
  </si>
  <si>
    <t>Expansion joint sheet</t>
  </si>
  <si>
    <t>Rupture sheet</t>
  </si>
  <si>
    <t>Poking door - Assembly</t>
  </si>
  <si>
    <t>Poking door - Details</t>
  </si>
  <si>
    <t>Poking door - Casting parts</t>
  </si>
  <si>
    <t>Poking door with measuring point</t>
  </si>
  <si>
    <t>Cover in connecting channel-Assembly</t>
  </si>
  <si>
    <t>Cover in connecting channel-Details</t>
  </si>
  <si>
    <t>Lance boxes 33 lances-Assembly</t>
  </si>
  <si>
    <t>Lance boxes 33 lances-Details</t>
  </si>
  <si>
    <t>Shaft trap pivotable  - Assembly</t>
  </si>
  <si>
    <t>Shaft trap pivotable - Details I</t>
  </si>
  <si>
    <t>Shaft trap pivotable - Details II</t>
  </si>
  <si>
    <t>Shaft trap pivotable - Details III</t>
  </si>
  <si>
    <t>Shaft trap pivotable  -Details IV</t>
  </si>
  <si>
    <t>Reversal trap - Assembly</t>
  </si>
  <si>
    <t>Reversal trap - Details I</t>
  </si>
  <si>
    <t>Reversal trap - Details II</t>
  </si>
  <si>
    <t>Reversal trap - Details III</t>
  </si>
  <si>
    <t>Reversal trap - Protective grating</t>
  </si>
  <si>
    <t>Relief valve  ø660 - Assembly</t>
  </si>
  <si>
    <t>Relief valve  ø660 - Machined parts</t>
  </si>
  <si>
    <t>Relief valve  ø660 - Sheet parts I</t>
  </si>
  <si>
    <t>Relief valve  ø660 - Sheet parts II</t>
  </si>
  <si>
    <t>Relief valve  ø660 - Protective grating</t>
  </si>
  <si>
    <t>Relief valve ø864 - Assembly</t>
  </si>
  <si>
    <t>Relief valve ø865 - Machined parts</t>
  </si>
  <si>
    <t>Relief valve ø866 -Sheet parts I</t>
  </si>
  <si>
    <t>Relief valve ø867 - Sheet parts II</t>
  </si>
  <si>
    <t>Relief valve ø868 - Protective grating</t>
  </si>
  <si>
    <t>Skip hopper 1600/1600 - Assembly</t>
  </si>
  <si>
    <t>Skip hopper - Details</t>
  </si>
  <si>
    <t>Skip hopper - Protection</t>
  </si>
  <si>
    <t>Preheating valve ø711</t>
  </si>
  <si>
    <t>Compensator ø711</t>
  </si>
  <si>
    <t>Compensator ø914</t>
  </si>
  <si>
    <t>Compensator ø1220</t>
  </si>
  <si>
    <t>Packing cord for steel structure</t>
  </si>
  <si>
    <t>Silicon rubber seals</t>
  </si>
  <si>
    <t>Gas lances - Assembly I</t>
  </si>
  <si>
    <t>Gas lances - Assembly II</t>
  </si>
  <si>
    <t>Gas lances - Assembly III</t>
  </si>
  <si>
    <t>Gas lances - Details I</t>
  </si>
  <si>
    <t>Gas lances - Details II</t>
  </si>
  <si>
    <t>Gas lances - Details III</t>
  </si>
  <si>
    <t>Preheating burner for gas</t>
  </si>
  <si>
    <t>Stone distributor</t>
  </si>
  <si>
    <t>Stone distributor pivotable - Assembly</t>
  </si>
  <si>
    <t>Stone distributor pivotable - Sheet parts</t>
  </si>
  <si>
    <t>Stone distributor pivotable - Machined parts</t>
  </si>
  <si>
    <t>Silencer for relief valve FI660</t>
  </si>
  <si>
    <t>Rain protection - for relief valve ø864</t>
  </si>
  <si>
    <t>Brick lining drawing</t>
  </si>
  <si>
    <t>Tolerances and instructions</t>
  </si>
  <si>
    <t>Brick shapes</t>
  </si>
  <si>
    <t>Brick list</t>
  </si>
  <si>
    <t>Rotating bucket - Assembly</t>
  </si>
  <si>
    <t>Rotating bucket - Details</t>
  </si>
  <si>
    <t>Rotating and lifting gear - Assembly</t>
  </si>
  <si>
    <t>Rotating and lifting gear - Details</t>
  </si>
  <si>
    <t>Rotating and lifting gear</t>
  </si>
  <si>
    <t>Auxiliary support for rotating bucket</t>
  </si>
  <si>
    <t>Closing ring with packing</t>
  </si>
  <si>
    <t>Kiln hopper</t>
  </si>
  <si>
    <t>Guide pulleys for lifting gear</t>
  </si>
  <si>
    <t>Suction silencer in aspirating channel</t>
  </si>
  <si>
    <t>Sound absorbing door</t>
  </si>
  <si>
    <t>Filter for air intake</t>
  </si>
  <si>
    <t>Reversible belt conveyor</t>
  </si>
  <si>
    <t>Material comparison</t>
  </si>
  <si>
    <t>Tolerances</t>
  </si>
  <si>
    <t>Painting instructions</t>
  </si>
  <si>
    <t>Discharge hopper</t>
  </si>
  <si>
    <t>Stack</t>
  </si>
  <si>
    <t xml:space="preserve">Combustion air duct I </t>
  </si>
  <si>
    <t>Cooling air duct - Assembly</t>
  </si>
  <si>
    <t>Cooling air duct - Details</t>
  </si>
  <si>
    <t xml:space="preserve">Combustion air duct II </t>
  </si>
  <si>
    <t>Collecting duct for combustion air TYPICAL AK454/398.0</t>
  </si>
  <si>
    <t>Waste gas duct - lower part</t>
  </si>
  <si>
    <t>Supporting structure for reversal trap</t>
  </si>
  <si>
    <t>Lance cooling air pipe</t>
  </si>
  <si>
    <t>Ring pipe - lance cooling air - Assembly</t>
  </si>
  <si>
    <t>Ring pipe - lance cooling air - Details</t>
  </si>
  <si>
    <t>Gas ring pipe</t>
  </si>
  <si>
    <t>Preheating piping</t>
  </si>
  <si>
    <t>Preheating piping - Details</t>
  </si>
  <si>
    <t>Channel to skip bucket</t>
  </si>
  <si>
    <t>Skip bucket - Assembly</t>
  </si>
  <si>
    <t>Skip bucket - Assembly weldings</t>
  </si>
  <si>
    <t>Installation load cells / test weights</t>
  </si>
  <si>
    <t>Skip winch</t>
  </si>
  <si>
    <t>Skip winch - Slack rope device</t>
  </si>
  <si>
    <t>Hydraulic scheme</t>
  </si>
  <si>
    <t>Installation dimensions of hydraulic cylinders</t>
  </si>
  <si>
    <t>Hydraulic scheme - list of materials</t>
  </si>
  <si>
    <t>Installation of hydraulic equipment</t>
  </si>
  <si>
    <t>Hydraulic power unit</t>
  </si>
  <si>
    <t>Valve racks AKL521/505.0 - 505.5</t>
  </si>
  <si>
    <t>Gas heating scheme</t>
  </si>
  <si>
    <t>Gas heating scheme - list of materials</t>
  </si>
  <si>
    <t>Reversal gas rack</t>
  </si>
  <si>
    <t>Connections of natural gas and lance cooling air</t>
  </si>
  <si>
    <t>Compressed air scheme</t>
  </si>
  <si>
    <t>Compressed air scheme - Air cannon</t>
  </si>
  <si>
    <t>Compressed air scheme - list of materials</t>
  </si>
  <si>
    <t>Installation of compressed air pipes</t>
  </si>
  <si>
    <t>Lubricating instructions for kiln</t>
  </si>
  <si>
    <t>MHS</t>
  </si>
  <si>
    <t>Piping &amp; Hvac</t>
  </si>
  <si>
    <t>Ducting</t>
  </si>
  <si>
    <t>Refractory</t>
  </si>
  <si>
    <t>Skip Hopper</t>
  </si>
  <si>
    <t>Skip</t>
  </si>
  <si>
    <t>Kiln Hopper</t>
  </si>
  <si>
    <t>Inquiry</t>
  </si>
  <si>
    <t>Vibrating Feeder 01</t>
  </si>
  <si>
    <t>Charging Conveyor-Drive Unit</t>
  </si>
  <si>
    <t>Charging Conveyor-Belt</t>
  </si>
  <si>
    <t>Rotating Hopper</t>
  </si>
  <si>
    <t>Kiln</t>
  </si>
  <si>
    <t>Layout- Plan View</t>
  </si>
  <si>
    <t>PFD</t>
  </si>
  <si>
    <t>Hydraulic</t>
  </si>
  <si>
    <t>Hydraulic Details</t>
  </si>
  <si>
    <t>Vibrating Feeder 02 &amp; 03</t>
  </si>
  <si>
    <t>Discharge Two-way Chutes</t>
  </si>
  <si>
    <t>Discharge Two-way Chutes- Details</t>
  </si>
  <si>
    <t>shaft Kiln Body</t>
  </si>
  <si>
    <t>Shaft Kiln Auxiliary</t>
  </si>
  <si>
    <t>Lance boxes</t>
  </si>
  <si>
    <t xml:space="preserve">Shaft trap pivotable </t>
  </si>
  <si>
    <t>Reversal trap</t>
  </si>
  <si>
    <t>Discharge trap</t>
  </si>
  <si>
    <t>Hopper above discharge trap</t>
  </si>
  <si>
    <t>Discharge hopper upper part</t>
  </si>
  <si>
    <t xml:space="preserve">Discharge table </t>
  </si>
  <si>
    <t>Gas Piping</t>
  </si>
  <si>
    <t>Lance Cooling air pipe</t>
  </si>
  <si>
    <t xml:space="preserve">Compressed air </t>
  </si>
  <si>
    <t>Process Air Ducting</t>
  </si>
  <si>
    <t>Waste Cooling Air Ducting</t>
  </si>
  <si>
    <t>Kiln foundation load list</t>
  </si>
  <si>
    <t>Electrical &amp; Automation</t>
  </si>
  <si>
    <t>Blower house basic drawing</t>
  </si>
  <si>
    <t>Skip bridge Steel Structure</t>
  </si>
  <si>
    <t>Skip bridge Gallery</t>
  </si>
  <si>
    <t>Skip bridge Connection Details</t>
  </si>
  <si>
    <t>Calc. Sheet for Steel Structure</t>
  </si>
  <si>
    <t>Kiln Structure</t>
  </si>
  <si>
    <t>Steel Structure for Platforms</t>
  </si>
  <si>
    <t>Steel Structure for Stairs</t>
  </si>
  <si>
    <t>Steel Structures for Covering</t>
  </si>
  <si>
    <t>Discharge Hopper Support</t>
  </si>
  <si>
    <t>St. St. Assembly for Discharge Hopper Support</t>
  </si>
  <si>
    <t>St. St. Assembly</t>
  </si>
  <si>
    <t>Connection Details</t>
  </si>
  <si>
    <t>Discharge Hopper Support Connection Details</t>
  </si>
  <si>
    <t>Supporting Frame</t>
  </si>
  <si>
    <t>Steel Structure</t>
  </si>
  <si>
    <t>Local Control Panel</t>
  </si>
  <si>
    <t>Automation &amp; Instrumentation</t>
  </si>
  <si>
    <t>MCC kiln (VFD motors) SLD &amp; Typical Wiring Diagram</t>
  </si>
  <si>
    <t>Electrical Equipment Location</t>
  </si>
  <si>
    <t>MCC  kiln (fix  speed motors) SLD &amp; Typical Wiring Diagram</t>
  </si>
  <si>
    <t>Electrical Room Equipment Location</t>
  </si>
  <si>
    <t>Inquiry Document For Control System and HMI</t>
  </si>
  <si>
    <t>Instrumentation Equipment Location</t>
  </si>
  <si>
    <t>Typical Wiring Diagram PLC &amp; RIO</t>
  </si>
  <si>
    <t>Control/Monitoring Software</t>
  </si>
  <si>
    <t xml:space="preserve">Automation Earthing system </t>
  </si>
  <si>
    <t>Burner Inquiry</t>
  </si>
  <si>
    <t>Material Handling Inquiry</t>
  </si>
  <si>
    <t>Hydraulic Inquiry</t>
  </si>
  <si>
    <t>Cable Routing (power &amp; Control &amp; Instrument)</t>
  </si>
  <si>
    <t>Cable List &amp; Schedule  (power &amp; Control &amp; Instrument)</t>
  </si>
  <si>
    <t>W.F (%)</t>
  </si>
  <si>
    <t>Sequence of erection I</t>
  </si>
  <si>
    <t>Sequence of erection II</t>
  </si>
  <si>
    <t>POI</t>
  </si>
  <si>
    <t>Rev.</t>
  </si>
  <si>
    <t>Date</t>
  </si>
  <si>
    <t>Comment No.</t>
  </si>
  <si>
    <t>Comment Date</t>
  </si>
  <si>
    <t>CM</t>
  </si>
  <si>
    <t>Progress</t>
  </si>
  <si>
    <t>Dec</t>
  </si>
  <si>
    <t>1st</t>
  </si>
  <si>
    <t>2nd</t>
  </si>
  <si>
    <t>بررسی نقشه هاي فونداسیون کوره آهک</t>
  </si>
  <si>
    <t>دلیل انجام</t>
  </si>
  <si>
    <t>نتیجه</t>
  </si>
  <si>
    <t>نفر ساعت</t>
  </si>
  <si>
    <t>Man- Hour</t>
  </si>
  <si>
    <t>Budget</t>
  </si>
  <si>
    <t>Engineering</t>
  </si>
  <si>
    <t>3D Modeling</t>
  </si>
  <si>
    <t>Management &amp; Control</t>
  </si>
  <si>
    <t>Project Overhead</t>
  </si>
  <si>
    <t>SLDQ05001001</t>
  </si>
  <si>
    <t>SLSC2BP01001</t>
  </si>
  <si>
    <t>Typical Electrical Connection Diagram</t>
  </si>
  <si>
    <t>Main Document Registry</t>
  </si>
  <si>
    <t>Transmittal No.</t>
  </si>
  <si>
    <t>General Drawings</t>
  </si>
  <si>
    <t>Steel binding - assembly I</t>
  </si>
  <si>
    <t>Steel binding - assembly II</t>
  </si>
  <si>
    <t xml:space="preserve">Welding symbol </t>
  </si>
  <si>
    <t>Driving rod - Flex. Metal hose</t>
  </si>
  <si>
    <t>Driving rod-Adjustment of cylinders</t>
  </si>
  <si>
    <t>Skip buck - Details part 2</t>
  </si>
  <si>
    <t>Skip buck - Details part 3</t>
  </si>
  <si>
    <t>Centering of rotating bucket</t>
  </si>
  <si>
    <t>Installation of hydraulic equipment, details</t>
  </si>
  <si>
    <t>Cladding Details</t>
  </si>
  <si>
    <t>Final GA Drawing with Loading based on Purchased Equipment</t>
  </si>
  <si>
    <t>Erection Instruction</t>
  </si>
  <si>
    <t>Operation and Maintenance Manual and Instruction</t>
  </si>
  <si>
    <t>Bin and Skip Loading Drawing</t>
  </si>
  <si>
    <t>Winch for Skip</t>
  </si>
  <si>
    <t>Shut-off Valve Train for Burner</t>
  </si>
  <si>
    <t>Blowers Inquiry</t>
  </si>
  <si>
    <t>Hoist and Moniorails Inquriry</t>
  </si>
  <si>
    <t>351.CB.040 &amp; 351.SG.050</t>
  </si>
  <si>
    <t>351.SK.060</t>
  </si>
  <si>
    <t>351.BI.070</t>
  </si>
  <si>
    <t>351.VF.080</t>
  </si>
  <si>
    <t>351.BC.090</t>
  </si>
  <si>
    <t>351.BI.100 &amp; 351.BI.110</t>
  </si>
  <si>
    <t>431.KL.010</t>
  </si>
  <si>
    <t>431.HP.020 &amp; 431.HP.030 &amp; 431.CH.040 &amp; 431.CH.050</t>
  </si>
  <si>
    <t>431.HP.060 &amp; 431.HP.070 &amp; 431.SG.080 &amp; 431.SG.090</t>
  </si>
  <si>
    <t>431.VF.100 &amp; 431.VF.110</t>
  </si>
  <si>
    <t>431.CH.120 &amp; 431.CH.130</t>
  </si>
  <si>
    <t>Discharge hopper upper &amp; lower part</t>
  </si>
  <si>
    <t>Inquiry for Waste Gas Bag Filter</t>
  </si>
  <si>
    <t>341.FN.020 &amp; 341.BF.010 &amp; 341.SC.011&amp; 341.RF.013 &amp; 341.SC.012 &amp; 341.RF.014 &amp; 341.BI.030 &amp; 341.SG.031 &amp; 341.RF.032 &amp; 341.SG.040 &amp; 341.TT.050</t>
  </si>
  <si>
    <t>431.HU.220 &amp; 431.HU.230 &amp; 431.HU.240 &amp; 431.HU.250 &amp; 431.HU.260</t>
  </si>
  <si>
    <t>431.BL.130 &amp; 431.BL.???</t>
  </si>
  <si>
    <t>Client Tag Number</t>
  </si>
  <si>
    <t>SLSC2BP01002</t>
  </si>
  <si>
    <t>SLSC2BP01003</t>
  </si>
  <si>
    <t>SLSC2BP01004</t>
  </si>
  <si>
    <t>SLSC2BP01005</t>
  </si>
  <si>
    <t>SLSC2BP01006</t>
  </si>
  <si>
    <t>SLSC2BP01007</t>
  </si>
  <si>
    <t>SLSC2BP01008</t>
  </si>
  <si>
    <t>SLSC2BP01009</t>
  </si>
  <si>
    <t>SLSC2BP01010</t>
  </si>
  <si>
    <t>SLSC2BP01011</t>
  </si>
  <si>
    <t>SLDQ20104501</t>
  </si>
  <si>
    <t>SLDQ20104511</t>
  </si>
  <si>
    <t>SLDQ20104701</t>
  </si>
  <si>
    <t>SLDQ20104711</t>
  </si>
  <si>
    <t>SLDQ20104721</t>
  </si>
  <si>
    <t>SLDQ20104731</t>
  </si>
  <si>
    <t>SLDQ20104801</t>
  </si>
  <si>
    <t>SLDQ20104811</t>
  </si>
  <si>
    <t>SLDQ20105101</t>
  </si>
  <si>
    <t>SLDQ20105111</t>
  </si>
  <si>
    <t>SLDQ20101401</t>
  </si>
  <si>
    <t>SLDQ20101501</t>
  </si>
  <si>
    <t>SLDQ20104001</t>
  </si>
  <si>
    <t>SLDQ20104101</t>
  </si>
  <si>
    <t>SLDQ20104201</t>
  </si>
  <si>
    <t>SLDQ20105601</t>
  </si>
  <si>
    <t>SLDQ20105701</t>
  </si>
  <si>
    <t>SLDQ20105801</t>
  </si>
  <si>
    <t>SLDQ20105811</t>
  </si>
  <si>
    <t>SLDQ20105821</t>
  </si>
  <si>
    <t>SLDQ20105901</t>
  </si>
  <si>
    <t>SLDQ20106101</t>
  </si>
  <si>
    <t>SLDQ20106111</t>
  </si>
  <si>
    <t>SLDQ20115501</t>
  </si>
  <si>
    <t>SLDQ20115601</t>
  </si>
  <si>
    <t>SLDQ20117601</t>
  </si>
  <si>
    <t>SLDQ20106701</t>
  </si>
  <si>
    <t>SLDQ20106711</t>
  </si>
  <si>
    <t>SLDQ20106721</t>
  </si>
  <si>
    <t>SLDQ20106731</t>
  </si>
  <si>
    <t>SLDQ20106741</t>
  </si>
  <si>
    <t>SLSQ0TS34901</t>
  </si>
  <si>
    <t>SLSQ0TS34601</t>
  </si>
  <si>
    <t>GENERAL TOLERANCES</t>
  </si>
  <si>
    <t>SLMM3HH49601</t>
  </si>
  <si>
    <t>SLMM3HH49611</t>
  </si>
  <si>
    <t>SLSQ0TS34501</t>
  </si>
  <si>
    <t>SLSQ0TS34701</t>
  </si>
  <si>
    <t>98202-001</t>
  </si>
  <si>
    <t>IFA</t>
  </si>
  <si>
    <t>A</t>
  </si>
  <si>
    <t>Anchor bolts</t>
  </si>
  <si>
    <t>Details</t>
  </si>
  <si>
    <t>Kiln foundation-Sequence of erection</t>
  </si>
  <si>
    <t>Kiln foundation-Details</t>
  </si>
  <si>
    <t>Kiln foundation-Kiln 1</t>
  </si>
  <si>
    <t xml:space="preserve">Loads on  foundation(4) </t>
  </si>
  <si>
    <t xml:space="preserve">Loads on  foundation(3) </t>
  </si>
  <si>
    <t xml:space="preserve">Loads on  foundation(2) </t>
  </si>
  <si>
    <t>B</t>
  </si>
  <si>
    <t>98202-003</t>
  </si>
  <si>
    <t>98202-004</t>
  </si>
  <si>
    <t>98202-005</t>
  </si>
  <si>
    <t>98202-006</t>
  </si>
  <si>
    <t>98202-007</t>
  </si>
  <si>
    <t>98202-008</t>
  </si>
  <si>
    <t>98202-009</t>
  </si>
  <si>
    <t>98202-010</t>
  </si>
  <si>
    <t>98202-011</t>
  </si>
  <si>
    <t>SLDQ20108201</t>
  </si>
  <si>
    <t>SLDQ20108211</t>
  </si>
  <si>
    <t>SLDQ20108221</t>
  </si>
  <si>
    <t>SLDQ20108231</t>
  </si>
  <si>
    <t>SLDQ20108241</t>
  </si>
  <si>
    <t>SLDQ20109001</t>
  </si>
  <si>
    <t>SLDQ20109011</t>
  </si>
  <si>
    <t>SLDQ20109021</t>
  </si>
  <si>
    <t>SLDQ20109031</t>
  </si>
  <si>
    <t>SLDQ20109041</t>
  </si>
  <si>
    <t>SLDQ20101111</t>
  </si>
  <si>
    <t>SLDQ20101121</t>
  </si>
  <si>
    <t>SLIM1VF08001</t>
  </si>
  <si>
    <t>98202-012</t>
  </si>
  <si>
    <t>98202-013</t>
  </si>
  <si>
    <t>98202-014</t>
  </si>
  <si>
    <t>98202-015</t>
  </si>
  <si>
    <t>SLDQ20101101</t>
  </si>
  <si>
    <t/>
  </si>
  <si>
    <t>Contract Price</t>
  </si>
  <si>
    <t>Designer Submitted Gross Amount</t>
  </si>
  <si>
    <t>Sarooj Lian Lime Kiln
Invoice No. 01</t>
  </si>
  <si>
    <t>شرح</t>
  </si>
  <si>
    <t>به عدد (ریال)</t>
  </si>
  <si>
    <t>به حروف (ریال)</t>
  </si>
  <si>
    <t>ناخالص صورت وضعیت تجمعی دوره قبل</t>
  </si>
  <si>
    <t>ناخالص صورت وضعیت تجمعی تاکنون</t>
  </si>
  <si>
    <t>ناخالص صورت وضعیت این دوره</t>
  </si>
  <si>
    <t>امضاء کارفرما</t>
  </si>
  <si>
    <t>امضاء طراح</t>
  </si>
  <si>
    <t>ردیف</t>
  </si>
  <si>
    <t>از تاریخ</t>
  </si>
  <si>
    <t>تا تاریخ</t>
  </si>
  <si>
    <t xml:space="preserve">صورت وضعیت شماره یک </t>
  </si>
  <si>
    <t>ریال</t>
  </si>
  <si>
    <r>
      <rPr>
        <b/>
        <sz val="16"/>
        <rFont val="B Nazanin"/>
        <charset val="178"/>
      </rPr>
      <t>پروژه مهندسی طراحی پایه و تفصیلی کوره آهک 350 تن در روز
شماره قرارداد: 10164/98</t>
    </r>
    <r>
      <rPr>
        <b/>
        <sz val="14"/>
        <rFont val="B Nazanin"/>
        <charset val="178"/>
      </rPr>
      <t xml:space="preserve">
</t>
    </r>
    <r>
      <rPr>
        <b/>
        <sz val="16"/>
        <rFont val="B Titr"/>
        <charset val="178"/>
      </rPr>
      <t>صورت وضعیت شماره یک</t>
    </r>
  </si>
  <si>
    <t>مبلغ کل قرارداد: 9،000،000،000 ریال</t>
  </si>
  <si>
    <t>1398/06/01</t>
  </si>
  <si>
    <t>1398/08/20</t>
  </si>
  <si>
    <t>-</t>
  </si>
  <si>
    <t>هشتصد و ده میلیون و ششصد و شصت و هفت هزار و ششصد</t>
  </si>
  <si>
    <t>Equipment Foundation</t>
  </si>
  <si>
    <t>Road and Landscape</t>
  </si>
  <si>
    <t>Electrical Panel</t>
  </si>
  <si>
    <t>Administrative Building</t>
  </si>
  <si>
    <t>Guarde Building</t>
  </si>
  <si>
    <t>Electrical and Instrumentation for Process Water Systems</t>
  </si>
  <si>
    <t>HVAC Engineering</t>
  </si>
  <si>
    <t>Sewage System</t>
  </si>
  <si>
    <t>Inquiry Documents</t>
  </si>
  <si>
    <t>Industrial Wastewater System</t>
  </si>
  <si>
    <t>Underground Piping Arrangement</t>
  </si>
  <si>
    <t>Process Building</t>
  </si>
  <si>
    <t xml:space="preserve">Interconnecting Piping </t>
  </si>
  <si>
    <t>WTP (Pump Station, Cooling System)</t>
  </si>
  <si>
    <t xml:space="preserve"> </t>
  </si>
  <si>
    <t>General Layout</t>
  </si>
  <si>
    <t>Roads Plan &amp; Profile</t>
  </si>
  <si>
    <t>Roads Cross Section &amp; volume Table</t>
  </si>
  <si>
    <t>Water Draiange System</t>
  </si>
  <si>
    <t>Leveling &amp; Coding</t>
  </si>
  <si>
    <t>Access Roads</t>
  </si>
  <si>
    <t>Civil and St. St.</t>
  </si>
  <si>
    <t>Architectural</t>
  </si>
  <si>
    <t>Guard house</t>
  </si>
  <si>
    <t>Bascule</t>
  </si>
  <si>
    <t>Conteen, Prayer room &amp; Locker and Shower</t>
  </si>
  <si>
    <t>Main saloon &amp; Storage</t>
  </si>
  <si>
    <t>Repair Work Shop</t>
  </si>
  <si>
    <t>Saloon Toilets</t>
  </si>
  <si>
    <t>Lighting, Fire Alarm, CCTV and Intercome for Process Saloon</t>
  </si>
  <si>
    <t>Overall Lighting Block Diagram</t>
  </si>
  <si>
    <t>20kV Panels Single Line Diagram</t>
  </si>
  <si>
    <t>Embedded Cable Way, Route and Section</t>
  </si>
  <si>
    <t xml:space="preserve">MCC Panel Single Line Diagram and Typical wiring for  Process Water Systems </t>
  </si>
  <si>
    <t>Cable Route for  Process Water Systems</t>
  </si>
  <si>
    <t>Lighting, FDA and Communication System for  Process Water Systems</t>
  </si>
  <si>
    <t>Instrument Datasheet for Process Water Systems</t>
  </si>
  <si>
    <t>P&amp;ID for Process Water Systems</t>
  </si>
  <si>
    <t>Power Cable List</t>
  </si>
  <si>
    <t>Lighting System for Outdoor Area</t>
  </si>
  <si>
    <t>Lighting and Low Current System</t>
  </si>
  <si>
    <t>Cabling System</t>
  </si>
  <si>
    <t>Passage post Layout</t>
  </si>
  <si>
    <t>Electrical Equipment Location for Process Water Systems</t>
  </si>
  <si>
    <t>Main Lighting Panel Single Line Diagram</t>
  </si>
  <si>
    <t>Lighting, FDA, Tel and Network System for Administrative Building</t>
  </si>
  <si>
    <t>Exposed Cable Way, Route and Section</t>
  </si>
  <si>
    <t>Power and Control Cable list for Process Water Systems</t>
  </si>
  <si>
    <t>Main Low Voltage Panels Single Line Diagram</t>
  </si>
  <si>
    <t>Electrical Equipment Inquiry and Datasheet</t>
  </si>
  <si>
    <t>Inquiy &amp; Datasheet for UPS</t>
  </si>
  <si>
    <t>Inquiy &amp; Datasheet for Transformers</t>
  </si>
  <si>
    <t>Electrical Panel Location for Process Saloon</t>
  </si>
  <si>
    <t>Earthing and Lightning System</t>
  </si>
  <si>
    <t>Primary Earthing Layout</t>
  </si>
  <si>
    <t>Typical Secondary Earthing System</t>
  </si>
  <si>
    <t>Lightning System Layout</t>
  </si>
  <si>
    <t>Bill of Material for Earthing and Lightning System</t>
  </si>
  <si>
    <t>Lighting, FDA, Tel and Network System for Conteen, Prayer room &amp; Locker and Shower</t>
  </si>
  <si>
    <t>Lighting, FDA, Tel and Network System for Guard Building</t>
  </si>
  <si>
    <t>Lighting, FDA, Tel and Network System for Toilet Building</t>
  </si>
  <si>
    <t>Lighting, FDA, Tel and Network System for Bascule</t>
  </si>
  <si>
    <t>Lighting, FDA, Tel and Network System for Repair Workshop</t>
  </si>
  <si>
    <t>Lighting, FDA, Tel and Network System for Passage Post</t>
  </si>
  <si>
    <t>Lighting, FDA, Tel and Network System for Electrical Room</t>
  </si>
  <si>
    <t>Bill of Material for Lighting, FDA, Tel and Network System</t>
  </si>
  <si>
    <t>Bill of Material for Power Cables</t>
  </si>
  <si>
    <t>Bill of Material for Cable Route and Bulk Material</t>
  </si>
  <si>
    <t>LCP Typical  Wiring for  Process Water Systems</t>
  </si>
  <si>
    <t>Junction Box Termination for  Process Water Systems</t>
  </si>
  <si>
    <t>Automation &amp; Control Specification &amp; BOM  for  Process Water Systems</t>
  </si>
  <si>
    <t>Administrative</t>
  </si>
  <si>
    <t>Auxiliary buildings</t>
  </si>
  <si>
    <t>Overal Single Line Diagram</t>
  </si>
  <si>
    <t>Load List</t>
  </si>
  <si>
    <t>Ancillary building</t>
  </si>
  <si>
    <t>C</t>
  </si>
  <si>
    <t>M</t>
  </si>
  <si>
    <t>E</t>
  </si>
  <si>
    <t>General Basic</t>
  </si>
  <si>
    <t>D</t>
  </si>
  <si>
    <t>Phase</t>
  </si>
  <si>
    <t>Grand Total</t>
  </si>
  <si>
    <t>Sum of W.F (%)</t>
  </si>
  <si>
    <t>Toroq Seamless Pipe Mill</t>
  </si>
  <si>
    <t>Rough Leveling</t>
  </si>
  <si>
    <t>Department</t>
  </si>
  <si>
    <t>Rev. 01</t>
  </si>
  <si>
    <t>Rev. 02</t>
  </si>
  <si>
    <t>Row Labels</t>
  </si>
  <si>
    <t>Material Take Off</t>
  </si>
  <si>
    <t>ISO Metric Drawings</t>
  </si>
  <si>
    <t>Management and Project Control</t>
  </si>
  <si>
    <t>Numbering Method</t>
  </si>
  <si>
    <t>Coordination Procedure</t>
  </si>
  <si>
    <t>Overall Time Schedule</t>
  </si>
  <si>
    <t>SLN-01-R-F-BA-001</t>
  </si>
  <si>
    <t>GEN-01-D-P-00-001</t>
  </si>
  <si>
    <t>GEN-01-P-O-00-002</t>
  </si>
  <si>
    <t>GEN-01-P-O-00-001</t>
  </si>
  <si>
    <t>P</t>
  </si>
  <si>
    <t>Fluid Engineering</t>
  </si>
  <si>
    <t>Piping Engineering</t>
  </si>
  <si>
    <t>Piping Key Plan</t>
  </si>
  <si>
    <t>Standard Pipe Support</t>
  </si>
  <si>
    <t>Line List</t>
  </si>
  <si>
    <t>ISO Metric for Cooling Water</t>
  </si>
  <si>
    <t>ISO Metric for Natural Gas</t>
  </si>
  <si>
    <t>GEN-01-D-U-51-010</t>
  </si>
  <si>
    <t>ISO Metric for Compressed Air</t>
  </si>
  <si>
    <t>GEN-01-D-U-51-011</t>
  </si>
  <si>
    <t>Underground Piping</t>
  </si>
  <si>
    <t>MTO for Underground Piping</t>
  </si>
  <si>
    <t>Utility Engineering</t>
  </si>
  <si>
    <t>Equipment Arrangement For Cooling System</t>
  </si>
  <si>
    <t>Equipment List For Cooling System</t>
  </si>
  <si>
    <t>Sewage Collection Network</t>
  </si>
  <si>
    <t>MTO for Sewage system</t>
  </si>
  <si>
    <t>Firefighting System</t>
  </si>
  <si>
    <t>UTI-01-D-U-11-019</t>
  </si>
  <si>
    <t>Cooling and Heating System</t>
  </si>
  <si>
    <t>Ventilation System</t>
  </si>
  <si>
    <t>ANC-01-D-U-91-021</t>
  </si>
  <si>
    <t>ANC-01-D-U-91-022</t>
  </si>
  <si>
    <t>Plumbing System</t>
  </si>
  <si>
    <t>ANC-01-D-U-91-023</t>
  </si>
  <si>
    <t>Locker and Shower Building</t>
  </si>
  <si>
    <t>ANC-01-D-U-91-024</t>
  </si>
  <si>
    <t>ANC-01-D-U-91-025</t>
  </si>
  <si>
    <t>ANC-01-D-U-91-026</t>
  </si>
  <si>
    <t>ANC-01-D-U-91-027</t>
  </si>
  <si>
    <t>Conteen Building</t>
  </si>
  <si>
    <t>ANC-01-D-U-91-028</t>
  </si>
  <si>
    <t>ANC-01-D-U-91-029</t>
  </si>
  <si>
    <t>ANC-01-D-U-91-030</t>
  </si>
  <si>
    <t>ANC-01-D-U-91-031</t>
  </si>
  <si>
    <t>ANC-01-D-U-91-032</t>
  </si>
  <si>
    <t>ANC-01-D-U-91-033</t>
  </si>
  <si>
    <t>ANC-01-D-U-91-034</t>
  </si>
  <si>
    <t>ANC-01-D-U-91-035</t>
  </si>
  <si>
    <t>SLN-01-D-U-91-037</t>
  </si>
  <si>
    <t>SLN-01-D-U-91-038</t>
  </si>
  <si>
    <t>Utility</t>
  </si>
  <si>
    <t>Inquiry &amp; Data Sheet for RO System</t>
  </si>
  <si>
    <t>Inquiry &amp; Data Sheet fot Cooling Tower</t>
  </si>
  <si>
    <t>COO-01-I-U-62-040</t>
  </si>
  <si>
    <t>Inquiry &amp; Data Sheet for Water Pumps</t>
  </si>
  <si>
    <t>COO-01-I-U-62-041</t>
  </si>
  <si>
    <t>Inquiry &amp; Data Sheet for Compressed Air System</t>
  </si>
  <si>
    <t>Inquiry &amp; Data Sheet for Industrial Gas Racks</t>
  </si>
  <si>
    <t>UTI-01-I-U-62-043</t>
  </si>
  <si>
    <t>Inquiry &amp; Data Sheet for Package Unit</t>
  </si>
  <si>
    <t>HVAC</t>
  </si>
  <si>
    <t>Piping Arrangement</t>
  </si>
  <si>
    <t>Process Flow Diagram</t>
  </si>
  <si>
    <t>GEN-01-D-U-01-001</t>
  </si>
  <si>
    <t>GEN-01-D-U-11-002</t>
  </si>
  <si>
    <t>GEN-01-D-U-21-003</t>
  </si>
  <si>
    <t>GEN-01-D-U-43-004</t>
  </si>
  <si>
    <t>GEN-01-L-U-63-005</t>
  </si>
  <si>
    <t>COO-01-D-U-21-006</t>
  </si>
  <si>
    <t>MTO for Metal Piping</t>
  </si>
  <si>
    <t>MTO for Non-Metal piping</t>
  </si>
  <si>
    <t>Valve List</t>
  </si>
  <si>
    <t>GEN-01-D-U-61-007</t>
  </si>
  <si>
    <t>GEN-01-D-U-61-008</t>
  </si>
  <si>
    <t>GEN-01-L-U-61-009</t>
  </si>
  <si>
    <t>GEN-01-D-U-51-012</t>
  </si>
  <si>
    <t>GEN-01-D-U-02-013</t>
  </si>
  <si>
    <t>GEN-01-D-U-61-014</t>
  </si>
  <si>
    <t>COO-01-D-U-11-015</t>
  </si>
  <si>
    <t>COO-01-L-U-64-016</t>
  </si>
  <si>
    <t>UTI-01-D-U-02-017</t>
  </si>
  <si>
    <t>UTI-01-D-U-61-018</t>
  </si>
  <si>
    <t>UTI-01-D-U-11-020</t>
  </si>
  <si>
    <t>ANC-01-D-U-91-036</t>
  </si>
  <si>
    <t>SLN-01-D-U-91-039</t>
  </si>
  <si>
    <t>COO-01-I-U-62-042</t>
  </si>
  <si>
    <t>UTI-01-I-U-62-044</t>
  </si>
  <si>
    <t>ANC-01-I-U-62-045</t>
  </si>
  <si>
    <t>Saloon Basic Report</t>
  </si>
  <si>
    <t>ANC-01-D-C-EE-001~010</t>
  </si>
  <si>
    <t>ANC-01-D-C-EF-001~010</t>
  </si>
  <si>
    <t>ANC-01-D-C-EE-011~020</t>
  </si>
  <si>
    <t>ANC-01-D-C-EF-011~020</t>
  </si>
  <si>
    <t>ANC-01-D-C-EE-021~030</t>
  </si>
  <si>
    <t>ANC-01-D-C-EF-021~030</t>
  </si>
  <si>
    <t>ANC-01-D-C-EE-031~040</t>
  </si>
  <si>
    <t>ANC-01-D-C-EF-031~040</t>
  </si>
  <si>
    <t>ANC-01-D-C-EE-041~050</t>
  </si>
  <si>
    <t>ANC-01-D-C-EE-051~060</t>
  </si>
  <si>
    <t>COL-01-D-C-EE-001</t>
  </si>
  <si>
    <t>COL-01-D-C-EF-001</t>
  </si>
  <si>
    <t>HEA-01-D-C-EE-001</t>
  </si>
  <si>
    <t>HEA-01-D-C-EF-001</t>
  </si>
  <si>
    <t>PIE-01-D-C-EE-001</t>
  </si>
  <si>
    <t>PIE-01-D-C-EF-001</t>
  </si>
  <si>
    <t>ELO-01-D-C-EE-001</t>
  </si>
  <si>
    <t>ELO-01-D-C-EF-001</t>
  </si>
  <si>
    <t>IND-01-D-C-EE-001</t>
  </si>
  <si>
    <t>IND-01-D-C-EF-001</t>
  </si>
  <si>
    <t>SIZ-01-D-C-EE-001</t>
  </si>
  <si>
    <t>SIZ-01-D-C-EF-001</t>
  </si>
  <si>
    <t>COB-01-D-C-EE-001</t>
  </si>
  <si>
    <t>COB-01-D-C-EF-001</t>
  </si>
  <si>
    <t>FLU-01-D-C-EE-001</t>
  </si>
  <si>
    <t>FLU-01-D-C-EF-001</t>
  </si>
  <si>
    <t>GRE-01-D-C-EE-001</t>
  </si>
  <si>
    <t>GRE-01-D-C-EF-001</t>
  </si>
  <si>
    <t>COO-01-D-C-EE-001</t>
  </si>
  <si>
    <t>COO-01-D-C-EF-001</t>
  </si>
  <si>
    <t>Main saloon &amp; Sotrage structure</t>
  </si>
  <si>
    <t>Main saloon &amp; Sotrage Pavement</t>
  </si>
  <si>
    <t>SLN-01-D-S-E3-001</t>
  </si>
  <si>
    <t>SLN-01-D-C-EE-001</t>
  </si>
  <si>
    <t>SLN-01-D-C-EF-001</t>
  </si>
  <si>
    <t>SLN-01-D-C-EM-001</t>
  </si>
  <si>
    <t>UTI-01-D-C-EE-001~010</t>
  </si>
  <si>
    <t>UTI-01-D-C-EF-001~010</t>
  </si>
  <si>
    <t>UTI-01-D-C-EE-011~050</t>
  </si>
  <si>
    <t>UTI-01-D-C-EF-011~050</t>
  </si>
  <si>
    <t>UTI-01-D-C-EE-061~100</t>
  </si>
  <si>
    <t>UTI-01-D-C-EF-061~100</t>
  </si>
  <si>
    <t>UTI-01-D-C-EE-101~150</t>
  </si>
  <si>
    <t>UTI-01-D-C-EF-101~150</t>
  </si>
  <si>
    <t>UTI-01-D-C-EE-151~400</t>
  </si>
  <si>
    <t>UTI-01-D-C-EF-151~400</t>
  </si>
  <si>
    <t>Inductive heater (Formwork)</t>
  </si>
  <si>
    <t>Cold disk saw (Formwork)</t>
  </si>
  <si>
    <t>Cold disk saw (Reinforcement)</t>
  </si>
  <si>
    <t>Heating furnace (Formwork)</t>
  </si>
  <si>
    <t>Piercing mill (Formwork)</t>
  </si>
  <si>
    <t>Elongator (Formwork)</t>
  </si>
  <si>
    <t>Sizing mill (Formwork)</t>
  </si>
  <si>
    <t>Cooling bed (Formwork)</t>
  </si>
  <si>
    <t>Fluid lubricantion system (Formwork)</t>
  </si>
  <si>
    <t>Grease lubricantion system (Formwork)</t>
  </si>
  <si>
    <t>Cooling system (Formwork)</t>
  </si>
  <si>
    <t>Heating furnace (Reinforcement)</t>
  </si>
  <si>
    <t>Piercing mill (Reinforcement)</t>
  </si>
  <si>
    <t>Elongator (Reinforcement)</t>
  </si>
  <si>
    <t>Sizing mill (Reinforcement)</t>
  </si>
  <si>
    <t>Cooling bed (Reinforcement)</t>
  </si>
  <si>
    <t>Fluid lubricantion system (Reinforcement)</t>
  </si>
  <si>
    <t>Grease lubricantion system (Reinforcement)</t>
  </si>
  <si>
    <t>Cooling system (Reinforcement)</t>
  </si>
  <si>
    <t>Inductive heater (Reinforcement)</t>
  </si>
  <si>
    <t>Main saloon &amp; Sotrage founation (Formwork)</t>
  </si>
  <si>
    <t>Main saloon &amp; Sotrage founation (Reinforcement)</t>
  </si>
  <si>
    <t>Conteen, Prayer room &amp; Locker and Shower (Formwork)</t>
  </si>
  <si>
    <t>Administrative (Formwork)</t>
  </si>
  <si>
    <t>Guard house (Formwork)</t>
  </si>
  <si>
    <t>Bascule (Formwork)</t>
  </si>
  <si>
    <t>Conteen, Prayer room &amp; Locker and Shower (Reinforcement)</t>
  </si>
  <si>
    <t>Administrative (Reinforcement)</t>
  </si>
  <si>
    <t>Guard house (Reinforcement)</t>
  </si>
  <si>
    <t>Bascule (Reinforcement)</t>
  </si>
  <si>
    <t>Passage post (Reinforcement)</t>
  </si>
  <si>
    <t>Electrical room (Reinforcement)</t>
  </si>
  <si>
    <t>Strorage Tank (Reinforcement)</t>
  </si>
  <si>
    <t>Compressor room (Reinforcement)</t>
  </si>
  <si>
    <t>WTP Buildings (Reinforcement)</t>
  </si>
  <si>
    <t>Passage post (Formwork)</t>
  </si>
  <si>
    <t>Electrical room (Formwork)</t>
  </si>
  <si>
    <t>Strorage Tank (Formwork)</t>
  </si>
  <si>
    <t>Compressor room (Formwork)</t>
  </si>
  <si>
    <t>WTP Buildings (Formwork)</t>
  </si>
  <si>
    <t>ROD-01-D-P-00-001~050</t>
  </si>
  <si>
    <t>ROD-01-D-P-00-051~100</t>
  </si>
  <si>
    <t>ROD-01-D-P-00-101~</t>
  </si>
  <si>
    <t>GEN-01-D-E-32-001</t>
  </si>
  <si>
    <t>GEN-01-D-E-33-001</t>
  </si>
  <si>
    <t>GEN-01-D-E-03-001</t>
  </si>
  <si>
    <t>GEN-01-D-E-03-002</t>
  </si>
  <si>
    <t>GEN-01-D-E-51-001</t>
  </si>
  <si>
    <t>GEN-01-D-E-51-002</t>
  </si>
  <si>
    <t>GEN-01-D-E-52-003</t>
  </si>
  <si>
    <t>GEN-01-L-E-43-001</t>
  </si>
  <si>
    <t>GEN-01-D-E-MA-001</t>
  </si>
  <si>
    <t>GEN-01-D-E-51-003</t>
  </si>
  <si>
    <t>GEN-01-D-E-21-001</t>
  </si>
  <si>
    <t>SLN-01-D-E-21-001</t>
  </si>
  <si>
    <t>UTI-01-D-E-21-001</t>
  </si>
  <si>
    <t>GEN-01-D-E-MA-002</t>
  </si>
  <si>
    <t>UTI-01-D-E-32-001</t>
  </si>
  <si>
    <t>UTI-01-D-I-13-001</t>
  </si>
  <si>
    <t>UTI-01-D-E-03-001</t>
  </si>
  <si>
    <t>UTI-01-D-E-52-003</t>
  </si>
  <si>
    <t>UTI-01-D-I-06-001</t>
  </si>
  <si>
    <t>UTI-01-L-E-43-001</t>
  </si>
  <si>
    <t>UTI-01-D-E-L4-001</t>
  </si>
  <si>
    <t>ANC-01-D-E-52-001</t>
  </si>
  <si>
    <t>ANC-01-D-E-52-002</t>
  </si>
  <si>
    <t>ANC-01-D-E-52-003</t>
  </si>
  <si>
    <t>ANC-01-D-E-52-004</t>
  </si>
  <si>
    <t>ANC-01-D-E-52-005</t>
  </si>
  <si>
    <t>ANC-01-D-E-52-006</t>
  </si>
  <si>
    <t>GEN-01-D-E-52-001</t>
  </si>
  <si>
    <t>GEN-01-D-E-52-002</t>
  </si>
  <si>
    <t>GEN-01-D-E-52-010</t>
  </si>
  <si>
    <t>GEN-01-D-E-33-010</t>
  </si>
  <si>
    <t>GEN-01-D-E-43-010</t>
  </si>
  <si>
    <t>UTI-01-D-I-13-010</t>
  </si>
  <si>
    <t>GEN-01-D-E-51-010</t>
  </si>
  <si>
    <t>GEN-01-D-E-52-030</t>
  </si>
  <si>
    <t>GEN-01-D-E-52-020</t>
  </si>
  <si>
    <t>SLN-01-D-E-52-001</t>
  </si>
  <si>
    <t>ROD-01-D-C-DR-001~100</t>
  </si>
  <si>
    <t>ROD-01-D-C-DR-100~200</t>
  </si>
  <si>
    <t>ROD-01-D-C-DR-200~300</t>
  </si>
  <si>
    <t>ROD-01-D-C-DW-001~100</t>
  </si>
  <si>
    <t>ROD-01-D-C-DS-001~100</t>
  </si>
  <si>
    <t>ANC-01-D-C-BL-001~010</t>
  </si>
  <si>
    <t>ANC-01-D-C-BL-010~020</t>
  </si>
  <si>
    <t>ANC-01-D-C-BL-020~030</t>
  </si>
  <si>
    <t>ANC-01-D-C-BL-030~040</t>
  </si>
  <si>
    <t>SLN-01-D-C-EL-001~020</t>
  </si>
  <si>
    <t>ANC-01-D-C-EL-001~020</t>
  </si>
  <si>
    <t>ANC-01-D-C-EL-021~040</t>
  </si>
  <si>
    <t>ANC-01-D-C-EL-041~060</t>
  </si>
  <si>
    <t>ANC-01-D-C-EL-061~080</t>
  </si>
  <si>
    <t>ANC-01-D-C-EL-081~100</t>
  </si>
  <si>
    <t>ANC-01-D-C-EL-101~120</t>
  </si>
  <si>
    <t>98207-4-0001</t>
  </si>
  <si>
    <t>IFI</t>
  </si>
  <si>
    <t>98207-4-0002</t>
  </si>
  <si>
    <t>98207-4-0003</t>
  </si>
  <si>
    <t>SLN-01-D-F-BA-002</t>
  </si>
  <si>
    <t>SLN-01-D-F-BA-001</t>
  </si>
  <si>
    <t xml:space="preserve"> MAIN SALOON AND STORAGE BASIC-SALOON SECTION</t>
  </si>
  <si>
    <t>MAIN SALOON AND STORAGE BASIC-PLAN</t>
  </si>
  <si>
    <t>98207-4-0004</t>
  </si>
  <si>
    <t>98207-4-0005</t>
  </si>
  <si>
    <t>IFC</t>
  </si>
  <si>
    <t>98207-4-0006</t>
  </si>
  <si>
    <t xml:space="preserve"> شماره قرارداد :</t>
  </si>
  <si>
    <t>شماره صورت وضعيت :</t>
  </si>
  <si>
    <t>تاريخ تهيه :</t>
  </si>
  <si>
    <t>نوع صورت وضعيت:</t>
  </si>
  <si>
    <t>موقت</t>
  </si>
  <si>
    <t xml:space="preserve"> قطعي</t>
  </si>
  <si>
    <t>پيش پرداخت</t>
  </si>
  <si>
    <t xml:space="preserve">دوره صورت وضعيت : </t>
  </si>
  <si>
    <t>لغایت</t>
  </si>
  <si>
    <t>شرح صورت وضعيت :</t>
  </si>
  <si>
    <t>مبلغ كل قرارداد :</t>
  </si>
  <si>
    <t>به حروف:</t>
  </si>
  <si>
    <t>ريالي :</t>
  </si>
  <si>
    <t>رديف هاي WBS :</t>
  </si>
  <si>
    <t>پيشرفت</t>
  </si>
  <si>
    <t>مبلغ صورت وضعيت</t>
  </si>
  <si>
    <t>ريالي (ريال )</t>
  </si>
  <si>
    <t xml:space="preserve">تجمعي دوره قبل ( تاييد شده ) </t>
  </si>
  <si>
    <t xml:space="preserve">اين دوره </t>
  </si>
  <si>
    <t xml:space="preserve"> تجمعي  تا كنون </t>
  </si>
  <si>
    <t>مبلغ  صورت وضعيت دوره :</t>
  </si>
  <si>
    <t>ریالی</t>
  </si>
  <si>
    <t>عدد</t>
  </si>
  <si>
    <t>حروف</t>
  </si>
  <si>
    <t>آدرس و تلفن مشاور :</t>
  </si>
  <si>
    <t>اصفهان-شهرک علمی و تحقیقاتی خیابان 12 پلاک A211</t>
  </si>
  <si>
    <t>مهر و امضاء پيمانكار</t>
  </si>
  <si>
    <t>مهر و امضاء كارفرما</t>
  </si>
  <si>
    <t xml:space="preserve">*  مستندات و مدارك لازم ضميمه صورت وضعيت مي باشد. 
*  صورت وضعيت ارزش افزوده پس از نهايي شدن و پرداخت صورت وضعيت تهيه و براي كارفرما ارسال گردد. 
  </t>
  </si>
  <si>
    <t>موضوع قرارداد:  ارائه خدمات مشاوره، مدیریت طرح، طراحی، نظارت، کنترل پروژه و بازرسی طرح احداث خط نورد گرم لوله های بدون درز</t>
  </si>
  <si>
    <t>شش میلیارد و هشتصد میلیون ریال</t>
  </si>
  <si>
    <t>98207-4-0008</t>
  </si>
  <si>
    <t>SLN-01-D-S-BA-001</t>
  </si>
  <si>
    <t>SLN-01-D-S-BA-002</t>
  </si>
  <si>
    <t>SLN-01-D-S-BA-003</t>
  </si>
  <si>
    <t>SLN-01-D-S-BA-004</t>
  </si>
  <si>
    <t>SLN-01-D-S-BA-005</t>
  </si>
  <si>
    <t>SLN-01-D-S-BA-006</t>
  </si>
  <si>
    <t>SLN-01-D-S-BA-007</t>
  </si>
  <si>
    <t>SLN-01-D-S-BA-008</t>
  </si>
  <si>
    <t>98207-4-0007</t>
  </si>
  <si>
    <t>ANC-01-R-C-BL-050</t>
  </si>
  <si>
    <t>Initial estimation of ancillary building</t>
  </si>
  <si>
    <t>98207-4-0009</t>
  </si>
  <si>
    <t>98207-4-0010</t>
  </si>
  <si>
    <t>Fire Fighting Concept</t>
  </si>
  <si>
    <t>GEN-01-S-U-01-050</t>
  </si>
  <si>
    <t>Site Condition</t>
  </si>
  <si>
    <t>GEN-01-R-C-SC-001</t>
  </si>
  <si>
    <t>Specification</t>
  </si>
  <si>
    <t>Specification For Coating &amp; Wrapping Of Underground Piping</t>
  </si>
  <si>
    <t>GEN-01-S-U-10-046</t>
  </si>
  <si>
    <t>Specification For Painting</t>
  </si>
  <si>
    <t>GEN-01-S-U-10-047</t>
  </si>
  <si>
    <t>Specification For Welding</t>
  </si>
  <si>
    <t>GEN-01-S-U-10-048</t>
  </si>
  <si>
    <t>Utitlity Consumption List</t>
  </si>
  <si>
    <t>UTI-01-L-U-09-049</t>
  </si>
  <si>
    <t>SLN-01-D-C-MT-001</t>
  </si>
  <si>
    <t>Laboratory  (Formwork)</t>
  </si>
  <si>
    <t>ANC-01-D-C-EE-061~070</t>
  </si>
  <si>
    <t>Laboratory (Reinforcement)</t>
  </si>
  <si>
    <t>ANC-01-D-C-EF-061~070</t>
  </si>
  <si>
    <t>SITE PLAN</t>
  </si>
  <si>
    <t>GEN-01-D-C-EL-0011</t>
  </si>
  <si>
    <t xml:space="preserve">Laboratory </t>
  </si>
  <si>
    <t>ANC-01-D-C-EL-121~130</t>
  </si>
  <si>
    <t>Calculation Report for Foundations</t>
  </si>
  <si>
    <t>GEN-01-D-C-CA-001</t>
  </si>
  <si>
    <t>ANC-01-D-C-CA-001</t>
  </si>
  <si>
    <t>Calculation Report for Ancillary building</t>
  </si>
  <si>
    <t>UTI-01-D-C-CA-001</t>
  </si>
  <si>
    <t>Calculation Report for Auxiliary buildings</t>
  </si>
  <si>
    <t xml:space="preserve">MAIN Building &amp; STORAGE BASIC-PLAN </t>
  </si>
  <si>
    <t xml:space="preserve">MAIN Building &amp; STORAGE BASIC-Building SECTION(2) </t>
  </si>
  <si>
    <t>MAIN Building &amp; STORAGE BASIC-CRANE BEAMS &amp; WALKWAY PLAN</t>
  </si>
  <si>
    <t>MAIN Building &amp; STORAGE BASIC-FRAME PLAN</t>
  </si>
  <si>
    <t>MAIN Building &amp; STORAGE BASIC-VIEWS</t>
  </si>
  <si>
    <t xml:space="preserve">MAIN Building &amp; STORAGE BASIC-Building SECTION(1) </t>
  </si>
  <si>
    <t>MAIN Building &amp; STORAGE BASIC-VIEW FOR AXIS 01&amp;15</t>
  </si>
  <si>
    <t xml:space="preserve">MAIN Building &amp; STORAGE BASIC-CRANES ARRANGEMENT </t>
  </si>
  <si>
    <t>Building Basic Report</t>
  </si>
  <si>
    <t>Main Building &amp; Storage</t>
  </si>
  <si>
    <t>Building Toilets</t>
  </si>
  <si>
    <t>Lighting, Fire Alarm, CCTV and Intercome for Process Building</t>
  </si>
  <si>
    <t>Electrical Panel Location for Process Building</t>
  </si>
  <si>
    <t>Main Building &amp; Storage structure</t>
  </si>
  <si>
    <t>Main Building &amp; Storage MTO</t>
  </si>
  <si>
    <t>Main Building &amp; Storage Pavement</t>
  </si>
  <si>
    <t>Main Building &amp; Storge Calculation sheet</t>
  </si>
  <si>
    <t>SLN-01-C-S-CA-001</t>
  </si>
  <si>
    <t>Steel work general notes</t>
  </si>
  <si>
    <t>Civil work general notes</t>
  </si>
  <si>
    <t>GEN-01-S-S-GN-001</t>
  </si>
  <si>
    <t>GEN-01-S-C-GN-001</t>
  </si>
  <si>
    <t>GEN-01-L-E-11-001</t>
  </si>
  <si>
    <t>GEN-01-D-I-01-001</t>
  </si>
  <si>
    <t>Fire Alarm System Layout</t>
  </si>
  <si>
    <t>GEN-01-D-E-FA-001</t>
  </si>
  <si>
    <t>Fire Alarm System Block Diagram</t>
  </si>
  <si>
    <t>GEN-01-D-E-FA-002</t>
  </si>
  <si>
    <t>Fire Alarm System BOM</t>
  </si>
  <si>
    <t>GEN-01-D-E-FA-003</t>
  </si>
  <si>
    <t>Fire Alarm System</t>
  </si>
  <si>
    <t>GEN-01-D-E-03-012</t>
  </si>
  <si>
    <t>GEN-01-D-E-03-013</t>
  </si>
  <si>
    <t>GEN-01-P-O-00-003</t>
  </si>
  <si>
    <t>Auxiliary buildings &amp; FDN</t>
  </si>
  <si>
    <t>98207-4-0011</t>
  </si>
  <si>
    <t>98207-4-0012</t>
  </si>
  <si>
    <t>SLN-01-D-S-E3-002</t>
  </si>
  <si>
    <t>SLN-01-D-S-E3-003</t>
  </si>
  <si>
    <t>SLN-01-D-S-E3-004</t>
  </si>
  <si>
    <t>SLN-01-D-S-E3-005</t>
  </si>
  <si>
    <t>SLN-01-D-S-E3-006</t>
  </si>
  <si>
    <t>SLN-01-D-S-E3-007</t>
  </si>
  <si>
    <t>SLN-01-D-S-E3-008</t>
  </si>
  <si>
    <t>SLN-01-D-S-E3-009</t>
  </si>
  <si>
    <t>SLN-01-D-S-E3-010</t>
  </si>
  <si>
    <t>SLN-01-D-S-E3-015</t>
  </si>
  <si>
    <t>SLN-01-D-S-E3-016</t>
  </si>
  <si>
    <t>SLN-01-D-S-E3-020</t>
  </si>
  <si>
    <t>SLN-01-D-S-E3-021</t>
  </si>
  <si>
    <t>SLN-01-D-S-E3-025</t>
  </si>
  <si>
    <t>SLN-01-D-S-E3-028</t>
  </si>
  <si>
    <t>SLN-01-D-S-E3-029</t>
  </si>
  <si>
    <t>SLN-01-D-S-E3-032</t>
  </si>
  <si>
    <t>SLN-01-D-S-E3-033</t>
  </si>
  <si>
    <t>SLN-01-D-S-E3-036</t>
  </si>
  <si>
    <t>SLN-01-D-S-E3-037</t>
  </si>
  <si>
    <t>SLN-01-D-S-E3-040</t>
  </si>
  <si>
    <t>SLN-01-D-S-E3-041</t>
  </si>
  <si>
    <t>SLN-01-D-S-E3-045</t>
  </si>
  <si>
    <t>SLN-01-D-S-E3-050</t>
  </si>
  <si>
    <t>SLN-01-D-S-E3-052</t>
  </si>
  <si>
    <t>SLN-01-D-S-E3-053</t>
  </si>
  <si>
    <t>MAIN SALOON &amp; STORAGE-GRID 1 , 15</t>
  </si>
  <si>
    <t>MAIN SALOON &amp; STORAGE-GRID  2 ,3,4,5,6,9,10,11,12,13,14</t>
  </si>
  <si>
    <t>MAIN SALOON &amp; STORAGE-GRID  7 , 8</t>
  </si>
  <si>
    <t>MAIN SALOON &amp; STORAGE-GRID A , B , C</t>
  </si>
  <si>
    <t>MAIN SALOON &amp; STORAGE-PLAN +9.000 ( CRANE BEAMS &amp; WALKWAY PLAN )</t>
  </si>
  <si>
    <t xml:space="preserve">MAIN SALOON &amp; STORAGE-GRID  1a, 2a ,. 3a , 4a , 5a , 6a , 9a , 10a </t>
  </si>
  <si>
    <t xml:space="preserve">MAIN SALOON &amp; STORAGE-FRAMES PLAN </t>
  </si>
  <si>
    <t xml:space="preserve">MAIN SALOON &amp; STORAGE- ROOF BRACING  PLAN </t>
  </si>
  <si>
    <t>MAIN SALOON &amp; STORAGE-ROOF BEAM</t>
  </si>
  <si>
    <t>MAIN SALOON &amp; STORAGE-CRANE BEAM CR1</t>
  </si>
  <si>
    <t>MAIN SALOON &amp; STORAGE-CRANE BEAM CR2</t>
  </si>
  <si>
    <t>MAIN SALOON &amp; STORAGE-CRANE BEAM CR3,5</t>
  </si>
  <si>
    <t>MAIN SALOON &amp; STORAGE-CRANE BEAM CR4</t>
  </si>
  <si>
    <t>MAIN SALOON &amp; STORAGE-CRANE BEAM CR6</t>
  </si>
  <si>
    <t>MAIN SALOON &amp; STORAGE-CRANE BEAM CR7</t>
  </si>
  <si>
    <t>MAIN SALOON &amp; STORAGE-CRANE BEAM CR8</t>
  </si>
  <si>
    <t>MAIN SALOON &amp; STORAGE-BEAM  B1 , B2 , B3 , B4</t>
  </si>
  <si>
    <t>MAIN SALOON &amp; STORAGE-COLUMN 1</t>
  </si>
  <si>
    <t>MAIN SALOON &amp; STORAGE-COLUMN 2</t>
  </si>
  <si>
    <t>MAIN SALOON &amp; STORAGE-RAFTER</t>
  </si>
  <si>
    <t>MAIN Building &amp; STORAGE BASIC</t>
  </si>
  <si>
    <t>ROD-01-D-C-DR-001</t>
  </si>
  <si>
    <t>Road Plan &amp; Profile</t>
  </si>
  <si>
    <t>ROD-01-D-C-00-051~100</t>
  </si>
  <si>
    <t>98207-4-0013</t>
  </si>
  <si>
    <t>98207-4-0015</t>
  </si>
  <si>
    <t>98207-4-0014</t>
  </si>
  <si>
    <t>SLN-01-D-C-EE-002</t>
  </si>
  <si>
    <t>SLN-01-D-C-EE-003</t>
  </si>
  <si>
    <t>SLN-01-D-C-EE-004</t>
  </si>
  <si>
    <t>MAIN BUILDING &amp; STORAGE FOUNDATION-FOUNDATIONS PLAN</t>
  </si>
  <si>
    <t>MAIN BUILDING &amp; STORAGE FOUNDATION-FOUNDATIONS FORMWORK</t>
  </si>
  <si>
    <t>MAIN BUILDING &amp; STORAGE FOUNDATION-ANCHOR "2A-056" DETAILS</t>
  </si>
  <si>
    <t>MAIN BUILDING &amp; STORAGE FOUNDATION-EXCAVATION PLAN</t>
  </si>
  <si>
    <t>SLN-01-D-C-EF-002</t>
  </si>
  <si>
    <t>MAIN BUILDING &amp; STORAGE FOUNDATION-FOUNDATON "F1"REINFORCEMENT</t>
  </si>
  <si>
    <t>98207-4-0016</t>
  </si>
  <si>
    <t>Invoice Amount</t>
  </si>
  <si>
    <t>Invoice No. 02</t>
  </si>
  <si>
    <t>98207-4-0017</t>
  </si>
  <si>
    <t>98207-4-0018</t>
  </si>
  <si>
    <t>98207-4-0019</t>
  </si>
  <si>
    <t>98207-4-0020</t>
  </si>
  <si>
    <t>98207-4-0021</t>
  </si>
  <si>
    <t>SLN-01-D-S-E3-011</t>
  </si>
  <si>
    <t>SLN-01-D-S-E3-012</t>
  </si>
  <si>
    <t>SLN-01-D-S-E3-013</t>
  </si>
  <si>
    <t>SLN-01-D-S-E3-014</t>
  </si>
  <si>
    <t>PURLIN &amp; SAGROD -PLAN MAIN SALOON &amp; STORAGE</t>
  </si>
  <si>
    <t>MAIN SALOON &amp; STORAGE-PURLIN &amp; SAGROD  ( DETAILS )</t>
  </si>
  <si>
    <t>MAIN SALOON &amp; STORAGE-GRID  10a , 11a</t>
  </si>
  <si>
    <t>MAIN SALOON &amp; STORAGE-GRID  12a , 13a</t>
  </si>
  <si>
    <t>SLN-01-D-S-E3-017</t>
  </si>
  <si>
    <t>MAIN SALOON &amp; STORAGE-CRANE BEAM CR1 - SECTION &amp; DETAILS</t>
  </si>
  <si>
    <t>SLN-01-D-S-E3-022</t>
  </si>
  <si>
    <t>MAIN SALOON &amp; STORAGE-CRANE BEAM CR2 -SECTION &amp; DETAILS</t>
  </si>
  <si>
    <t>SLN-01-D-S-E3-030</t>
  </si>
  <si>
    <t>MAIN SALOON &amp; STORAGE-CRANE BEAM CR4 -SECTION &amp; DETAILS</t>
  </si>
  <si>
    <t>SLN-01-D-S-E3-034</t>
  </si>
  <si>
    <t>CRANE BEAM CR6  -SECTION &amp; DETAILSMAIN SALOON &amp; STORAGE-</t>
  </si>
  <si>
    <t>SLN-01-D-S-E3-038</t>
  </si>
  <si>
    <t>MAIN SALOON &amp; STORAGE-CRANE BEAM CR7 &amp; SECTION &amp; DETAILS</t>
  </si>
  <si>
    <t>SLN-01-D-S-E3-042</t>
  </si>
  <si>
    <t>SLN-01-D-S-E3-043</t>
  </si>
  <si>
    <t>SLN-01-D-S-E3-044</t>
  </si>
  <si>
    <t>MAIN SALOON &amp; STORAGE-CRANE BEAM CR8  -SECTION &amp; DETAILS</t>
  </si>
  <si>
    <t>MAIN SALOON &amp; STORAGE-CRANE BEAM CR9</t>
  </si>
  <si>
    <t>SLN-01-D-S-E3-046</t>
  </si>
  <si>
    <t>SLN-01-D-S-E3-047</t>
  </si>
  <si>
    <t>SLN-01-D-S-E3-048</t>
  </si>
  <si>
    <t>SLN-01-D-S-E3-049</t>
  </si>
  <si>
    <t>MAIN SALOON &amp; STORAGE-CRANE BEAM CR10</t>
  </si>
  <si>
    <t>MAIN SALOON &amp; STORAGE-CRANE BEAM CR9&amp;10 - SECTION &amp; DETAILS</t>
  </si>
  <si>
    <t>MAIN SALOON &amp; STORAGE-BASE PLATE</t>
  </si>
  <si>
    <t>SLN-01-D-S-E3-055</t>
  </si>
  <si>
    <t>SLN-01-D-S-E3-056</t>
  </si>
  <si>
    <t>SLN-01-D-S-E3-057</t>
  </si>
  <si>
    <t>SLN-01-D-S-E3-060</t>
  </si>
  <si>
    <t>SLN-01-D-S-E3-065</t>
  </si>
  <si>
    <t>SLN-01-D-S-E3-066</t>
  </si>
  <si>
    <t>SLN-01-D-S-E3-067</t>
  </si>
  <si>
    <t>SLN-01-D-S-E3-068</t>
  </si>
  <si>
    <t>SLN-01-D-S-E3-069</t>
  </si>
  <si>
    <t>SLN-01-D-S-E3-070</t>
  </si>
  <si>
    <t>SLN-01-D-S-E3-071</t>
  </si>
  <si>
    <t>SLN-01-D-S-E3-075</t>
  </si>
  <si>
    <t>SLN-01-D-S-E3-076</t>
  </si>
  <si>
    <t>SLN-01-D-S-E3-077</t>
  </si>
  <si>
    <t>SLN-01-D-S-E3-080</t>
  </si>
  <si>
    <t>SLN-01-D-S-E3-081</t>
  </si>
  <si>
    <t>SLN-01-D-S-E3-082</t>
  </si>
  <si>
    <t>SLN-01-D-S-E3-083</t>
  </si>
  <si>
    <t>MAIN SALOON &amp; STORAGE-BRACING BR1 , BR 2 - SECTION &amp; DETAILS  ( 1 )</t>
  </si>
  <si>
    <t>MAIN SALOON &amp; STORAGE0BRACING  - SECTION &amp; DETAILS  ( 2 )</t>
  </si>
  <si>
    <t>MAIN SALOON &amp; STORAGE-BRACING  - SECTION &amp; DETAILS  ( 3 )</t>
  </si>
  <si>
    <t>MAIN SALOON &amp; STORAGE-AIRAROR PLAN</t>
  </si>
  <si>
    <t>MAIN SALOON &amp; STORAGE-CLADDING GIRT  1 , 15</t>
  </si>
  <si>
    <t>MAIN SALOON &amp; STORAGE-CLADDING GIRT  1 , 15  &amp; SECTION &amp; DETAILS</t>
  </si>
  <si>
    <t>MAIN SALOON &amp; STORAGE-CLADDING GIRT A , B</t>
  </si>
  <si>
    <t>MAIN SALOON &amp; STORAGE-CLADDING GIRT A , B - SECTION &amp; DETAILS ( 1 )</t>
  </si>
  <si>
    <t>MAIN SALOON &amp; STORAGE-CLADDING GIRT A , B - SECTION &amp; DETAILS ( 2 )</t>
  </si>
  <si>
    <t>MAIN SALOON &amp; STORAGE-CLADDING GIRT A , B - SECTION &amp; DETAILS ( 3 )</t>
  </si>
  <si>
    <t>MAIN SALOON &amp; STORAGE-CLADDING GIRT 15</t>
  </si>
  <si>
    <t>MAIN SALOON &amp; STORAGE-LADDER &amp;  SECTION &amp; DETAILS</t>
  </si>
  <si>
    <t>MAIN SALOON &amp; STORAGE-LADDER - SECTION &amp; DETAILS</t>
  </si>
  <si>
    <t>MAIN SALOON &amp; STORAGE-STOPPER &amp; PLAN</t>
  </si>
  <si>
    <t>MAIN SALOON &amp; STORAGE-WALKWAY</t>
  </si>
  <si>
    <t>WALKWAY &amp; SECTION &amp; DETAILS MAIN SALOON &amp; STORAGE-</t>
  </si>
  <si>
    <t>AERATOR MAIN SALOON &amp; STORAGE-</t>
  </si>
  <si>
    <t>MAIN SALOON &amp; STORAGE-AERATOR &amp; SECTION &amp; VIEW</t>
  </si>
  <si>
    <t>98207-4-0022</t>
  </si>
  <si>
    <t>98207-4-0023</t>
  </si>
  <si>
    <t>ANC-01-D-C-BL-010</t>
  </si>
  <si>
    <t>ANC-01-D-C-BL-011</t>
  </si>
  <si>
    <t>ANC-01-D-C-BL-012</t>
  </si>
  <si>
    <t>Administrative building-GROUND FLOOR PLAN</t>
  </si>
  <si>
    <t>Administrative building-FIRST FLOOR PLAN</t>
  </si>
  <si>
    <t>Administrative building-SECOND FLOOR PLAN</t>
  </si>
  <si>
    <t>98207-4-0024</t>
  </si>
  <si>
    <t>GEN-01-D-E-52-031</t>
  </si>
  <si>
    <t>GEN-01-D-E-52-004</t>
  </si>
  <si>
    <t>ROD-01-D-C-BS-001</t>
  </si>
  <si>
    <t>98207-4-0026</t>
  </si>
  <si>
    <t>98207-4-0025</t>
  </si>
  <si>
    <t>Lighting System for Basic Road</t>
  </si>
  <si>
    <t>Lighting &amp; Socket System-Lighting Panel LP01</t>
  </si>
  <si>
    <t>Grading Plan</t>
  </si>
  <si>
    <t>98207-4-0027</t>
  </si>
  <si>
    <t>COB-01-D-C-EE-002</t>
  </si>
  <si>
    <t>COB-01-D-C-EE-003</t>
  </si>
  <si>
    <t>COB-01-D-C-EE-004</t>
  </si>
  <si>
    <t>COB-01-D-C-EF-002</t>
  </si>
  <si>
    <t>COB-01-D-C-EF-003</t>
  </si>
  <si>
    <t>COB-01-D-C-EF-004</t>
  </si>
  <si>
    <t>COOLING BED (FORMWORK)-PLAN</t>
  </si>
  <si>
    <t>COOLING BED (FORMWORK)-SECTION(1)</t>
  </si>
  <si>
    <t>COOLING BED (FORMWORK)-SECTION (2)</t>
  </si>
  <si>
    <t>COOLING BED (FORMWORK)-DETAILS</t>
  </si>
  <si>
    <t>COOLING BED (REINFORCEMENT)-FOUNDATION PLAN</t>
  </si>
  <si>
    <t>COOLING BED (REINFORCEMENT)-WALLS (1)</t>
  </si>
  <si>
    <t>COOLING BED (REINFORCEMENT)-WALLS (2)</t>
  </si>
  <si>
    <t>COOLING BED (REINFORCEMENT)-WALLS (3)</t>
  </si>
  <si>
    <t>COB-01-D-C-EF-005</t>
  </si>
  <si>
    <t>COOLING BED (REINFORCEMENT)-PEDESTALS</t>
  </si>
  <si>
    <t>98207-4-0028</t>
  </si>
  <si>
    <t>صورت وضعیت موقت شماره 3</t>
  </si>
  <si>
    <t>ارسال مدارک بیسیک و دیتیل در کلیه دیسیپلین ها</t>
  </si>
  <si>
    <t>هتصد و پنجاه و دو میلیون و نهصد و هشتاد شش هزار و یکصد و سی و یک</t>
  </si>
  <si>
    <t>98207-4-0029</t>
  </si>
  <si>
    <t>COL-01-D-C-EE-002</t>
  </si>
  <si>
    <t>COL-01-D-C-EE-003</t>
  </si>
  <si>
    <t>COL-01-D-C-EE-004</t>
  </si>
  <si>
    <t>COL-01-D-C-EF-002</t>
  </si>
  <si>
    <t>COL-01-D-C-EF-003</t>
  </si>
  <si>
    <t>COLD DISC SAW(FORMWORK)-LIST OF DRAWINGS</t>
  </si>
  <si>
    <t>COLD DISC SAW(FORMWORK)-PLAN &amp; SECTION A-A</t>
  </si>
  <si>
    <t>COLD DISC SAW(FORMWORK)-SECTION B-B, C-C, D-D, E-E, G-G, K-K, V-V &amp; Z-Z</t>
  </si>
  <si>
    <t>COLD DISC SAW(FORMWORK)-SECTION F-F, H-H, L-L &amp; EMBEDDED PLATE DETAILS</t>
  </si>
  <si>
    <t>COLD DISC SAW(REINFORCEMENT)-UNIFORM BAR PLAN(BOT.) &amp; SECTION A-A, F-F &amp; E-E</t>
  </si>
  <si>
    <t>COLD DISC SAW(REINFORCEMENT)-UNIFORM BAR PLAN(TOP) &amp; SECTION D-D, C-C &amp; L-L</t>
  </si>
  <si>
    <t>COLD DISC SAW(REINFORCEMENT)-SECTION B-B, G-G, H-H, K-K, V-V, Z-Z &amp; BAR BENDING SCHEDULE</t>
  </si>
  <si>
    <t>SLN-01-D-S-E3-100</t>
  </si>
  <si>
    <t>SLN-01-D-S-E3-101</t>
  </si>
  <si>
    <t>SLN-01-D-S-E3-102</t>
  </si>
  <si>
    <t>SLN-01-D-S-E3-103</t>
  </si>
  <si>
    <t>SLN-01-D-S-E3-104</t>
  </si>
  <si>
    <t>SLN-01-D-S-E3-105</t>
  </si>
  <si>
    <t>SLN-01-D-S-E3-106</t>
  </si>
  <si>
    <t>SLN-01-D-S-E3-107</t>
  </si>
  <si>
    <t>SLN-01-D-S-E3-108</t>
  </si>
  <si>
    <t>SLN-01-D-C-EE-010</t>
  </si>
  <si>
    <t>SLN-01-D-C-EE-011</t>
  </si>
  <si>
    <t>SLN-01-D-C-EE-012</t>
  </si>
  <si>
    <t>SLN-01-D-C-EE-013</t>
  </si>
  <si>
    <t>SLN-01-D-C-EE-014</t>
  </si>
  <si>
    <t>SLN-01-D-C-EE-015</t>
  </si>
  <si>
    <t>SLN-01-D-C-EE-016</t>
  </si>
  <si>
    <t>SLN-01-D-C-EE-017</t>
  </si>
  <si>
    <t>SLN-01-D-C-EE-018</t>
  </si>
  <si>
    <t>SLN-01-D-C-EE-019</t>
  </si>
  <si>
    <t>SLN-01-C-S-CA-003</t>
  </si>
  <si>
    <t>Main Building &amp; Storage structure-FRAME TYPE &amp; VERTICAL BRACE PLAN</t>
  </si>
  <si>
    <t>Main Building &amp; Storage structure-ROOF PLAN</t>
  </si>
  <si>
    <t>Main Building &amp; Storage structure-ROOF DETAILS&amp; FRMAE AXIS "A" - PART1</t>
  </si>
  <si>
    <t>Main Building &amp; Storage structure-FRAMES - PART1</t>
  </si>
  <si>
    <t>Main Building &amp; Storage structure-FRAME DETAILS - PART1</t>
  </si>
  <si>
    <t>Main Building &amp; Storage structure-FRAME F1&amp;DETAIL - PART1</t>
  </si>
  <si>
    <t>Main Building &amp; Storage structure-FRAME F1&amp;DETAIL</t>
  </si>
  <si>
    <t>Main Building &amp; Storage structure-CRANE GIRDER DETAILS</t>
  </si>
  <si>
    <t>98207-4-0030</t>
  </si>
  <si>
    <t>Main Saloon &amp; Storage Steel Structure-LIST OF DRAWINGS</t>
  </si>
  <si>
    <t>Main Saloon &amp; Storage Steel Structure-EXCAVATION PLAN "PART 1"</t>
  </si>
  <si>
    <t xml:space="preserve">Main Saloon &amp; Storage Steel Structure-FOUNDATION PLAN "PART 1" </t>
  </si>
  <si>
    <t xml:space="preserve">Main Saloon &amp; Storage Steel Structure-FOUNDATION "F.1" </t>
  </si>
  <si>
    <t xml:space="preserve">Main Saloon &amp; Storage Steel Structure-FOUNDATION "F.2" </t>
  </si>
  <si>
    <t xml:space="preserve">Main Saloon &amp; Storage Steel Structure-FOUNDATION "F.3" </t>
  </si>
  <si>
    <t xml:space="preserve">Main Saloon &amp; Storage Steel Structure-FOUNDATION "F.4" </t>
  </si>
  <si>
    <t xml:space="preserve">Main Saloon &amp; Storage Steel Structure-FOUNDATION "F.5" </t>
  </si>
  <si>
    <t xml:space="preserve">Main Saloon &amp; Storage Steel Structure-FOUNDATION "F.6" </t>
  </si>
  <si>
    <t xml:space="preserve">Main Saloon &amp; Storage Steel Structure-FOUNDATION "F.W" </t>
  </si>
  <si>
    <t>98207-4-0031</t>
  </si>
  <si>
    <t>Main Building &amp; Storage Foundation Calculation Sheet</t>
  </si>
  <si>
    <t>CHR-01-D-C-EE-001</t>
  </si>
  <si>
    <t>CHR-01-D-C-EF-001</t>
  </si>
  <si>
    <t>CHR-01-D-C-EE-002</t>
  </si>
  <si>
    <t>CHR-01-D-C-EE-003</t>
  </si>
  <si>
    <t>FURNACE CHARGE AREA(FORMWORK)-PLAN &amp; SECTION E-E, K-K</t>
  </si>
  <si>
    <t>FURNACE CHARGE AREA(FORMWORK)-SECTION A-A, C-C, D-D, G-G &amp; F-F</t>
  </si>
  <si>
    <t>FURNACE CHARGE AREA(FORMWORK)-LIST OF DRAWINGS</t>
  </si>
  <si>
    <t>98207-4-0032</t>
  </si>
  <si>
    <t>CHR-01-D-C-EF-002</t>
  </si>
  <si>
    <t>CHR-01-D-C-EF-003</t>
  </si>
  <si>
    <t>FURNACE CHARGE AREA(REINFORCEMENT)-UNIFORM BAR PLAN(BOT.) &amp; SECTION G-G</t>
  </si>
  <si>
    <t>FURNACE CHARGE AREA(REINFORCEMENT)-UNIFORM BAR PLAN(TOP) &amp; SECTION E-E, K-K, D-D, F-F</t>
  </si>
  <si>
    <t>FURNACE CHARGE AREA(REINFORCEMENT)-SECTION A-A, C-C &amp; BAR BENDING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</si>
</sst>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* #,##0.00_);_(* \(#,##0.00\);_(* &quot;-&quot;??_);_(@_)"/>
    <numFmt numFmtId="165" formatCode="0.0"/>
    <numFmt numFmtId="166" formatCode="yyyy/mm/dd"/>
    <numFmt numFmtId="167" formatCode="0.000000"/>
    <numFmt numFmtId="168" formatCode="#,##0_-"/>
    <numFmt numFmtId="169" formatCode="yy/mm/dd"/>
    <numFmt numFmtId="170" formatCode="_(* #,##0_);_(* \(#,##0\);_(* &quot;-&quot;??_);_(@_)"/>
  </numFmts>
  <fonts count="37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Times New Roman"/>
      <family val="1"/>
    </font>
    <font>
      <b/>
      <sz val="24"/>
      <color theme="0"/>
      <name val="Times New Roman"/>
      <family val="1"/>
    </font>
    <font>
      <b/>
      <sz val="14"/>
      <color theme="0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0.5"/>
      <name val="Arial"/>
      <family val="2"/>
    </font>
    <font>
      <b/>
      <sz val="20"/>
      <color theme="1"/>
      <name val="Times New Roman"/>
      <family val="1"/>
    </font>
    <font>
      <b/>
      <sz val="18"/>
      <color theme="3" tint="0.59999389629810485"/>
      <name val="Times New Roman"/>
      <family val="1"/>
    </font>
    <font>
      <b/>
      <sz val="18"/>
      <name val="Times New Roman"/>
      <family val="1"/>
    </font>
    <font>
      <b/>
      <sz val="18"/>
      <color theme="1"/>
      <name val="Times New Roman"/>
      <family val="1"/>
    </font>
    <font>
      <b/>
      <sz val="26"/>
      <color theme="1"/>
      <name val="Times New Roman"/>
      <family val="1"/>
    </font>
    <font>
      <b/>
      <sz val="14"/>
      <name val="B Nazanin"/>
      <charset val="178"/>
    </font>
    <font>
      <b/>
      <sz val="16"/>
      <name val="B Nazanin"/>
      <charset val="178"/>
    </font>
    <font>
      <b/>
      <sz val="16"/>
      <name val="B Titr"/>
      <charset val="178"/>
    </font>
    <font>
      <sz val="14"/>
      <name val="B Nazanin"/>
      <charset val="178"/>
    </font>
    <font>
      <sz val="11"/>
      <name val="B Nazanin"/>
      <charset val="178"/>
    </font>
    <font>
      <b/>
      <sz val="12"/>
      <name val="B Nazanin"/>
      <charset val="178"/>
    </font>
    <font>
      <sz val="12"/>
      <name val="B Nazanin"/>
      <charset val="178"/>
    </font>
    <font>
      <sz val="11"/>
      <color rgb="FFFF0000"/>
      <name val="Times New Roman"/>
      <family val="1"/>
    </font>
    <font>
      <b/>
      <sz val="20"/>
      <color theme="0"/>
      <name val="Times New Roman"/>
      <family val="1"/>
    </font>
    <font>
      <sz val="11"/>
      <color theme="0"/>
      <name val="Times New Roman"/>
      <family val="1"/>
    </font>
    <font>
      <sz val="11"/>
      <color theme="9" tint="0.39997558519241921"/>
      <name val="Times New Roman"/>
      <family val="1"/>
    </font>
    <font>
      <sz val="11"/>
      <color theme="8" tint="0.39997558519241921"/>
      <name val="Times New Roman"/>
      <family val="1"/>
    </font>
    <font>
      <sz val="7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6"/>
      <color theme="1"/>
      <name val="B Nazanin"/>
      <charset val="178"/>
    </font>
    <font>
      <b/>
      <sz val="18"/>
      <color theme="1"/>
      <name val="B Nazanin"/>
      <charset val="178"/>
    </font>
    <font>
      <b/>
      <sz val="18"/>
      <color theme="1"/>
      <name val="B Zar"/>
      <charset val="178"/>
    </font>
    <font>
      <b/>
      <sz val="12"/>
      <color theme="1"/>
      <name val="B Nazanin"/>
      <charset val="178"/>
    </font>
    <font>
      <b/>
      <sz val="14"/>
      <color theme="1"/>
      <name val="B Nazanin"/>
      <charset val="178"/>
    </font>
    <font>
      <b/>
      <sz val="18"/>
      <name val="B Nazanin"/>
      <charset val="178"/>
    </font>
    <font>
      <sz val="18"/>
      <color theme="1"/>
      <name val="B Zar"/>
      <charset val="178"/>
    </font>
    <font>
      <sz val="9"/>
      <color theme="1"/>
      <name val="B Nazanin"/>
      <charset val="178"/>
    </font>
    <font>
      <b/>
      <sz val="20"/>
      <name val="Times New Roman"/>
      <family val="1"/>
    </font>
    <font>
      <b/>
      <sz val="24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medium">
        <color indexed="64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7" fillId="0" borderId="0">
      <alignment vertical="center"/>
    </xf>
    <xf numFmtId="0" fontId="26" fillId="0" borderId="0"/>
    <xf numFmtId="9" fontId="26" fillId="0" borderId="0" applyFont="0" applyFill="0" applyBorder="0" applyAlignment="0" applyProtection="0"/>
    <xf numFmtId="164" fontId="26" fillId="0" borderId="0" applyFont="0" applyFill="0" applyBorder="0" applyAlignment="0" applyProtection="0"/>
  </cellStyleXfs>
  <cellXfs count="465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0" xfId="0" applyFont="1"/>
    <xf numFmtId="0" fontId="2" fillId="3" borderId="0" xfId="0" applyFont="1" applyFill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4" borderId="0" xfId="0" applyFont="1" applyFill="1" applyAlignment="1">
      <alignment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5" borderId="0" xfId="0" applyFont="1" applyFill="1" applyAlignment="1">
      <alignment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2" fillId="7" borderId="0" xfId="0" applyFont="1" applyFill="1" applyAlignment="1">
      <alignment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vertical="center"/>
    </xf>
    <xf numFmtId="2" fontId="2" fillId="7" borderId="4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vertical="center"/>
    </xf>
    <xf numFmtId="2" fontId="2" fillId="6" borderId="4" xfId="0" applyNumberFormat="1" applyFont="1" applyFill="1" applyBorder="1" applyAlignment="1">
      <alignment horizontal="center" vertical="center"/>
    </xf>
    <xf numFmtId="2" fontId="2" fillId="5" borderId="4" xfId="1" applyNumberFormat="1" applyFont="1" applyFill="1" applyBorder="1" applyAlignment="1">
      <alignment horizontal="center" vertical="center"/>
    </xf>
    <xf numFmtId="2" fontId="2" fillId="6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10" fontId="2" fillId="0" borderId="2" xfId="1" applyNumberFormat="1" applyFont="1" applyBorder="1" applyAlignment="1">
      <alignment horizontal="center" vertical="center" wrapText="1"/>
    </xf>
    <xf numFmtId="0" fontId="10" fillId="8" borderId="3" xfId="0" applyFont="1" applyFill="1" applyBorder="1" applyAlignment="1">
      <alignment vertical="center" textRotation="90"/>
    </xf>
    <xf numFmtId="0" fontId="11" fillId="9" borderId="3" xfId="0" applyFont="1" applyFill="1" applyBorder="1" applyAlignment="1">
      <alignment vertical="center" textRotation="90"/>
    </xf>
    <xf numFmtId="0" fontId="2" fillId="8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166" fontId="2" fillId="0" borderId="0" xfId="0" applyNumberFormat="1" applyFont="1"/>
    <xf numFmtId="166" fontId="2" fillId="0" borderId="2" xfId="0" applyNumberFormat="1" applyFont="1" applyBorder="1" applyAlignment="1">
      <alignment horizontal="center" vertical="center" wrapText="1"/>
    </xf>
    <xf numFmtId="166" fontId="5" fillId="4" borderId="4" xfId="0" applyNumberFormat="1" applyFont="1" applyFill="1" applyBorder="1" applyAlignment="1">
      <alignment vertical="center"/>
    </xf>
    <xf numFmtId="166" fontId="5" fillId="5" borderId="4" xfId="0" applyNumberFormat="1" applyFont="1" applyFill="1" applyBorder="1" applyAlignment="1">
      <alignment vertical="center"/>
    </xf>
    <xf numFmtId="166" fontId="5" fillId="6" borderId="4" xfId="0" applyNumberFormat="1" applyFont="1" applyFill="1" applyBorder="1" applyAlignment="1">
      <alignment vertical="center"/>
    </xf>
    <xf numFmtId="166" fontId="5" fillId="0" borderId="4" xfId="0" applyNumberFormat="1" applyFont="1" applyFill="1" applyBorder="1" applyAlignment="1">
      <alignment vertical="center"/>
    </xf>
    <xf numFmtId="166" fontId="5" fillId="0" borderId="4" xfId="0" applyNumberFormat="1" applyFont="1" applyBorder="1" applyAlignment="1">
      <alignment vertical="center"/>
    </xf>
    <xf numFmtId="166" fontId="5" fillId="7" borderId="4" xfId="0" applyNumberFormat="1" applyFont="1" applyFill="1" applyBorder="1" applyAlignment="1">
      <alignment vertical="center"/>
    </xf>
    <xf numFmtId="166" fontId="5" fillId="2" borderId="4" xfId="0" applyNumberFormat="1" applyFont="1" applyFill="1" applyBorder="1" applyAlignment="1">
      <alignment vertical="center"/>
    </xf>
    <xf numFmtId="166" fontId="2" fillId="8" borderId="2" xfId="0" applyNumberFormat="1" applyFont="1" applyFill="1" applyBorder="1" applyAlignment="1">
      <alignment horizontal="center" vertical="center" wrapText="1"/>
    </xf>
    <xf numFmtId="10" fontId="2" fillId="0" borderId="0" xfId="0" applyNumberFormat="1" applyFont="1"/>
    <xf numFmtId="10" fontId="5" fillId="4" borderId="4" xfId="0" applyNumberFormat="1" applyFont="1" applyFill="1" applyBorder="1" applyAlignment="1">
      <alignment vertical="center"/>
    </xf>
    <xf numFmtId="10" fontId="5" fillId="5" borderId="4" xfId="0" applyNumberFormat="1" applyFont="1" applyFill="1" applyBorder="1" applyAlignment="1">
      <alignment vertical="center"/>
    </xf>
    <xf numFmtId="10" fontId="5" fillId="6" borderId="4" xfId="0" applyNumberFormat="1" applyFont="1" applyFill="1" applyBorder="1" applyAlignment="1">
      <alignment vertical="center"/>
    </xf>
    <xf numFmtId="10" fontId="5" fillId="0" borderId="4" xfId="0" applyNumberFormat="1" applyFont="1" applyFill="1" applyBorder="1" applyAlignment="1">
      <alignment vertical="center"/>
    </xf>
    <xf numFmtId="10" fontId="5" fillId="0" borderId="4" xfId="0" applyNumberFormat="1" applyFont="1" applyBorder="1" applyAlignment="1">
      <alignment vertical="center"/>
    </xf>
    <xf numFmtId="10" fontId="5" fillId="7" borderId="4" xfId="0" applyNumberFormat="1" applyFont="1" applyFill="1" applyBorder="1" applyAlignment="1">
      <alignment vertical="center"/>
    </xf>
    <xf numFmtId="10" fontId="5" fillId="2" borderId="4" xfId="0" applyNumberFormat="1" applyFont="1" applyFill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166" fontId="5" fillId="4" borderId="7" xfId="0" applyNumberFormat="1" applyFont="1" applyFill="1" applyBorder="1" applyAlignment="1">
      <alignment vertical="center"/>
    </xf>
    <xf numFmtId="10" fontId="5" fillId="4" borderId="7" xfId="0" applyNumberFormat="1" applyFont="1" applyFill="1" applyBorder="1" applyAlignment="1">
      <alignment vertical="center"/>
    </xf>
    <xf numFmtId="0" fontId="2" fillId="3" borderId="2" xfId="0" applyFont="1" applyFill="1" applyBorder="1"/>
    <xf numFmtId="166" fontId="2" fillId="3" borderId="2" xfId="0" applyNumberFormat="1" applyFont="1" applyFill="1" applyBorder="1"/>
    <xf numFmtId="0" fontId="9" fillId="8" borderId="8" xfId="0" applyFont="1" applyFill="1" applyBorder="1" applyAlignment="1">
      <alignment horizontal="center" vertical="center" textRotation="90"/>
    </xf>
    <xf numFmtId="0" fontId="11" fillId="9" borderId="8" xfId="0" applyFont="1" applyFill="1" applyBorder="1" applyAlignment="1">
      <alignment horizontal="center" vertical="center" textRotation="90" wrapText="1"/>
    </xf>
    <xf numFmtId="0" fontId="2" fillId="8" borderId="0" xfId="0" applyFont="1" applyFill="1" applyAlignment="1">
      <alignment vertical="center"/>
    </xf>
    <xf numFmtId="0" fontId="2" fillId="9" borderId="0" xfId="0" applyFont="1" applyFill="1" applyAlignment="1">
      <alignment vertical="center"/>
    </xf>
    <xf numFmtId="0" fontId="2" fillId="0" borderId="4" xfId="0" applyFont="1" applyBorder="1"/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3" fontId="4" fillId="3" borderId="6" xfId="0" applyNumberFormat="1" applyFont="1" applyFill="1" applyBorder="1" applyAlignment="1">
      <alignment vertical="center"/>
    </xf>
    <xf numFmtId="10" fontId="4" fillId="3" borderId="6" xfId="1" applyNumberFormat="1" applyFont="1" applyFill="1" applyBorder="1" applyAlignment="1">
      <alignment vertical="center"/>
    </xf>
    <xf numFmtId="10" fontId="4" fillId="3" borderId="2" xfId="0" applyNumberFormat="1" applyFont="1" applyFill="1" applyBorder="1" applyAlignment="1">
      <alignment horizontal="center" vertical="center"/>
    </xf>
    <xf numFmtId="165" fontId="2" fillId="0" borderId="0" xfId="0" applyNumberFormat="1" applyFont="1"/>
    <xf numFmtId="10" fontId="2" fillId="0" borderId="0" xfId="1" applyNumberFormat="1" applyFont="1"/>
    <xf numFmtId="2" fontId="4" fillId="3" borderId="2" xfId="1" applyNumberFormat="1" applyFont="1" applyFill="1" applyBorder="1" applyAlignment="1">
      <alignment horizontal="center" vertical="center"/>
    </xf>
    <xf numFmtId="2" fontId="2" fillId="4" borderId="7" xfId="1" applyNumberFormat="1" applyFont="1" applyFill="1" applyBorder="1" applyAlignment="1">
      <alignment horizontal="center" vertical="center"/>
    </xf>
    <xf numFmtId="2" fontId="2" fillId="5" borderId="4" xfId="0" applyNumberFormat="1" applyFont="1" applyFill="1" applyBorder="1" applyAlignment="1">
      <alignment horizontal="center" vertical="center"/>
    </xf>
    <xf numFmtId="2" fontId="2" fillId="4" borderId="4" xfId="0" applyNumberFormat="1" applyFont="1" applyFill="1" applyBorder="1" applyAlignment="1">
      <alignment horizontal="center" vertical="center"/>
    </xf>
    <xf numFmtId="2" fontId="2" fillId="7" borderId="4" xfId="1" applyNumberFormat="1" applyFont="1" applyFill="1" applyBorder="1" applyAlignment="1">
      <alignment horizontal="center" vertical="center"/>
    </xf>
    <xf numFmtId="167" fontId="2" fillId="3" borderId="2" xfId="0" applyNumberFormat="1" applyFont="1" applyFill="1" applyBorder="1"/>
    <xf numFmtId="167" fontId="5" fillId="0" borderId="4" xfId="0" applyNumberFormat="1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2" fillId="2" borderId="4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vertical="center" wrapText="1"/>
    </xf>
    <xf numFmtId="2" fontId="5" fillId="0" borderId="4" xfId="1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3" fontId="2" fillId="0" borderId="2" xfId="0" applyNumberFormat="1" applyFont="1" applyBorder="1" applyAlignment="1">
      <alignment horizontal="center" vertical="center" wrapText="1"/>
    </xf>
    <xf numFmtId="3" fontId="4" fillId="3" borderId="2" xfId="1" applyNumberFormat="1" applyFont="1" applyFill="1" applyBorder="1" applyAlignment="1">
      <alignment horizontal="center" vertical="center"/>
    </xf>
    <xf numFmtId="3" fontId="2" fillId="4" borderId="7" xfId="1" applyNumberFormat="1" applyFont="1" applyFill="1" applyBorder="1" applyAlignment="1">
      <alignment horizontal="center" vertical="center"/>
    </xf>
    <xf numFmtId="3" fontId="2" fillId="5" borderId="4" xfId="1" applyNumberFormat="1" applyFont="1" applyFill="1" applyBorder="1" applyAlignment="1">
      <alignment horizontal="center" vertical="center"/>
    </xf>
    <xf numFmtId="3" fontId="2" fillId="6" borderId="4" xfId="1" applyNumberFormat="1" applyFont="1" applyFill="1" applyBorder="1" applyAlignment="1">
      <alignment horizontal="center" vertical="center"/>
    </xf>
    <xf numFmtId="3" fontId="2" fillId="0" borderId="4" xfId="1" applyNumberFormat="1" applyFont="1" applyFill="1" applyBorder="1" applyAlignment="1">
      <alignment horizontal="center" vertical="center"/>
    </xf>
    <xf numFmtId="3" fontId="2" fillId="0" borderId="4" xfId="1" applyNumberFormat="1" applyFont="1" applyBorder="1" applyAlignment="1">
      <alignment horizontal="center" vertical="center"/>
    </xf>
    <xf numFmtId="3" fontId="2" fillId="5" borderId="4" xfId="0" applyNumberFormat="1" applyFont="1" applyFill="1" applyBorder="1" applyAlignment="1">
      <alignment horizontal="center" vertical="center"/>
    </xf>
    <xf numFmtId="3" fontId="2" fillId="6" borderId="4" xfId="0" applyNumberFormat="1" applyFont="1" applyFill="1" applyBorder="1" applyAlignment="1">
      <alignment horizontal="center" vertical="center"/>
    </xf>
    <xf numFmtId="3" fontId="2" fillId="4" borderId="4" xfId="0" applyNumberFormat="1" applyFont="1" applyFill="1" applyBorder="1" applyAlignment="1">
      <alignment horizontal="center" vertical="center"/>
    </xf>
    <xf numFmtId="3" fontId="2" fillId="7" borderId="4" xfId="0" applyNumberFormat="1" applyFont="1" applyFill="1" applyBorder="1" applyAlignment="1">
      <alignment horizontal="center" vertical="center"/>
    </xf>
    <xf numFmtId="3" fontId="2" fillId="7" borderId="4" xfId="1" applyNumberFormat="1" applyFont="1" applyFill="1" applyBorder="1" applyAlignment="1">
      <alignment horizontal="center" vertical="center"/>
    </xf>
    <xf numFmtId="3" fontId="2" fillId="0" borderId="0" xfId="0" applyNumberFormat="1" applyFont="1"/>
    <xf numFmtId="0" fontId="17" fillId="0" borderId="0" xfId="2" applyFont="1" applyAlignment="1">
      <alignment horizontal="center" vertical="center"/>
    </xf>
    <xf numFmtId="0" fontId="17" fillId="0" borderId="16" xfId="2" applyFont="1" applyBorder="1" applyAlignment="1">
      <alignment vertical="center"/>
    </xf>
    <xf numFmtId="0" fontId="13" fillId="0" borderId="17" xfId="2" applyFont="1" applyBorder="1" applyAlignment="1">
      <alignment horizontal="right"/>
    </xf>
    <xf numFmtId="0" fontId="13" fillId="0" borderId="17" xfId="2" applyFont="1" applyBorder="1" applyAlignment="1">
      <alignment vertical="center"/>
    </xf>
    <xf numFmtId="0" fontId="17" fillId="0" borderId="17" xfId="2" applyFont="1" applyBorder="1" applyAlignment="1">
      <alignment vertical="center"/>
    </xf>
    <xf numFmtId="0" fontId="17" fillId="0" borderId="18" xfId="2" applyFont="1" applyBorder="1" applyAlignment="1">
      <alignment vertical="center"/>
    </xf>
    <xf numFmtId="0" fontId="17" fillId="0" borderId="19" xfId="2" applyFont="1" applyBorder="1" applyAlignment="1">
      <alignment horizontal="center" vertical="center"/>
    </xf>
    <xf numFmtId="0" fontId="18" fillId="0" borderId="20" xfId="2" applyFont="1" applyBorder="1" applyAlignment="1">
      <alignment horizontal="center" vertical="center"/>
    </xf>
    <xf numFmtId="0" fontId="19" fillId="0" borderId="0" xfId="2" applyFont="1" applyBorder="1" applyAlignment="1">
      <alignment horizontal="center" vertical="center"/>
    </xf>
    <xf numFmtId="168" fontId="18" fillId="0" borderId="20" xfId="2" applyNumberFormat="1" applyFont="1" applyBorder="1" applyAlignment="1">
      <alignment horizontal="center" vertical="center"/>
    </xf>
    <xf numFmtId="168" fontId="18" fillId="0" borderId="0" xfId="2" applyNumberFormat="1" applyFont="1" applyBorder="1" applyAlignment="1">
      <alignment horizontal="center" vertical="center"/>
    </xf>
    <xf numFmtId="168" fontId="17" fillId="0" borderId="24" xfId="2" applyNumberFormat="1" applyFont="1" applyBorder="1" applyAlignment="1">
      <alignment horizontal="center" vertical="center"/>
    </xf>
    <xf numFmtId="0" fontId="18" fillId="0" borderId="0" xfId="2" applyFont="1" applyBorder="1" applyAlignment="1">
      <alignment horizontal="center" vertical="center"/>
    </xf>
    <xf numFmtId="168" fontId="18" fillId="0" borderId="0" xfId="2" applyNumberFormat="1" applyFont="1" applyBorder="1" applyAlignment="1">
      <alignment horizontal="right" vertical="center"/>
    </xf>
    <xf numFmtId="0" fontId="18" fillId="10" borderId="20" xfId="2" applyFont="1" applyFill="1" applyBorder="1" applyAlignment="1">
      <alignment horizontal="center" vertical="center"/>
    </xf>
    <xf numFmtId="168" fontId="18" fillId="10" borderId="20" xfId="2" applyNumberFormat="1" applyFont="1" applyFill="1" applyBorder="1" applyAlignment="1">
      <alignment horizontal="center" vertical="center"/>
    </xf>
    <xf numFmtId="0" fontId="17" fillId="0" borderId="25" xfId="2" applyFont="1" applyBorder="1" applyAlignment="1">
      <alignment horizontal="center" vertical="center"/>
    </xf>
    <xf numFmtId="0" fontId="17" fillId="0" borderId="26" xfId="2" applyFont="1" applyBorder="1" applyAlignment="1">
      <alignment horizontal="center" vertical="center"/>
    </xf>
    <xf numFmtId="168" fontId="17" fillId="0" borderId="26" xfId="2" applyNumberFormat="1" applyFont="1" applyBorder="1" applyAlignment="1">
      <alignment horizontal="center" vertical="center"/>
    </xf>
    <xf numFmtId="168" fontId="17" fillId="0" borderId="27" xfId="2" applyNumberFormat="1" applyFont="1" applyBorder="1" applyAlignment="1">
      <alignment horizontal="center" vertical="center"/>
    </xf>
    <xf numFmtId="0" fontId="16" fillId="0" borderId="0" xfId="2" applyFont="1" applyAlignment="1">
      <alignment horizontal="center" vertical="center"/>
    </xf>
    <xf numFmtId="168" fontId="17" fillId="0" borderId="0" xfId="2" applyNumberFormat="1" applyFont="1" applyAlignment="1">
      <alignment horizontal="center" vertical="center"/>
    </xf>
    <xf numFmtId="168" fontId="16" fillId="0" borderId="0" xfId="2" applyNumberFormat="1" applyFont="1" applyAlignment="1">
      <alignment horizontal="center" vertical="center"/>
    </xf>
    <xf numFmtId="0" fontId="17" fillId="0" borderId="28" xfId="2" applyFont="1" applyBorder="1" applyAlignment="1">
      <alignment horizontal="center" vertical="center"/>
    </xf>
    <xf numFmtId="0" fontId="17" fillId="0" borderId="29" xfId="2" applyFont="1" applyBorder="1" applyAlignment="1">
      <alignment horizontal="center" vertical="center"/>
    </xf>
    <xf numFmtId="0" fontId="17" fillId="0" borderId="31" xfId="2" applyFont="1" applyBorder="1" applyAlignment="1">
      <alignment horizontal="center" vertical="center"/>
    </xf>
    <xf numFmtId="0" fontId="17" fillId="0" borderId="2" xfId="2" applyFont="1" applyBorder="1" applyAlignment="1">
      <alignment horizontal="center" vertical="center"/>
    </xf>
    <xf numFmtId="168" fontId="17" fillId="0" borderId="2" xfId="2" applyNumberFormat="1" applyFont="1" applyBorder="1" applyAlignment="1">
      <alignment horizontal="center" vertical="center"/>
    </xf>
    <xf numFmtId="168" fontId="17" fillId="0" borderId="32" xfId="2" applyNumberFormat="1" applyFont="1" applyBorder="1" applyAlignment="1">
      <alignment horizontal="center" vertical="center"/>
    </xf>
    <xf numFmtId="0" fontId="17" fillId="0" borderId="32" xfId="2" applyFont="1" applyBorder="1" applyAlignment="1">
      <alignment horizontal="center" vertical="center"/>
    </xf>
    <xf numFmtId="168" fontId="17" fillId="0" borderId="33" xfId="2" applyNumberFormat="1" applyFont="1" applyBorder="1" applyAlignment="1">
      <alignment horizontal="center" vertical="center"/>
    </xf>
    <xf numFmtId="3" fontId="17" fillId="0" borderId="2" xfId="2" applyNumberFormat="1" applyFont="1" applyBorder="1" applyAlignment="1">
      <alignment horizontal="center" vertical="center"/>
    </xf>
    <xf numFmtId="0" fontId="17" fillId="0" borderId="34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168" fontId="17" fillId="0" borderId="8" xfId="2" applyNumberFormat="1" applyFont="1" applyBorder="1" applyAlignment="1">
      <alignment horizontal="center" vertical="center"/>
    </xf>
    <xf numFmtId="3" fontId="17" fillId="0" borderId="8" xfId="2" applyNumberFormat="1" applyFont="1" applyBorder="1" applyAlignment="1">
      <alignment horizontal="center" vertical="center"/>
    </xf>
    <xf numFmtId="0" fontId="17" fillId="0" borderId="35" xfId="2" applyFont="1" applyBorder="1" applyAlignment="1">
      <alignment horizontal="center" vertical="center"/>
    </xf>
    <xf numFmtId="0" fontId="17" fillId="0" borderId="36" xfId="2" applyFont="1" applyBorder="1" applyAlignment="1">
      <alignment horizontal="center" vertical="center"/>
    </xf>
    <xf numFmtId="0" fontId="17" fillId="0" borderId="37" xfId="2" applyFont="1" applyBorder="1" applyAlignment="1">
      <alignment horizontal="center" vertical="center"/>
    </xf>
    <xf numFmtId="168" fontId="17" fillId="0" borderId="37" xfId="2" applyNumberFormat="1" applyFont="1" applyBorder="1" applyAlignment="1">
      <alignment horizontal="center" vertical="center"/>
    </xf>
    <xf numFmtId="3" fontId="17" fillId="0" borderId="37" xfId="2" applyNumberFormat="1" applyFont="1" applyBorder="1" applyAlignment="1">
      <alignment horizontal="center" vertical="center"/>
    </xf>
    <xf numFmtId="0" fontId="17" fillId="0" borderId="38" xfId="2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" fontId="5" fillId="2" borderId="4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21" fillId="0" borderId="0" xfId="0" applyFont="1" applyAlignment="1">
      <alignment vertical="center"/>
    </xf>
    <xf numFmtId="0" fontId="22" fillId="3" borderId="0" xfId="0" applyFont="1" applyFill="1" applyAlignment="1">
      <alignment horizontal="center" vertical="center"/>
    </xf>
    <xf numFmtId="0" fontId="22" fillId="6" borderId="0" xfId="0" applyFont="1" applyFill="1" applyAlignment="1">
      <alignment vertical="center"/>
    </xf>
    <xf numFmtId="0" fontId="22" fillId="0" borderId="0" xfId="0" applyFont="1"/>
    <xf numFmtId="0" fontId="24" fillId="5" borderId="0" xfId="0" applyFont="1" applyFill="1" applyAlignment="1">
      <alignment vertical="center"/>
    </xf>
    <xf numFmtId="0" fontId="23" fillId="4" borderId="3" xfId="0" applyFont="1" applyFill="1" applyBorder="1" applyAlignment="1">
      <alignment vertical="center"/>
    </xf>
    <xf numFmtId="0" fontId="23" fillId="4" borderId="39" xfId="0" applyFont="1" applyFill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0" fontId="5" fillId="5" borderId="2" xfId="0" applyFont="1" applyFill="1" applyBorder="1" applyAlignment="1">
      <alignment vertical="center"/>
    </xf>
    <xf numFmtId="0" fontId="22" fillId="5" borderId="42" xfId="0" applyFont="1" applyFill="1" applyBorder="1" applyAlignment="1">
      <alignment vertical="center"/>
    </xf>
    <xf numFmtId="4" fontId="5" fillId="5" borderId="2" xfId="0" applyNumberFormat="1" applyFont="1" applyFill="1" applyBorder="1" applyAlignment="1">
      <alignment horizontal="center" vertical="center"/>
    </xf>
    <xf numFmtId="0" fontId="5" fillId="5" borderId="8" xfId="0" applyFont="1" applyFill="1" applyBorder="1" applyAlignment="1">
      <alignment vertical="center"/>
    </xf>
    <xf numFmtId="0" fontId="24" fillId="5" borderId="3" xfId="0" applyFont="1" applyFill="1" applyBorder="1" applyAlignment="1">
      <alignment vertical="center"/>
    </xf>
    <xf numFmtId="0" fontId="24" fillId="5" borderId="39" xfId="0" applyFont="1" applyFill="1" applyBorder="1" applyAlignment="1">
      <alignment vertical="center"/>
    </xf>
    <xf numFmtId="0" fontId="2" fillId="5" borderId="3" xfId="0" applyFont="1" applyFill="1" applyBorder="1" applyAlignment="1">
      <alignment vertical="center"/>
    </xf>
    <xf numFmtId="0" fontId="24" fillId="5" borderId="43" xfId="0" applyFont="1" applyFill="1" applyBorder="1" applyAlignment="1">
      <alignment vertical="center"/>
    </xf>
    <xf numFmtId="0" fontId="24" fillId="5" borderId="0" xfId="0" applyFont="1" applyFill="1" applyBorder="1" applyAlignment="1">
      <alignment vertical="center"/>
    </xf>
    <xf numFmtId="0" fontId="24" fillId="5" borderId="1" xfId="0" applyFont="1" applyFill="1" applyBorder="1" applyAlignment="1">
      <alignment vertical="center"/>
    </xf>
    <xf numFmtId="0" fontId="24" fillId="5" borderId="10" xfId="0" applyFont="1" applyFill="1" applyBorder="1" applyAlignment="1">
      <alignment vertical="center"/>
    </xf>
    <xf numFmtId="0" fontId="22" fillId="5" borderId="17" xfId="0" applyFont="1" applyFill="1" applyBorder="1" applyAlignment="1">
      <alignment vertical="center"/>
    </xf>
    <xf numFmtId="0" fontId="5" fillId="6" borderId="2" xfId="0" applyFont="1" applyFill="1" applyBorder="1" applyAlignment="1">
      <alignment vertical="center"/>
    </xf>
    <xf numFmtId="0" fontId="5" fillId="6" borderId="8" xfId="0" applyFont="1" applyFill="1" applyBorder="1" applyAlignment="1">
      <alignment vertical="center"/>
    </xf>
    <xf numFmtId="4" fontId="5" fillId="6" borderId="2" xfId="0" applyNumberFormat="1" applyFont="1" applyFill="1" applyBorder="1" applyAlignment="1">
      <alignment horizontal="center" vertical="center"/>
    </xf>
    <xf numFmtId="0" fontId="5" fillId="6" borderId="3" xfId="0" applyFont="1" applyFill="1" applyBorder="1" applyAlignment="1">
      <alignment vertical="center"/>
    </xf>
    <xf numFmtId="0" fontId="22" fillId="6" borderId="41" xfId="0" applyFont="1" applyFill="1" applyBorder="1" applyAlignment="1">
      <alignment vertical="center"/>
    </xf>
    <xf numFmtId="4" fontId="4" fillId="3" borderId="8" xfId="1" applyNumberFormat="1" applyFont="1" applyFill="1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2" fillId="4" borderId="42" xfId="0" applyFont="1" applyFill="1" applyBorder="1" applyAlignment="1">
      <alignment vertical="center"/>
    </xf>
    <xf numFmtId="0" fontId="22" fillId="4" borderId="42" xfId="0" applyFont="1" applyFill="1" applyBorder="1" applyAlignment="1">
      <alignment vertical="center"/>
    </xf>
    <xf numFmtId="0" fontId="5" fillId="4" borderId="33" xfId="0" applyFont="1" applyFill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4" fontId="5" fillId="4" borderId="2" xfId="0" applyNumberFormat="1" applyFont="1" applyFill="1" applyBorder="1" applyAlignment="1">
      <alignment horizontal="center" vertical="center"/>
    </xf>
    <xf numFmtId="0" fontId="22" fillId="6" borderId="8" xfId="0" applyFont="1" applyFill="1" applyBorder="1" applyAlignment="1">
      <alignment vertical="center"/>
    </xf>
    <xf numFmtId="0" fontId="22" fillId="6" borderId="43" xfId="0" applyFont="1" applyFill="1" applyBorder="1" applyAlignment="1">
      <alignment vertical="center"/>
    </xf>
    <xf numFmtId="4" fontId="5" fillId="2" borderId="4" xfId="1" applyNumberFormat="1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vertical="center"/>
    </xf>
    <xf numFmtId="0" fontId="5" fillId="2" borderId="40" xfId="0" applyFont="1" applyFill="1" applyBorder="1" applyAlignment="1">
      <alignment vertical="center"/>
    </xf>
    <xf numFmtId="4" fontId="5" fillId="2" borderId="40" xfId="0" applyNumberFormat="1" applyFont="1" applyFill="1" applyBorder="1" applyAlignment="1">
      <alignment horizontal="center" vertical="center"/>
    </xf>
    <xf numFmtId="0" fontId="22" fillId="2" borderId="33" xfId="0" applyFont="1" applyFill="1" applyBorder="1" applyAlignment="1">
      <alignment vertical="center"/>
    </xf>
    <xf numFmtId="0" fontId="22" fillId="2" borderId="42" xfId="0" applyFont="1" applyFill="1" applyBorder="1" applyAlignment="1">
      <alignment vertical="center"/>
    </xf>
    <xf numFmtId="0" fontId="25" fillId="0" borderId="44" xfId="0" applyFont="1" applyBorder="1" applyAlignment="1">
      <alignment horizontal="center" vertical="center" textRotation="90"/>
    </xf>
    <xf numFmtId="0" fontId="5" fillId="12" borderId="8" xfId="0" applyFont="1" applyFill="1" applyBorder="1" applyAlignment="1">
      <alignment horizontal="center" vertical="center" textRotation="90"/>
    </xf>
    <xf numFmtId="0" fontId="3" fillId="12" borderId="3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vertical="center"/>
    </xf>
    <xf numFmtId="0" fontId="5" fillId="12" borderId="39" xfId="0" applyFont="1" applyFill="1" applyBorder="1" applyAlignment="1">
      <alignment vertical="center"/>
    </xf>
    <xf numFmtId="0" fontId="5" fillId="11" borderId="8" xfId="0" applyFont="1" applyFill="1" applyBorder="1" applyAlignment="1">
      <alignment horizontal="center" vertical="center" textRotation="90"/>
    </xf>
    <xf numFmtId="0" fontId="3" fillId="11" borderId="3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vertical="center"/>
    </xf>
    <xf numFmtId="0" fontId="5" fillId="11" borderId="39" xfId="0" applyFont="1" applyFill="1" applyBorder="1" applyAlignment="1">
      <alignment vertical="center"/>
    </xf>
    <xf numFmtId="0" fontId="22" fillId="6" borderId="1" xfId="0" applyFont="1" applyFill="1" applyBorder="1" applyAlignment="1">
      <alignment vertical="center"/>
    </xf>
    <xf numFmtId="9" fontId="2" fillId="0" borderId="0" xfId="0" applyNumberFormat="1" applyFont="1"/>
    <xf numFmtId="9" fontId="5" fillId="0" borderId="2" xfId="0" applyNumberFormat="1" applyFont="1" applyBorder="1" applyAlignment="1">
      <alignment horizontal="center" vertical="center"/>
    </xf>
    <xf numFmtId="9" fontId="5" fillId="4" borderId="2" xfId="0" applyNumberFormat="1" applyFont="1" applyFill="1" applyBorder="1" applyAlignment="1">
      <alignment vertical="center"/>
    </xf>
    <xf numFmtId="9" fontId="5" fillId="5" borderId="2" xfId="0" applyNumberFormat="1" applyFont="1" applyFill="1" applyBorder="1" applyAlignment="1">
      <alignment vertical="center"/>
    </xf>
    <xf numFmtId="9" fontId="5" fillId="0" borderId="7" xfId="0" applyNumberFormat="1" applyFont="1" applyFill="1" applyBorder="1" applyAlignment="1">
      <alignment vertical="center"/>
    </xf>
    <xf numFmtId="9" fontId="5" fillId="6" borderId="2" xfId="0" applyNumberFormat="1" applyFont="1" applyFill="1" applyBorder="1" applyAlignment="1">
      <alignment vertical="center"/>
    </xf>
    <xf numFmtId="9" fontId="5" fillId="2" borderId="4" xfId="0" applyNumberFormat="1" applyFont="1" applyFill="1" applyBorder="1" applyAlignment="1">
      <alignment vertical="center"/>
    </xf>
    <xf numFmtId="9" fontId="5" fillId="0" borderId="4" xfId="0" applyNumberFormat="1" applyFont="1" applyFill="1" applyBorder="1" applyAlignment="1">
      <alignment vertical="center"/>
    </xf>
    <xf numFmtId="9" fontId="5" fillId="2" borderId="40" xfId="0" applyNumberFormat="1" applyFont="1" applyFill="1" applyBorder="1" applyAlignment="1">
      <alignment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6" borderId="43" xfId="0" applyFont="1" applyFill="1" applyBorder="1" applyAlignment="1">
      <alignment vertical="center"/>
    </xf>
    <xf numFmtId="0" fontId="5" fillId="13" borderId="8" xfId="0" applyFont="1" applyFill="1" applyBorder="1" applyAlignment="1">
      <alignment vertical="center"/>
    </xf>
    <xf numFmtId="0" fontId="22" fillId="13" borderId="3" xfId="0" applyFont="1" applyFill="1" applyBorder="1" applyAlignment="1">
      <alignment vertical="center"/>
    </xf>
    <xf numFmtId="0" fontId="5" fillId="13" borderId="2" xfId="0" applyFont="1" applyFill="1" applyBorder="1" applyAlignment="1">
      <alignment vertical="center"/>
    </xf>
    <xf numFmtId="4" fontId="5" fillId="13" borderId="2" xfId="0" applyNumberFormat="1" applyFont="1" applyFill="1" applyBorder="1" applyAlignment="1">
      <alignment horizontal="center" vertical="center"/>
    </xf>
    <xf numFmtId="9" fontId="5" fillId="13" borderId="2" xfId="0" applyNumberFormat="1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4" fontId="5" fillId="2" borderId="3" xfId="0" applyNumberFormat="1" applyFont="1" applyFill="1" applyBorder="1" applyAlignment="1">
      <alignment horizontal="center" vertical="center"/>
    </xf>
    <xf numFmtId="9" fontId="5" fillId="2" borderId="3" xfId="0" applyNumberFormat="1" applyFont="1" applyFill="1" applyBorder="1" applyAlignment="1">
      <alignment vertical="center"/>
    </xf>
    <xf numFmtId="0" fontId="22" fillId="7" borderId="43" xfId="0" applyFont="1" applyFill="1" applyBorder="1" applyAlignment="1">
      <alignment vertical="center"/>
    </xf>
    <xf numFmtId="0" fontId="22" fillId="7" borderId="41" xfId="0" applyFont="1" applyFill="1" applyBorder="1" applyAlignment="1">
      <alignment vertical="center"/>
    </xf>
    <xf numFmtId="0" fontId="22" fillId="13" borderId="43" xfId="0" applyFont="1" applyFill="1" applyBorder="1" applyAlignment="1">
      <alignment vertical="center"/>
    </xf>
    <xf numFmtId="0" fontId="5" fillId="14" borderId="8" xfId="0" applyFont="1" applyFill="1" applyBorder="1" applyAlignment="1">
      <alignment horizontal="center" vertical="center" textRotation="90"/>
    </xf>
    <xf numFmtId="0" fontId="3" fillId="14" borderId="3" xfId="0" applyFont="1" applyFill="1" applyBorder="1" applyAlignment="1">
      <alignment horizontal="center" vertical="center"/>
    </xf>
    <xf numFmtId="0" fontId="5" fillId="14" borderId="3" xfId="0" applyFont="1" applyFill="1" applyBorder="1" applyAlignment="1">
      <alignment vertical="center"/>
    </xf>
    <xf numFmtId="0" fontId="5" fillId="14" borderId="39" xfId="0" applyFont="1" applyFill="1" applyBorder="1" applyAlignment="1">
      <alignment vertical="center"/>
    </xf>
    <xf numFmtId="0" fontId="5" fillId="15" borderId="8" xfId="0" applyFont="1" applyFill="1" applyBorder="1" applyAlignment="1">
      <alignment horizontal="center" vertical="center" textRotation="90"/>
    </xf>
    <xf numFmtId="0" fontId="3" fillId="15" borderId="3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vertical="center"/>
    </xf>
    <xf numFmtId="0" fontId="5" fillId="15" borderId="39" xfId="0" applyFont="1" applyFill="1" applyBorder="1" applyAlignment="1">
      <alignment vertical="center"/>
    </xf>
    <xf numFmtId="0" fontId="0" fillId="0" borderId="0" xfId="0" applyNumberFormat="1"/>
    <xf numFmtId="0" fontId="0" fillId="0" borderId="0" xfId="0" applyAlignment="1">
      <alignment horizontal="left" indent="1"/>
    </xf>
    <xf numFmtId="2" fontId="0" fillId="0" borderId="0" xfId="0" applyNumberFormat="1"/>
    <xf numFmtId="0" fontId="5" fillId="2" borderId="7" xfId="0" applyFont="1" applyFill="1" applyBorder="1" applyAlignment="1">
      <alignment vertical="center"/>
    </xf>
    <xf numFmtId="4" fontId="5" fillId="2" borderId="7" xfId="0" applyNumberFormat="1" applyFont="1" applyFill="1" applyBorder="1" applyAlignment="1">
      <alignment horizontal="center" vertical="center"/>
    </xf>
    <xf numFmtId="4" fontId="5" fillId="2" borderId="7" xfId="1" applyNumberFormat="1" applyFont="1" applyFill="1" applyBorder="1" applyAlignment="1">
      <alignment horizontal="center" vertical="center"/>
    </xf>
    <xf numFmtId="14" fontId="5" fillId="0" borderId="7" xfId="0" applyNumberFormat="1" applyFont="1" applyFill="1" applyBorder="1" applyAlignment="1">
      <alignment vertical="center"/>
    </xf>
    <xf numFmtId="14" fontId="5" fillId="0" borderId="4" xfId="0" applyNumberFormat="1" applyFont="1" applyFill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27" fillId="0" borderId="45" xfId="4" applyFont="1" applyFill="1" applyBorder="1" applyAlignment="1">
      <alignment vertical="center"/>
    </xf>
    <xf numFmtId="0" fontId="27" fillId="0" borderId="46" xfId="4" applyFont="1" applyFill="1" applyBorder="1" applyAlignment="1">
      <alignment vertical="center"/>
    </xf>
    <xf numFmtId="0" fontId="27" fillId="0" borderId="47" xfId="4" applyFont="1" applyFill="1" applyBorder="1" applyAlignment="1">
      <alignment vertical="center"/>
    </xf>
    <xf numFmtId="0" fontId="28" fillId="0" borderId="45" xfId="4" applyFont="1" applyFill="1" applyBorder="1" applyAlignment="1">
      <alignment vertical="top"/>
    </xf>
    <xf numFmtId="0" fontId="28" fillId="0" borderId="46" xfId="4" applyFont="1" applyFill="1" applyBorder="1" applyAlignment="1">
      <alignment vertical="top"/>
    </xf>
    <xf numFmtId="0" fontId="27" fillId="0" borderId="45" xfId="4" applyFont="1" applyFill="1" applyBorder="1" applyAlignment="1">
      <alignment horizontal="centerContinuous" vertical="center"/>
    </xf>
    <xf numFmtId="0" fontId="27" fillId="0" borderId="46" xfId="4" applyFont="1" applyFill="1" applyBorder="1" applyAlignment="1">
      <alignment horizontal="centerContinuous" vertical="center"/>
    </xf>
    <xf numFmtId="0" fontId="27" fillId="0" borderId="47" xfId="4" applyFont="1" applyFill="1" applyBorder="1" applyAlignment="1">
      <alignment horizontal="centerContinuous" vertical="center"/>
    </xf>
    <xf numFmtId="0" fontId="27" fillId="0" borderId="0" xfId="4" applyFont="1" applyFill="1" applyBorder="1" applyAlignment="1">
      <alignment horizontal="center" vertical="center"/>
    </xf>
    <xf numFmtId="0" fontId="27" fillId="0" borderId="0" xfId="4" applyFont="1" applyFill="1" applyBorder="1" applyAlignment="1"/>
    <xf numFmtId="0" fontId="27" fillId="0" borderId="19" xfId="4" applyFont="1" applyFill="1" applyBorder="1" applyAlignment="1">
      <alignment vertical="center"/>
    </xf>
    <xf numFmtId="0" fontId="27" fillId="0" borderId="0" xfId="4" applyFont="1" applyFill="1" applyBorder="1" applyAlignment="1">
      <alignment vertical="center"/>
    </xf>
    <xf numFmtId="0" fontId="27" fillId="0" borderId="24" xfId="4" applyFont="1" applyFill="1" applyBorder="1" applyAlignment="1">
      <alignment vertical="center"/>
    </xf>
    <xf numFmtId="0" fontId="27" fillId="0" borderId="19" xfId="4" applyFont="1" applyFill="1" applyBorder="1" applyAlignment="1">
      <alignment horizontal="centerContinuous" vertical="center"/>
    </xf>
    <xf numFmtId="0" fontId="27" fillId="0" borderId="0" xfId="4" applyFont="1" applyFill="1" applyBorder="1" applyAlignment="1">
      <alignment horizontal="centerContinuous" vertical="center"/>
    </xf>
    <xf numFmtId="0" fontId="27" fillId="0" borderId="24" xfId="4" applyFont="1" applyFill="1" applyBorder="1" applyAlignment="1">
      <alignment horizontal="centerContinuous" vertical="center"/>
    </xf>
    <xf numFmtId="0" fontId="30" fillId="0" borderId="25" xfId="4" applyFont="1" applyFill="1" applyBorder="1" applyAlignment="1">
      <alignment vertical="center"/>
    </xf>
    <xf numFmtId="0" fontId="30" fillId="0" borderId="26" xfId="4" applyFont="1" applyFill="1" applyBorder="1" applyAlignment="1">
      <alignment vertical="center"/>
    </xf>
    <xf numFmtId="0" fontId="30" fillId="0" borderId="27" xfId="4" applyFont="1" applyFill="1" applyBorder="1" applyAlignment="1">
      <alignment vertical="center"/>
    </xf>
    <xf numFmtId="0" fontId="27" fillId="0" borderId="45" xfId="4" applyFont="1" applyFill="1" applyBorder="1" applyAlignment="1">
      <alignment horizontal="center" vertical="center"/>
    </xf>
    <xf numFmtId="0" fontId="27" fillId="0" borderId="46" xfId="4" applyFont="1" applyFill="1" applyBorder="1" applyAlignment="1">
      <alignment horizontal="center" vertical="center"/>
    </xf>
    <xf numFmtId="0" fontId="27" fillId="0" borderId="46" xfId="4" applyFont="1" applyFill="1" applyBorder="1" applyAlignment="1">
      <alignment horizontal="right"/>
    </xf>
    <xf numFmtId="0" fontId="27" fillId="0" borderId="47" xfId="4" applyFont="1" applyFill="1" applyBorder="1" applyAlignment="1">
      <alignment horizontal="center" vertical="center"/>
    </xf>
    <xf numFmtId="0" fontId="28" fillId="0" borderId="19" xfId="4" applyFont="1" applyFill="1" applyBorder="1" applyAlignment="1">
      <alignment horizontal="right" vertical="center"/>
    </xf>
    <xf numFmtId="0" fontId="28" fillId="0" borderId="0" xfId="4" applyFont="1" applyFill="1" applyBorder="1" applyAlignment="1">
      <alignment horizontal="right" vertical="center"/>
    </xf>
    <xf numFmtId="0" fontId="27" fillId="0" borderId="0" xfId="4" applyFont="1" applyFill="1" applyBorder="1" applyAlignment="1">
      <alignment horizontal="right" vertical="center"/>
    </xf>
    <xf numFmtId="0" fontId="27" fillId="0" borderId="0" xfId="4" applyFont="1" applyFill="1" applyBorder="1" applyAlignment="1">
      <alignment horizontal="left" vertical="center"/>
    </xf>
    <xf numFmtId="0" fontId="27" fillId="0" borderId="24" xfId="4" applyFont="1" applyFill="1" applyBorder="1" applyAlignment="1">
      <alignment horizontal="center" vertical="center"/>
    </xf>
    <xf numFmtId="0" fontId="27" fillId="16" borderId="0" xfId="4" applyFont="1" applyFill="1" applyBorder="1" applyAlignment="1">
      <alignment vertical="center"/>
    </xf>
    <xf numFmtId="0" fontId="27" fillId="0" borderId="2" xfId="4" applyFont="1" applyFill="1" applyBorder="1" applyAlignment="1">
      <alignment vertical="center"/>
    </xf>
    <xf numFmtId="0" fontId="27" fillId="0" borderId="24" xfId="4" applyFont="1" applyFill="1" applyBorder="1" applyAlignment="1"/>
    <xf numFmtId="49" fontId="27" fillId="0" borderId="0" xfId="4" applyNumberFormat="1" applyFont="1" applyFill="1" applyBorder="1" applyAlignment="1">
      <alignment vertical="distributed"/>
    </xf>
    <xf numFmtId="0" fontId="31" fillId="0" borderId="0" xfId="4" applyFont="1" applyFill="1" applyBorder="1" applyAlignment="1">
      <alignment horizontal="center" vertical="center"/>
    </xf>
    <xf numFmtId="0" fontId="31" fillId="0" borderId="0" xfId="4" applyFont="1" applyFill="1" applyBorder="1" applyAlignment="1">
      <alignment vertical="center"/>
    </xf>
    <xf numFmtId="0" fontId="30" fillId="0" borderId="0" xfId="4" applyFont="1" applyFill="1" applyBorder="1" applyAlignment="1">
      <alignment vertical="center"/>
    </xf>
    <xf numFmtId="0" fontId="30" fillId="0" borderId="24" xfId="4" applyFont="1" applyFill="1" applyBorder="1" applyAlignment="1">
      <alignment vertical="center"/>
    </xf>
    <xf numFmtId="0" fontId="27" fillId="0" borderId="19" xfId="4" applyFont="1" applyFill="1" applyBorder="1" applyAlignment="1">
      <alignment horizontal="right" vertical="center"/>
    </xf>
    <xf numFmtId="0" fontId="28" fillId="0" borderId="19" xfId="4" applyFont="1" applyFill="1" applyBorder="1" applyAlignment="1">
      <alignment vertical="top"/>
    </xf>
    <xf numFmtId="0" fontId="28" fillId="0" borderId="0" xfId="4" applyFont="1" applyFill="1" applyBorder="1" applyAlignment="1">
      <alignment vertical="top"/>
    </xf>
    <xf numFmtId="0" fontId="28" fillId="0" borderId="24" xfId="4" applyFont="1" applyFill="1" applyBorder="1" applyAlignment="1">
      <alignment vertical="top"/>
    </xf>
    <xf numFmtId="0" fontId="28" fillId="0" borderId="31" xfId="4" applyFont="1" applyFill="1" applyBorder="1" applyAlignment="1">
      <alignment horizontal="right" vertical="center"/>
    </xf>
    <xf numFmtId="0" fontId="28" fillId="0" borderId="2" xfId="4" applyFont="1" applyFill="1" applyBorder="1" applyAlignment="1">
      <alignment horizontal="right" vertical="center"/>
    </xf>
    <xf numFmtId="170" fontId="27" fillId="0" borderId="0" xfId="4" applyNumberFormat="1" applyFont="1" applyFill="1" applyBorder="1" applyAlignment="1">
      <alignment vertical="center"/>
    </xf>
    <xf numFmtId="170" fontId="27" fillId="0" borderId="0" xfId="6" applyNumberFormat="1" applyFont="1" applyFill="1" applyBorder="1" applyAlignment="1">
      <alignment vertical="center"/>
    </xf>
    <xf numFmtId="0" fontId="31" fillId="0" borderId="51" xfId="4" applyFont="1" applyFill="1" applyBorder="1" applyAlignment="1">
      <alignment vertical="center"/>
    </xf>
    <xf numFmtId="0" fontId="27" fillId="0" borderId="19" xfId="4" applyFont="1" applyFill="1" applyBorder="1" applyAlignment="1"/>
    <xf numFmtId="0" fontId="27" fillId="0" borderId="16" xfId="4" applyFont="1" applyFill="1" applyBorder="1" applyAlignment="1">
      <alignment horizontal="centerContinuous" vertical="center"/>
    </xf>
    <xf numFmtId="0" fontId="27" fillId="0" borderId="17" xfId="4" applyFont="1" applyFill="1" applyBorder="1" applyAlignment="1">
      <alignment horizontal="centerContinuous" vertical="center"/>
    </xf>
    <xf numFmtId="0" fontId="27" fillId="0" borderId="48" xfId="4" applyFont="1" applyFill="1" applyBorder="1" applyAlignment="1">
      <alignment horizontal="centerContinuous" vertical="center"/>
    </xf>
    <xf numFmtId="0" fontId="27" fillId="0" borderId="55" xfId="4" applyFont="1" applyFill="1" applyBorder="1" applyAlignment="1">
      <alignment horizontal="centerContinuous" vertical="center"/>
    </xf>
    <xf numFmtId="0" fontId="27" fillId="0" borderId="18" xfId="4" applyFont="1" applyFill="1" applyBorder="1" applyAlignment="1">
      <alignment horizontal="centerContinuous" vertical="center"/>
    </xf>
    <xf numFmtId="0" fontId="27" fillId="0" borderId="1" xfId="4" applyFont="1" applyFill="1" applyBorder="1" applyAlignment="1">
      <alignment horizontal="centerContinuous" vertical="center"/>
    </xf>
    <xf numFmtId="0" fontId="27" fillId="0" borderId="43" xfId="4" applyFont="1" applyFill="1" applyBorder="1" applyAlignment="1">
      <alignment horizontal="centerContinuous" vertical="center"/>
    </xf>
    <xf numFmtId="0" fontId="27" fillId="0" borderId="43" xfId="4" applyFont="1" applyFill="1" applyBorder="1" applyAlignment="1"/>
    <xf numFmtId="0" fontId="27" fillId="0" borderId="14" xfId="4" applyFont="1" applyFill="1" applyBorder="1" applyAlignment="1">
      <alignment horizontal="center" vertical="center"/>
    </xf>
    <xf numFmtId="0" fontId="27" fillId="0" borderId="10" xfId="4" applyFont="1" applyFill="1" applyBorder="1" applyAlignment="1">
      <alignment horizontal="center" vertical="center"/>
    </xf>
    <xf numFmtId="0" fontId="27" fillId="0" borderId="49" xfId="4" applyFont="1" applyFill="1" applyBorder="1" applyAlignment="1">
      <alignment horizontal="center" vertical="center"/>
    </xf>
    <xf numFmtId="0" fontId="27" fillId="0" borderId="41" xfId="4" applyFont="1" applyFill="1" applyBorder="1" applyAlignment="1">
      <alignment horizontal="center" vertical="center"/>
    </xf>
    <xf numFmtId="0" fontId="27" fillId="0" borderId="15" xfId="4" applyFont="1" applyFill="1" applyBorder="1" applyAlignment="1">
      <alignment horizontal="center" vertical="center"/>
    </xf>
    <xf numFmtId="0" fontId="27" fillId="0" borderId="25" xfId="4" applyFont="1" applyFill="1" applyBorder="1" applyAlignment="1"/>
    <xf numFmtId="0" fontId="27" fillId="0" borderId="26" xfId="4" applyFont="1" applyFill="1" applyBorder="1" applyAlignment="1"/>
    <xf numFmtId="3" fontId="5" fillId="0" borderId="2" xfId="0" applyNumberFormat="1" applyFont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5" fillId="4" borderId="2" xfId="0" applyNumberFormat="1" applyFont="1" applyFill="1" applyBorder="1" applyAlignment="1">
      <alignment vertical="center"/>
    </xf>
    <xf numFmtId="3" fontId="5" fillId="5" borderId="2" xfId="0" applyNumberFormat="1" applyFont="1" applyFill="1" applyBorder="1" applyAlignment="1">
      <alignment vertical="center"/>
    </xf>
    <xf numFmtId="3" fontId="5" fillId="0" borderId="7" xfId="0" applyNumberFormat="1" applyFont="1" applyFill="1" applyBorder="1" applyAlignment="1">
      <alignment vertical="center"/>
    </xf>
    <xf numFmtId="3" fontId="5" fillId="6" borderId="2" xfId="0" applyNumberFormat="1" applyFont="1" applyFill="1" applyBorder="1" applyAlignment="1">
      <alignment vertical="center"/>
    </xf>
    <xf numFmtId="3" fontId="5" fillId="2" borderId="4" xfId="0" applyNumberFormat="1" applyFont="1" applyFill="1" applyBorder="1" applyAlignment="1">
      <alignment vertical="center"/>
    </xf>
    <xf numFmtId="3" fontId="5" fillId="0" borderId="4" xfId="0" applyNumberFormat="1" applyFont="1" applyFill="1" applyBorder="1" applyAlignment="1">
      <alignment vertical="center"/>
    </xf>
    <xf numFmtId="3" fontId="5" fillId="13" borderId="2" xfId="0" applyNumberFormat="1" applyFont="1" applyFill="1" applyBorder="1" applyAlignment="1">
      <alignment vertical="center"/>
    </xf>
    <xf numFmtId="3" fontId="5" fillId="2" borderId="3" xfId="0" applyNumberFormat="1" applyFont="1" applyFill="1" applyBorder="1" applyAlignment="1">
      <alignment vertical="center"/>
    </xf>
    <xf numFmtId="3" fontId="5" fillId="2" borderId="40" xfId="0" applyNumberFormat="1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9" fontId="5" fillId="0" borderId="3" xfId="0" applyNumberFormat="1" applyFont="1" applyFill="1" applyBorder="1" applyAlignment="1">
      <alignment vertical="center"/>
    </xf>
    <xf numFmtId="0" fontId="20" fillId="13" borderId="55" xfId="0" applyFont="1" applyFill="1" applyBorder="1" applyAlignment="1">
      <alignment vertical="center"/>
    </xf>
    <xf numFmtId="0" fontId="22" fillId="7" borderId="39" xfId="0" applyFont="1" applyFill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6" fillId="3" borderId="1" xfId="0" applyFont="1" applyFill="1" applyBorder="1" applyAlignment="1">
      <alignment horizontal="center" vertical="center"/>
    </xf>
    <xf numFmtId="0" fontId="5" fillId="13" borderId="33" xfId="0" applyFont="1" applyFill="1" applyBorder="1" applyAlignment="1">
      <alignment vertical="center"/>
    </xf>
    <xf numFmtId="0" fontId="5" fillId="13" borderId="4" xfId="0" applyFont="1" applyFill="1" applyBorder="1" applyAlignment="1">
      <alignment vertical="center"/>
    </xf>
    <xf numFmtId="0" fontId="5" fillId="13" borderId="7" xfId="0" applyFont="1" applyFill="1" applyBorder="1" applyAlignment="1">
      <alignment vertical="center"/>
    </xf>
    <xf numFmtId="14" fontId="5" fillId="13" borderId="4" xfId="0" applyNumberFormat="1" applyFont="1" applyFill="1" applyBorder="1" applyAlignment="1">
      <alignment vertical="center"/>
    </xf>
    <xf numFmtId="4" fontId="5" fillId="13" borderId="4" xfId="0" applyNumberFormat="1" applyFont="1" applyFill="1" applyBorder="1" applyAlignment="1">
      <alignment horizontal="center" vertical="center"/>
    </xf>
    <xf numFmtId="9" fontId="5" fillId="13" borderId="4" xfId="0" applyNumberFormat="1" applyFont="1" applyFill="1" applyBorder="1" applyAlignment="1">
      <alignment vertical="center"/>
    </xf>
    <xf numFmtId="14" fontId="5" fillId="2" borderId="4" xfId="0" applyNumberFormat="1" applyFont="1" applyFill="1" applyBorder="1" applyAlignment="1">
      <alignment vertical="center"/>
    </xf>
    <xf numFmtId="14" fontId="2" fillId="0" borderId="0" xfId="0" applyNumberFormat="1" applyFont="1"/>
    <xf numFmtId="14" fontId="5" fillId="0" borderId="2" xfId="0" applyNumberFormat="1" applyFont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4" fontId="5" fillId="4" borderId="2" xfId="0" applyNumberFormat="1" applyFont="1" applyFill="1" applyBorder="1" applyAlignment="1">
      <alignment vertical="center"/>
    </xf>
    <xf numFmtId="14" fontId="5" fillId="5" borderId="2" xfId="0" applyNumberFormat="1" applyFont="1" applyFill="1" applyBorder="1" applyAlignment="1">
      <alignment vertical="center"/>
    </xf>
    <xf numFmtId="14" fontId="5" fillId="0" borderId="3" xfId="0" applyNumberFormat="1" applyFont="1" applyFill="1" applyBorder="1" applyAlignment="1">
      <alignment vertical="center"/>
    </xf>
    <xf numFmtId="14" fontId="5" fillId="6" borderId="2" xfId="0" applyNumberFormat="1" applyFont="1" applyFill="1" applyBorder="1" applyAlignment="1">
      <alignment vertical="center"/>
    </xf>
    <xf numFmtId="14" fontId="5" fillId="13" borderId="2" xfId="0" applyNumberFormat="1" applyFont="1" applyFill="1" applyBorder="1" applyAlignment="1">
      <alignment vertical="center"/>
    </xf>
    <xf numFmtId="14" fontId="5" fillId="2" borderId="3" xfId="0" applyNumberFormat="1" applyFont="1" applyFill="1" applyBorder="1" applyAlignment="1">
      <alignment vertical="center"/>
    </xf>
    <xf numFmtId="4" fontId="5" fillId="0" borderId="4" xfId="0" applyNumberFormat="1" applyFont="1" applyFill="1" applyBorder="1" applyAlignment="1">
      <alignment horizontal="center" vertical="center"/>
    </xf>
    <xf numFmtId="0" fontId="5" fillId="0" borderId="4" xfId="0" quotePrefix="1" applyFont="1" applyFill="1" applyBorder="1" applyAlignment="1">
      <alignment vertical="center"/>
    </xf>
    <xf numFmtId="4" fontId="5" fillId="0" borderId="4" xfId="1" applyNumberFormat="1" applyFont="1" applyFill="1" applyBorder="1" applyAlignment="1">
      <alignment horizontal="center" vertical="center"/>
    </xf>
    <xf numFmtId="4" fontId="5" fillId="0" borderId="3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vertical="center"/>
    </xf>
    <xf numFmtId="2" fontId="5" fillId="0" borderId="3" xfId="0" applyNumberFormat="1" applyFont="1" applyFill="1" applyBorder="1" applyAlignment="1">
      <alignment vertical="center"/>
    </xf>
    <xf numFmtId="0" fontId="5" fillId="0" borderId="40" xfId="0" applyFont="1" applyFill="1" applyBorder="1" applyAlignment="1">
      <alignment vertical="center"/>
    </xf>
    <xf numFmtId="14" fontId="5" fillId="0" borderId="40" xfId="0" applyNumberFormat="1" applyFont="1" applyFill="1" applyBorder="1" applyAlignment="1">
      <alignment vertical="center"/>
    </xf>
    <xf numFmtId="4" fontId="5" fillId="0" borderId="40" xfId="0" applyNumberFormat="1" applyFont="1" applyFill="1" applyBorder="1" applyAlignment="1">
      <alignment horizontal="center" vertical="center"/>
    </xf>
    <xf numFmtId="9" fontId="5" fillId="0" borderId="40" xfId="0" applyNumberFormat="1" applyFont="1" applyFill="1" applyBorder="1" applyAlignment="1">
      <alignment vertical="center"/>
    </xf>
    <xf numFmtId="4" fontId="2" fillId="0" borderId="0" xfId="0" applyNumberFormat="1" applyFont="1"/>
    <xf numFmtId="10" fontId="5" fillId="4" borderId="2" xfId="0" applyNumberFormat="1" applyFont="1" applyFill="1" applyBorder="1" applyAlignment="1">
      <alignment vertical="center"/>
    </xf>
    <xf numFmtId="3" fontId="5" fillId="0" borderId="2" xfId="0" applyNumberFormat="1" applyFont="1" applyBorder="1" applyAlignment="1">
      <alignment horizontal="center" vertical="center" wrapText="1"/>
    </xf>
    <xf numFmtId="3" fontId="5" fillId="0" borderId="3" xfId="0" applyNumberFormat="1" applyFont="1" applyFill="1" applyBorder="1" applyAlignment="1">
      <alignment vertical="center"/>
    </xf>
    <xf numFmtId="3" fontId="5" fillId="13" borderId="4" xfId="0" applyNumberFormat="1" applyFont="1" applyFill="1" applyBorder="1" applyAlignment="1">
      <alignment vertical="center"/>
    </xf>
    <xf numFmtId="3" fontId="5" fillId="0" borderId="40" xfId="0" applyNumberFormat="1" applyFont="1" applyFill="1" applyBorder="1" applyAlignment="1">
      <alignment vertical="center"/>
    </xf>
    <xf numFmtId="3" fontId="8" fillId="0" borderId="10" xfId="0" applyNumberFormat="1" applyFont="1" applyBorder="1" applyAlignment="1">
      <alignment vertical="center"/>
    </xf>
    <xf numFmtId="3" fontId="5" fillId="4" borderId="2" xfId="0" applyNumberFormat="1" applyFont="1" applyFill="1" applyBorder="1" applyAlignment="1">
      <alignment horizontal="center" vertical="center"/>
    </xf>
    <xf numFmtId="3" fontId="5" fillId="5" borderId="2" xfId="0" applyNumberFormat="1" applyFont="1" applyFill="1" applyBorder="1" applyAlignment="1">
      <alignment horizontal="center" vertical="center"/>
    </xf>
    <xf numFmtId="3" fontId="5" fillId="2" borderId="7" xfId="0" applyNumberFormat="1" applyFont="1" applyFill="1" applyBorder="1" applyAlignment="1">
      <alignment horizontal="center" vertical="center"/>
    </xf>
    <xf numFmtId="3" fontId="5" fillId="2" borderId="3" xfId="0" applyNumberFormat="1" applyFont="1" applyFill="1" applyBorder="1" applyAlignment="1">
      <alignment horizontal="center" vertical="center"/>
    </xf>
    <xf numFmtId="3" fontId="5" fillId="6" borderId="2" xfId="0" applyNumberFormat="1" applyFont="1" applyFill="1" applyBorder="1" applyAlignment="1">
      <alignment horizontal="center" vertical="center"/>
    </xf>
    <xf numFmtId="3" fontId="5" fillId="0" borderId="4" xfId="0" applyNumberFormat="1" applyFont="1" applyFill="1" applyBorder="1" applyAlignment="1">
      <alignment horizontal="center" vertical="center"/>
    </xf>
    <xf numFmtId="3" fontId="5" fillId="13" borderId="4" xfId="0" applyNumberFormat="1" applyFont="1" applyFill="1" applyBorder="1" applyAlignment="1">
      <alignment horizontal="center" vertical="center"/>
    </xf>
    <xf numFmtId="3" fontId="5" fillId="2" borderId="4" xfId="0" applyNumberFormat="1" applyFont="1" applyFill="1" applyBorder="1" applyAlignment="1">
      <alignment horizontal="center" vertical="center"/>
    </xf>
    <xf numFmtId="3" fontId="5" fillId="13" borderId="2" xfId="0" applyNumberFormat="1" applyFont="1" applyFill="1" applyBorder="1" applyAlignment="1">
      <alignment horizontal="center" vertical="center"/>
    </xf>
    <xf numFmtId="3" fontId="5" fillId="2" borderId="7" xfId="1" applyNumberFormat="1" applyFont="1" applyFill="1" applyBorder="1" applyAlignment="1">
      <alignment horizontal="center" vertical="center"/>
    </xf>
    <xf numFmtId="3" fontId="5" fillId="2" borderId="4" xfId="1" applyNumberFormat="1" applyFont="1" applyFill="1" applyBorder="1" applyAlignment="1">
      <alignment horizontal="center" vertical="center"/>
    </xf>
    <xf numFmtId="3" fontId="5" fillId="0" borderId="4" xfId="1" applyNumberFormat="1" applyFont="1" applyFill="1" applyBorder="1" applyAlignment="1">
      <alignment horizontal="center" vertical="center"/>
    </xf>
    <xf numFmtId="3" fontId="5" fillId="0" borderId="3" xfId="0" applyNumberFormat="1" applyFont="1" applyFill="1" applyBorder="1" applyAlignment="1">
      <alignment horizontal="center" vertical="center"/>
    </xf>
    <xf numFmtId="3" fontId="5" fillId="0" borderId="40" xfId="0" applyNumberFormat="1" applyFont="1" applyFill="1" applyBorder="1" applyAlignment="1">
      <alignment horizontal="center" vertical="center"/>
    </xf>
    <xf numFmtId="0" fontId="5" fillId="12" borderId="9" xfId="0" applyFont="1" applyFill="1" applyBorder="1" applyAlignment="1">
      <alignment vertical="center"/>
    </xf>
    <xf numFmtId="0" fontId="5" fillId="11" borderId="9" xfId="0" applyFont="1" applyFill="1" applyBorder="1" applyAlignment="1">
      <alignment vertical="center"/>
    </xf>
    <xf numFmtId="0" fontId="5" fillId="14" borderId="9" xfId="0" applyFont="1" applyFill="1" applyBorder="1" applyAlignment="1">
      <alignment vertical="center"/>
    </xf>
    <xf numFmtId="0" fontId="5" fillId="15" borderId="9" xfId="0" applyFont="1" applyFill="1" applyBorder="1" applyAlignment="1">
      <alignment vertical="center"/>
    </xf>
    <xf numFmtId="0" fontId="28" fillId="0" borderId="19" xfId="4" applyFont="1" applyFill="1" applyBorder="1" applyAlignment="1">
      <alignment horizontal="right" vertical="center"/>
    </xf>
    <xf numFmtId="0" fontId="28" fillId="0" borderId="0" xfId="4" applyFont="1" applyFill="1" applyBorder="1" applyAlignment="1">
      <alignment horizontal="right" vertical="center"/>
    </xf>
    <xf numFmtId="0" fontId="27" fillId="0" borderId="19" xfId="4" applyFont="1" applyFill="1" applyBorder="1" applyAlignment="1">
      <alignment horizontal="center" vertical="center" wrapText="1"/>
    </xf>
    <xf numFmtId="0" fontId="27" fillId="0" borderId="0" xfId="4" applyFont="1" applyFill="1" applyBorder="1" applyAlignment="1">
      <alignment horizontal="center" vertical="center"/>
    </xf>
    <xf numFmtId="0" fontId="27" fillId="0" borderId="24" xfId="4" applyFont="1" applyFill="1" applyBorder="1" applyAlignment="1">
      <alignment horizontal="center" vertical="center"/>
    </xf>
    <xf numFmtId="0" fontId="27" fillId="0" borderId="19" xfId="4" applyFont="1" applyFill="1" applyBorder="1" applyAlignment="1">
      <alignment horizontal="center" vertical="center"/>
    </xf>
    <xf numFmtId="0" fontId="30" fillId="0" borderId="16" xfId="4" applyFont="1" applyFill="1" applyBorder="1" applyAlignment="1">
      <alignment horizontal="right" vertical="center" wrapText="1" readingOrder="2"/>
    </xf>
    <xf numFmtId="0" fontId="30" fillId="0" borderId="17" xfId="4" applyFont="1" applyFill="1" applyBorder="1" applyAlignment="1">
      <alignment horizontal="right" vertical="center" readingOrder="2"/>
    </xf>
    <xf numFmtId="0" fontId="30" fillId="0" borderId="18" xfId="4" applyFont="1" applyFill="1" applyBorder="1" applyAlignment="1">
      <alignment horizontal="right" vertical="center" readingOrder="2"/>
    </xf>
    <xf numFmtId="0" fontId="30" fillId="0" borderId="19" xfId="4" applyFont="1" applyFill="1" applyBorder="1" applyAlignment="1">
      <alignment horizontal="right" vertical="center" readingOrder="2"/>
    </xf>
    <xf numFmtId="0" fontId="30" fillId="0" borderId="0" xfId="4" applyFont="1" applyFill="1" applyBorder="1" applyAlignment="1">
      <alignment horizontal="right" vertical="center" readingOrder="2"/>
    </xf>
    <xf numFmtId="0" fontId="30" fillId="0" borderId="24" xfId="4" applyFont="1" applyFill="1" applyBorder="1" applyAlignment="1">
      <alignment horizontal="right" vertical="center" readingOrder="2"/>
    </xf>
    <xf numFmtId="0" fontId="34" fillId="0" borderId="26" xfId="4" applyFont="1" applyFill="1" applyBorder="1" applyAlignment="1">
      <alignment horizontal="left" vertical="center"/>
    </xf>
    <xf numFmtId="0" fontId="34" fillId="0" borderId="27" xfId="4" applyFont="1" applyFill="1" applyBorder="1" applyAlignment="1">
      <alignment horizontal="left" vertical="center"/>
    </xf>
    <xf numFmtId="0" fontId="28" fillId="0" borderId="14" xfId="4" applyFont="1" applyFill="1" applyBorder="1" applyAlignment="1">
      <alignment horizontal="right" vertical="center"/>
    </xf>
    <xf numFmtId="0" fontId="28" fillId="0" borderId="10" xfId="4" applyFont="1" applyFill="1" applyBorder="1" applyAlignment="1">
      <alignment horizontal="right" vertical="center"/>
    </xf>
    <xf numFmtId="0" fontId="27" fillId="0" borderId="31" xfId="4" applyFont="1" applyFill="1" applyBorder="1" applyAlignment="1">
      <alignment horizontal="center" vertical="center"/>
    </xf>
    <xf numFmtId="0" fontId="27" fillId="0" borderId="2" xfId="4" applyFont="1" applyFill="1" applyBorder="1" applyAlignment="1">
      <alignment horizontal="center" vertical="center"/>
    </xf>
    <xf numFmtId="3" fontId="27" fillId="0" borderId="51" xfId="4" applyNumberFormat="1" applyFont="1" applyFill="1" applyBorder="1" applyAlignment="1">
      <alignment horizontal="center" vertical="center"/>
    </xf>
    <xf numFmtId="0" fontId="27" fillId="0" borderId="51" xfId="4" applyFont="1" applyFill="1" applyBorder="1" applyAlignment="1">
      <alignment horizontal="center" vertical="center"/>
    </xf>
    <xf numFmtId="0" fontId="31" fillId="0" borderId="51" xfId="4" applyFont="1" applyFill="1" applyBorder="1" applyAlignment="1">
      <alignment horizontal="center" vertical="center"/>
    </xf>
    <xf numFmtId="0" fontId="31" fillId="0" borderId="52" xfId="4" applyFont="1" applyFill="1" applyBorder="1" applyAlignment="1">
      <alignment horizontal="center" vertical="center"/>
    </xf>
    <xf numFmtId="0" fontId="31" fillId="0" borderId="53" xfId="4" applyFont="1" applyFill="1" applyBorder="1" applyAlignment="1">
      <alignment horizontal="center" vertical="center"/>
    </xf>
    <xf numFmtId="0" fontId="31" fillId="0" borderId="10" xfId="4" applyFont="1" applyFill="1" applyBorder="1" applyAlignment="1">
      <alignment horizontal="center" vertical="center"/>
    </xf>
    <xf numFmtId="0" fontId="27" fillId="0" borderId="53" xfId="4" applyFont="1" applyFill="1" applyBorder="1" applyAlignment="1">
      <alignment horizontal="center" vertical="center"/>
    </xf>
    <xf numFmtId="0" fontId="27" fillId="0" borderId="10" xfId="4" applyFont="1" applyFill="1" applyBorder="1" applyAlignment="1">
      <alignment horizontal="center" vertical="center"/>
    </xf>
    <xf numFmtId="0" fontId="27" fillId="0" borderId="54" xfId="4" applyFont="1" applyFill="1" applyBorder="1" applyAlignment="1">
      <alignment horizontal="center" vertical="center"/>
    </xf>
    <xf numFmtId="0" fontId="27" fillId="0" borderId="15" xfId="4" applyFont="1" applyFill="1" applyBorder="1" applyAlignment="1">
      <alignment horizontal="center" vertical="center"/>
    </xf>
    <xf numFmtId="0" fontId="28" fillId="0" borderId="31" xfId="4" applyFont="1" applyFill="1" applyBorder="1" applyAlignment="1">
      <alignment horizontal="right" vertical="center"/>
    </xf>
    <xf numFmtId="0" fontId="28" fillId="0" borderId="2" xfId="4" applyFont="1" applyFill="1" applyBorder="1" applyAlignment="1">
      <alignment horizontal="right" vertical="center"/>
    </xf>
    <xf numFmtId="10" fontId="27" fillId="0" borderId="2" xfId="5" applyNumberFormat="1" applyFont="1" applyFill="1" applyBorder="1" applyAlignment="1">
      <alignment horizontal="center"/>
    </xf>
    <xf numFmtId="3" fontId="27" fillId="0" borderId="2" xfId="5" applyNumberFormat="1" applyFont="1" applyFill="1" applyBorder="1" applyAlignment="1">
      <alignment horizontal="center" vertical="center"/>
    </xf>
    <xf numFmtId="3" fontId="27" fillId="0" borderId="32" xfId="5" applyNumberFormat="1" applyFont="1" applyFill="1" applyBorder="1" applyAlignment="1">
      <alignment horizontal="center" vertical="center"/>
    </xf>
    <xf numFmtId="0" fontId="32" fillId="0" borderId="19" xfId="4" applyFont="1" applyFill="1" applyBorder="1" applyAlignment="1">
      <alignment horizontal="right" vertical="center"/>
    </xf>
    <xf numFmtId="0" fontId="32" fillId="0" borderId="0" xfId="4" applyFont="1" applyFill="1" applyBorder="1" applyAlignment="1">
      <alignment horizontal="right" vertical="center"/>
    </xf>
    <xf numFmtId="0" fontId="27" fillId="0" borderId="19" xfId="4" applyFont="1" applyFill="1" applyBorder="1" applyAlignment="1">
      <alignment horizontal="right" vertical="center" wrapText="1"/>
    </xf>
    <xf numFmtId="0" fontId="27" fillId="0" borderId="0" xfId="4" applyFont="1" applyFill="1" applyBorder="1" applyAlignment="1">
      <alignment horizontal="right" vertical="center" wrapText="1"/>
    </xf>
    <xf numFmtId="49" fontId="30" fillId="0" borderId="0" xfId="4" applyNumberFormat="1" applyFont="1" applyFill="1" applyBorder="1" applyAlignment="1">
      <alignment horizontal="left" vertical="distributed"/>
    </xf>
    <xf numFmtId="49" fontId="30" fillId="0" borderId="24" xfId="4" applyNumberFormat="1" applyFont="1" applyFill="1" applyBorder="1" applyAlignment="1">
      <alignment horizontal="left" vertical="distributed"/>
    </xf>
    <xf numFmtId="49" fontId="27" fillId="0" borderId="21" xfId="4" applyNumberFormat="1" applyFont="1" applyFill="1" applyBorder="1" applyAlignment="1">
      <alignment horizontal="center" vertical="distributed" wrapText="1"/>
    </xf>
    <xf numFmtId="49" fontId="27" fillId="0" borderId="22" xfId="4" applyNumberFormat="1" applyFont="1" applyFill="1" applyBorder="1" applyAlignment="1">
      <alignment horizontal="center" vertical="distributed"/>
    </xf>
    <xf numFmtId="49" fontId="27" fillId="0" borderId="23" xfId="4" applyNumberFormat="1" applyFont="1" applyFill="1" applyBorder="1" applyAlignment="1">
      <alignment horizontal="center" vertical="distributed"/>
    </xf>
    <xf numFmtId="0" fontId="31" fillId="0" borderId="19" xfId="4" applyFont="1" applyFill="1" applyBorder="1" applyAlignment="1">
      <alignment horizontal="center" vertical="center"/>
    </xf>
    <xf numFmtId="0" fontId="31" fillId="0" borderId="24" xfId="4" applyFont="1" applyFill="1" applyBorder="1" applyAlignment="1">
      <alignment horizontal="center" vertical="center"/>
    </xf>
    <xf numFmtId="3" fontId="28" fillId="0" borderId="21" xfId="5" applyNumberFormat="1" applyFont="1" applyFill="1" applyBorder="1" applyAlignment="1">
      <alignment horizontal="center" vertical="center"/>
    </xf>
    <xf numFmtId="3" fontId="28" fillId="0" borderId="22" xfId="5" applyNumberFormat="1" applyFont="1" applyFill="1" applyBorder="1" applyAlignment="1">
      <alignment horizontal="center" vertical="center"/>
    </xf>
    <xf numFmtId="3" fontId="28" fillId="0" borderId="23" xfId="5" applyNumberFormat="1" applyFont="1" applyFill="1" applyBorder="1" applyAlignment="1">
      <alignment horizontal="center" vertical="center"/>
    </xf>
    <xf numFmtId="0" fontId="33" fillId="0" borderId="19" xfId="4" applyFont="1" applyFill="1" applyBorder="1" applyAlignment="1">
      <alignment horizontal="center" vertical="center"/>
    </xf>
    <xf numFmtId="0" fontId="33" fillId="0" borderId="0" xfId="4" applyFont="1" applyFill="1" applyBorder="1" applyAlignment="1">
      <alignment horizontal="center" vertical="center"/>
    </xf>
    <xf numFmtId="0" fontId="33" fillId="0" borderId="24" xfId="4" applyFont="1" applyFill="1" applyBorder="1" applyAlignment="1">
      <alignment horizontal="center" vertical="center"/>
    </xf>
    <xf numFmtId="0" fontId="27" fillId="13" borderId="16" xfId="4" applyFont="1" applyFill="1" applyBorder="1" applyAlignment="1">
      <alignment horizontal="center" vertical="center"/>
    </xf>
    <xf numFmtId="0" fontId="27" fillId="13" borderId="17" xfId="4" applyFont="1" applyFill="1" applyBorder="1" applyAlignment="1">
      <alignment horizontal="center" vertical="center"/>
    </xf>
    <xf numFmtId="0" fontId="27" fillId="13" borderId="48" xfId="4" applyFont="1" applyFill="1" applyBorder="1" applyAlignment="1">
      <alignment horizontal="center" vertical="center"/>
    </xf>
    <xf numFmtId="0" fontId="27" fillId="13" borderId="14" xfId="4" applyFont="1" applyFill="1" applyBorder="1" applyAlignment="1">
      <alignment horizontal="center" vertical="center"/>
    </xf>
    <xf numFmtId="0" fontId="27" fillId="13" borderId="10" xfId="4" applyFont="1" applyFill="1" applyBorder="1" applyAlignment="1">
      <alignment horizontal="center" vertical="center"/>
    </xf>
    <xf numFmtId="0" fontId="27" fillId="13" borderId="49" xfId="4" applyFont="1" applyFill="1" applyBorder="1" applyAlignment="1">
      <alignment horizontal="center" vertical="center"/>
    </xf>
    <xf numFmtId="0" fontId="27" fillId="13" borderId="2" xfId="4" applyFont="1" applyFill="1" applyBorder="1" applyAlignment="1">
      <alignment horizontal="center" vertical="center"/>
    </xf>
    <xf numFmtId="0" fontId="27" fillId="13" borderId="32" xfId="4" applyFont="1" applyFill="1" applyBorder="1" applyAlignment="1">
      <alignment horizontal="center" vertical="center"/>
    </xf>
    <xf numFmtId="0" fontId="27" fillId="13" borderId="44" xfId="4" applyFont="1" applyFill="1" applyBorder="1" applyAlignment="1">
      <alignment horizontal="center" vertical="center"/>
    </xf>
    <xf numFmtId="0" fontId="27" fillId="13" borderId="42" xfId="4" applyFont="1" applyFill="1" applyBorder="1" applyAlignment="1">
      <alignment horizontal="center" vertical="center"/>
    </xf>
    <xf numFmtId="0" fontId="27" fillId="13" borderId="50" xfId="4" applyFont="1" applyFill="1" applyBorder="1" applyAlignment="1">
      <alignment horizontal="center" vertical="center"/>
    </xf>
    <xf numFmtId="169" fontId="27" fillId="0" borderId="0" xfId="4" applyNumberFormat="1" applyFont="1" applyFill="1" applyBorder="1" applyAlignment="1">
      <alignment horizontal="center" vertical="center"/>
    </xf>
    <xf numFmtId="0" fontId="29" fillId="0" borderId="46" xfId="4" applyFont="1" applyFill="1" applyBorder="1" applyAlignment="1">
      <alignment horizontal="center" vertical="center" readingOrder="2"/>
    </xf>
    <xf numFmtId="0" fontId="29" fillId="0" borderId="47" xfId="4" applyFont="1" applyFill="1" applyBorder="1" applyAlignment="1">
      <alignment horizontal="center" vertical="center" readingOrder="2"/>
    </xf>
    <xf numFmtId="0" fontId="27" fillId="0" borderId="25" xfId="4" applyFont="1" applyFill="1" applyBorder="1" applyAlignment="1">
      <alignment horizontal="center" vertical="center"/>
    </xf>
    <xf numFmtId="0" fontId="27" fillId="0" borderId="26" xfId="4" applyFont="1" applyFill="1" applyBorder="1" applyAlignment="1">
      <alignment horizontal="center" vertical="center"/>
    </xf>
    <xf numFmtId="0" fontId="27" fillId="0" borderId="27" xfId="4" applyFont="1" applyFill="1" applyBorder="1" applyAlignment="1">
      <alignment horizontal="center" vertical="center"/>
    </xf>
    <xf numFmtId="0" fontId="30" fillId="0" borderId="25" xfId="4" applyFont="1" applyFill="1" applyBorder="1" applyAlignment="1">
      <alignment horizontal="center" vertical="center"/>
    </xf>
    <xf numFmtId="0" fontId="30" fillId="0" borderId="26" xfId="4" applyFont="1" applyFill="1" applyBorder="1" applyAlignment="1">
      <alignment horizontal="center" vertical="center"/>
    </xf>
    <xf numFmtId="0" fontId="30" fillId="0" borderId="27" xfId="4" applyFont="1" applyFill="1" applyBorder="1" applyAlignment="1">
      <alignment horizontal="center" vertical="center"/>
    </xf>
    <xf numFmtId="0" fontId="31" fillId="0" borderId="0" xfId="4" applyFont="1" applyFill="1" applyBorder="1" applyAlignment="1">
      <alignment horizontal="center" vertical="center"/>
    </xf>
    <xf numFmtId="169" fontId="27" fillId="0" borderId="24" xfId="4" applyNumberFormat="1" applyFont="1" applyFill="1" applyBorder="1" applyAlignment="1">
      <alignment horizontal="center" vertical="center"/>
    </xf>
    <xf numFmtId="0" fontId="27" fillId="0" borderId="0" xfId="4" applyFont="1" applyFill="1" applyBorder="1" applyAlignment="1">
      <alignment horizontal="right" vertical="center"/>
    </xf>
    <xf numFmtId="0" fontId="35" fillId="0" borderId="1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8" fillId="0" borderId="10" xfId="0" applyFont="1" applyBorder="1" applyAlignment="1">
      <alignment horizontal="center" vertical="center" wrapText="1"/>
    </xf>
    <xf numFmtId="0" fontId="13" fillId="0" borderId="11" xfId="2" applyFont="1" applyBorder="1" applyAlignment="1">
      <alignment horizontal="center" vertical="center" wrapText="1"/>
    </xf>
    <xf numFmtId="0" fontId="16" fillId="0" borderId="12" xfId="2" applyFont="1" applyBorder="1" applyAlignment="1">
      <alignment horizontal="center" vertical="center"/>
    </xf>
    <xf numFmtId="0" fontId="16" fillId="0" borderId="13" xfId="2" applyFont="1" applyBorder="1" applyAlignment="1">
      <alignment horizontal="center" vertical="center"/>
    </xf>
    <xf numFmtId="0" fontId="14" fillId="0" borderId="14" xfId="2" applyFont="1" applyBorder="1" applyAlignment="1">
      <alignment horizontal="right" vertical="center" wrapText="1"/>
    </xf>
    <xf numFmtId="0" fontId="14" fillId="0" borderId="10" xfId="2" applyFont="1" applyBorder="1" applyAlignment="1">
      <alignment horizontal="right" vertical="center" wrapText="1"/>
    </xf>
    <xf numFmtId="0" fontId="14" fillId="0" borderId="15" xfId="2" applyFont="1" applyBorder="1" applyAlignment="1">
      <alignment horizontal="right" vertical="center" wrapText="1"/>
    </xf>
    <xf numFmtId="168" fontId="18" fillId="0" borderId="21" xfId="2" applyNumberFormat="1" applyFont="1" applyBorder="1" applyAlignment="1">
      <alignment horizontal="center" vertical="center"/>
    </xf>
    <xf numFmtId="168" fontId="18" fillId="0" borderId="22" xfId="2" applyNumberFormat="1" applyFont="1" applyBorder="1" applyAlignment="1">
      <alignment horizontal="center" vertical="center"/>
    </xf>
    <xf numFmtId="168" fontId="18" fillId="0" borderId="23" xfId="2" applyNumberFormat="1" applyFont="1" applyBorder="1" applyAlignment="1">
      <alignment horizontal="center" vertical="center"/>
    </xf>
    <xf numFmtId="168" fontId="17" fillId="0" borderId="29" xfId="2" applyNumberFormat="1" applyFont="1" applyBorder="1" applyAlignment="1">
      <alignment horizontal="center" vertical="center"/>
    </xf>
    <xf numFmtId="168" fontId="17" fillId="10" borderId="29" xfId="2" applyNumberFormat="1" applyFont="1" applyFill="1" applyBorder="1" applyAlignment="1">
      <alignment horizontal="center" vertical="center"/>
    </xf>
    <xf numFmtId="168" fontId="17" fillId="0" borderId="30" xfId="2" applyNumberFormat="1" applyFont="1" applyBorder="1" applyAlignment="1">
      <alignment horizontal="center" vertical="center"/>
    </xf>
    <xf numFmtId="9" fontId="5" fillId="13" borderId="4" xfId="0" applyNumberFormat="1" applyFont="1" applyFill="1" applyBorder="1" applyAlignment="1">
      <alignment horizontal="center" vertical="center"/>
    </xf>
  </cellXfs>
  <cellStyles count="7">
    <cellStyle name="Comma 2" xfId="6"/>
    <cellStyle name="Normal" xfId="0" builtinId="0"/>
    <cellStyle name="Normal 2" xfId="2"/>
    <cellStyle name="Normal 2 2" xfId="4"/>
    <cellStyle name="Percent" xfId="1" builtinId="5"/>
    <cellStyle name="Percent 2" xfId="5"/>
    <cellStyle name="標準_Scope機械010716" xfId="3"/>
  </cellStyles>
  <dxfs count="1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D3BEF8"/>
      <color rgb="FFE3D6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5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84069</xdr:colOff>
      <xdr:row>0</xdr:row>
      <xdr:rowOff>58392</xdr:rowOff>
    </xdr:from>
    <xdr:to>
      <xdr:col>4</xdr:col>
      <xdr:colOff>581947</xdr:colOff>
      <xdr:row>0</xdr:row>
      <xdr:rowOff>658467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156" y="58392"/>
          <a:ext cx="793616" cy="600075"/>
        </a:xfrm>
        <a:prstGeom prst="rect">
          <a:avLst/>
        </a:prstGeom>
      </xdr:spPr>
    </xdr:pic>
    <xdr:clientData/>
  </xdr:twoCellAnchor>
  <xdr:twoCellAnchor editAs="oneCell">
    <xdr:from>
      <xdr:col>5</xdr:col>
      <xdr:colOff>902805</xdr:colOff>
      <xdr:row>0</xdr:row>
      <xdr:rowOff>50110</xdr:rowOff>
    </xdr:from>
    <xdr:to>
      <xdr:col>7</xdr:col>
      <xdr:colOff>282686</xdr:colOff>
      <xdr:row>0</xdr:row>
      <xdr:rowOff>678760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5106"/>
        <a:stretch/>
      </xdr:blipFill>
      <xdr:spPr>
        <a:xfrm>
          <a:off x="7081631" y="50110"/>
          <a:ext cx="682206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123265</xdr:colOff>
      <xdr:row>0</xdr:row>
      <xdr:rowOff>140075</xdr:rowOff>
    </xdr:from>
    <xdr:ext cx="1068063" cy="845404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3013760" y="140075"/>
          <a:ext cx="1068063" cy="845404"/>
        </a:xfrm>
        <a:prstGeom prst="rect">
          <a:avLst/>
        </a:prstGeom>
      </xdr:spPr>
    </xdr:pic>
    <xdr:clientData/>
  </xdr:oneCellAnchor>
  <xdr:twoCellAnchor>
    <xdr:from>
      <xdr:col>17</xdr:col>
      <xdr:colOff>154782</xdr:colOff>
      <xdr:row>2</xdr:row>
      <xdr:rowOff>154781</xdr:rowOff>
    </xdr:from>
    <xdr:to>
      <xdr:col>21</xdr:col>
      <xdr:colOff>250032</xdr:colOff>
      <xdr:row>2</xdr:row>
      <xdr:rowOff>440531</xdr:rowOff>
    </xdr:to>
    <xdr:sp macro="" textlink="">
      <xdr:nvSpPr>
        <xdr:cNvPr id="3" name="TextBox 2"/>
        <xdr:cNvSpPr txBox="1"/>
      </xdr:nvSpPr>
      <xdr:spPr>
        <a:xfrm>
          <a:off x="7170836718" y="1069181"/>
          <a:ext cx="2000250" cy="28575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fa-IR" sz="1100" b="1">
              <a:cs typeface="B Nazanin" panose="00000400000000000000" pitchFamily="2" charset="-78"/>
            </a:rPr>
            <a:t>مشاور:شرکت</a:t>
          </a:r>
          <a:r>
            <a:rPr lang="fa-IR" sz="1100" b="1" baseline="0">
              <a:cs typeface="B Nazanin" panose="00000400000000000000" pitchFamily="2" charset="-78"/>
            </a:rPr>
            <a:t> فراتحقیق سپاهان</a:t>
          </a:r>
          <a:endParaRPr lang="en-US" sz="1100" b="1">
            <a:cs typeface="B Nazanin" panose="00000400000000000000" pitchFamily="2" charset="-78"/>
          </a:endParaRPr>
        </a:p>
      </xdr:txBody>
    </xdr:sp>
    <xdr:clientData/>
  </xdr:twoCellAnchor>
  <xdr:oneCellAnchor>
    <xdr:from>
      <xdr:col>2</xdr:col>
      <xdr:colOff>85726</xdr:colOff>
      <xdr:row>4</xdr:row>
      <xdr:rowOff>285749</xdr:rowOff>
    </xdr:from>
    <xdr:ext cx="184731" cy="264560"/>
    <xdr:sp macro="" textlink="">
      <xdr:nvSpPr>
        <xdr:cNvPr id="4" name="TextBox 3"/>
        <xdr:cNvSpPr txBox="1"/>
      </xdr:nvSpPr>
      <xdr:spPr>
        <a:xfrm>
          <a:off x="7180141268" y="206692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twoCellAnchor>
    <xdr:from>
      <xdr:col>0</xdr:col>
      <xdr:colOff>112059</xdr:colOff>
      <xdr:row>2</xdr:row>
      <xdr:rowOff>108857</xdr:rowOff>
    </xdr:from>
    <xdr:to>
      <xdr:col>4</xdr:col>
      <xdr:colOff>312964</xdr:colOff>
      <xdr:row>2</xdr:row>
      <xdr:rowOff>503464</xdr:rowOff>
    </xdr:to>
    <xdr:sp macro="" textlink="">
      <xdr:nvSpPr>
        <xdr:cNvPr id="5" name="TextBox 4"/>
        <xdr:cNvSpPr txBox="1"/>
      </xdr:nvSpPr>
      <xdr:spPr>
        <a:xfrm>
          <a:off x="7178917661" y="1023257"/>
          <a:ext cx="2324980" cy="394607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fa-IR" sz="1100" b="1">
              <a:cs typeface="B Nazanin" panose="00000400000000000000" pitchFamily="2" charset="-78"/>
            </a:rPr>
            <a:t>کارفرما:شرکت</a:t>
          </a:r>
          <a:r>
            <a:rPr lang="fa-IR" sz="1100" b="1" baseline="0">
              <a:cs typeface="B Nazanin" panose="00000400000000000000" pitchFamily="2" charset="-78"/>
            </a:rPr>
            <a:t> فولاد تجارت طرق</a:t>
          </a:r>
          <a:endParaRPr lang="en-US" sz="1100" b="1">
            <a:cs typeface="B Nazanin" panose="00000400000000000000" pitchFamily="2" charset="-78"/>
          </a:endParaRPr>
        </a:p>
      </xdr:txBody>
    </xdr:sp>
    <xdr:clientData/>
  </xdr:twoCellAnchor>
  <xdr:twoCellAnchor editAs="oneCell">
    <xdr:from>
      <xdr:col>1</xdr:col>
      <xdr:colOff>336176</xdr:colOff>
      <xdr:row>0</xdr:row>
      <xdr:rowOff>89646</xdr:rowOff>
    </xdr:from>
    <xdr:to>
      <xdr:col>3</xdr:col>
      <xdr:colOff>280147</xdr:colOff>
      <xdr:row>2</xdr:row>
      <xdr:rowOff>38574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5106"/>
        <a:stretch/>
      </xdr:blipFill>
      <xdr:spPr>
        <a:xfrm>
          <a:off x="7161276000" y="89646"/>
          <a:ext cx="952501" cy="8678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84069</xdr:colOff>
      <xdr:row>0</xdr:row>
      <xdr:rowOff>58392</xdr:rowOff>
    </xdr:from>
    <xdr:to>
      <xdr:col>4</xdr:col>
      <xdr:colOff>581947</xdr:colOff>
      <xdr:row>0</xdr:row>
      <xdr:rowOff>658467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519" y="58392"/>
          <a:ext cx="821728" cy="600075"/>
        </a:xfrm>
        <a:prstGeom prst="rect">
          <a:avLst/>
        </a:prstGeom>
      </xdr:spPr>
    </xdr:pic>
    <xdr:clientData/>
  </xdr:twoCellAnchor>
  <xdr:twoCellAnchor editAs="oneCell">
    <xdr:from>
      <xdr:col>5</xdr:col>
      <xdr:colOff>902805</xdr:colOff>
      <xdr:row>0</xdr:row>
      <xdr:rowOff>50110</xdr:rowOff>
    </xdr:from>
    <xdr:to>
      <xdr:col>5</xdr:col>
      <xdr:colOff>1592806</xdr:colOff>
      <xdr:row>0</xdr:row>
      <xdr:rowOff>678760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5106"/>
        <a:stretch/>
      </xdr:blipFill>
      <xdr:spPr>
        <a:xfrm>
          <a:off x="7970355" y="50110"/>
          <a:ext cx="690001" cy="628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84069</xdr:colOff>
      <xdr:row>0</xdr:row>
      <xdr:rowOff>58392</xdr:rowOff>
    </xdr:from>
    <xdr:to>
      <xdr:col>4</xdr:col>
      <xdr:colOff>581947</xdr:colOff>
      <xdr:row>0</xdr:row>
      <xdr:rowOff>658467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469" y="58392"/>
          <a:ext cx="783628" cy="600075"/>
        </a:xfrm>
        <a:prstGeom prst="rect">
          <a:avLst/>
        </a:prstGeom>
      </xdr:spPr>
    </xdr:pic>
    <xdr:clientData/>
  </xdr:twoCellAnchor>
  <xdr:twoCellAnchor editAs="oneCell">
    <xdr:from>
      <xdr:col>12</xdr:col>
      <xdr:colOff>1095374</xdr:colOff>
      <xdr:row>0</xdr:row>
      <xdr:rowOff>62016</xdr:rowOff>
    </xdr:from>
    <xdr:to>
      <xdr:col>13</xdr:col>
      <xdr:colOff>582844</xdr:colOff>
      <xdr:row>0</xdr:row>
      <xdr:rowOff>690666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5106"/>
        <a:stretch/>
      </xdr:blipFill>
      <xdr:spPr>
        <a:xfrm>
          <a:off x="13084968" y="62016"/>
          <a:ext cx="690001" cy="628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84069</xdr:colOff>
      <xdr:row>0</xdr:row>
      <xdr:rowOff>58392</xdr:rowOff>
    </xdr:from>
    <xdr:to>
      <xdr:col>4</xdr:col>
      <xdr:colOff>581947</xdr:colOff>
      <xdr:row>0</xdr:row>
      <xdr:rowOff>658467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519" y="58392"/>
          <a:ext cx="821728" cy="600075"/>
        </a:xfrm>
        <a:prstGeom prst="rect">
          <a:avLst/>
        </a:prstGeom>
      </xdr:spPr>
    </xdr:pic>
    <xdr:clientData/>
  </xdr:twoCellAnchor>
  <xdr:twoCellAnchor editAs="oneCell">
    <xdr:from>
      <xdr:col>5</xdr:col>
      <xdr:colOff>902805</xdr:colOff>
      <xdr:row>0</xdr:row>
      <xdr:rowOff>50110</xdr:rowOff>
    </xdr:from>
    <xdr:to>
      <xdr:col>5</xdr:col>
      <xdr:colOff>1592806</xdr:colOff>
      <xdr:row>0</xdr:row>
      <xdr:rowOff>678760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5106"/>
        <a:stretch/>
      </xdr:blipFill>
      <xdr:spPr>
        <a:xfrm>
          <a:off x="7970355" y="50110"/>
          <a:ext cx="690001" cy="628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66675</xdr:rowOff>
    </xdr:from>
    <xdr:to>
      <xdr:col>4</xdr:col>
      <xdr:colOff>628792</xdr:colOff>
      <xdr:row>0</xdr:row>
      <xdr:rowOff>666750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790717" cy="600075"/>
        </a:xfrm>
        <a:prstGeom prst="rect">
          <a:avLst/>
        </a:prstGeom>
      </xdr:spPr>
    </xdr:pic>
    <xdr:clientData/>
  </xdr:twoCellAnchor>
  <xdr:twoCellAnchor editAs="oneCell">
    <xdr:from>
      <xdr:col>30</xdr:col>
      <xdr:colOff>387494</xdr:colOff>
      <xdr:row>0</xdr:row>
      <xdr:rowOff>58449</xdr:rowOff>
    </xdr:from>
    <xdr:to>
      <xdr:col>31</xdr:col>
      <xdr:colOff>365686</xdr:colOff>
      <xdr:row>1</xdr:row>
      <xdr:rowOff>1299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49" t="18392" r="12346" b="16092"/>
        <a:stretch/>
      </xdr:blipFill>
      <xdr:spPr>
        <a:xfrm>
          <a:off x="23697767" y="58449"/>
          <a:ext cx="670919" cy="6572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9526</xdr:colOff>
      <xdr:row>0</xdr:row>
      <xdr:rowOff>66675</xdr:rowOff>
    </xdr:from>
    <xdr:to>
      <xdr:col>4</xdr:col>
      <xdr:colOff>628793</xdr:colOff>
      <xdr:row>0</xdr:row>
      <xdr:rowOff>666750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812" y="66675"/>
          <a:ext cx="782552" cy="600075"/>
        </a:xfrm>
        <a:prstGeom prst="rect">
          <a:avLst/>
        </a:prstGeom>
      </xdr:spPr>
    </xdr:pic>
    <xdr:clientData/>
  </xdr:twoCellAnchor>
  <xdr:twoCellAnchor editAs="oneCell">
    <xdr:from>
      <xdr:col>16</xdr:col>
      <xdr:colOff>748392</xdr:colOff>
      <xdr:row>0</xdr:row>
      <xdr:rowOff>40822</xdr:rowOff>
    </xdr:from>
    <xdr:to>
      <xdr:col>16</xdr:col>
      <xdr:colOff>1417147</xdr:colOff>
      <xdr:row>0</xdr:row>
      <xdr:rowOff>698047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49" t="18392" r="12346" b="16092"/>
        <a:stretch/>
      </xdr:blipFill>
      <xdr:spPr>
        <a:xfrm>
          <a:off x="13266963" y="40822"/>
          <a:ext cx="668755" cy="6572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435340</xdr:colOff>
      <xdr:row>0</xdr:row>
      <xdr:rowOff>878416</xdr:rowOff>
    </xdr:from>
    <xdr:to>
      <xdr:col>1</xdr:col>
      <xdr:colOff>2603500</xdr:colOff>
      <xdr:row>0</xdr:row>
      <xdr:rowOff>1164167</xdr:rowOff>
    </xdr:to>
    <xdr:sp macro="" textlink="">
      <xdr:nvSpPr>
        <xdr:cNvPr id="2" name="Rectangle 1"/>
        <xdr:cNvSpPr/>
      </xdr:nvSpPr>
      <xdr:spPr>
        <a:xfrm>
          <a:off x="9990264500" y="878416"/>
          <a:ext cx="2168160" cy="2857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1" anchor="ctr">
          <a:noAutofit/>
        </a:bodyPr>
        <a:lstStyle/>
        <a:p>
          <a:pPr algn="ctr" rtl="1"/>
          <a:r>
            <a:rPr lang="fa-IR" sz="1200">
              <a:solidFill>
                <a:sysClr val="windowText" lastClr="000000"/>
              </a:solidFill>
              <a:cs typeface="B Nazanin" pitchFamily="2" charset="-78"/>
            </a:rPr>
            <a:t>کارفرما: شرکت ساروج لیان خلیج فارس</a:t>
          </a:r>
        </a:p>
      </xdr:txBody>
    </xdr:sp>
    <xdr:clientData/>
  </xdr:twoCellAnchor>
  <xdr:twoCellAnchor>
    <xdr:from>
      <xdr:col>8</xdr:col>
      <xdr:colOff>1425575</xdr:colOff>
      <xdr:row>0</xdr:row>
      <xdr:rowOff>876301</xdr:rowOff>
    </xdr:from>
    <xdr:to>
      <xdr:col>9</xdr:col>
      <xdr:colOff>220071</xdr:colOff>
      <xdr:row>0</xdr:row>
      <xdr:rowOff>1143000</xdr:rowOff>
    </xdr:to>
    <xdr:sp macro="" textlink="">
      <xdr:nvSpPr>
        <xdr:cNvPr id="3" name="Rectangle 2"/>
        <xdr:cNvSpPr/>
      </xdr:nvSpPr>
      <xdr:spPr>
        <a:xfrm>
          <a:off x="9981818004" y="876301"/>
          <a:ext cx="1880596" cy="2666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1" anchor="ctr"/>
        <a:lstStyle/>
        <a:p>
          <a:pPr algn="ctr" rtl="1"/>
          <a:r>
            <a:rPr lang="fa-IR" sz="1100">
              <a:solidFill>
                <a:sysClr val="windowText" lastClr="000000"/>
              </a:solidFill>
              <a:latin typeface="+mn-lt"/>
              <a:ea typeface="+mn-ea"/>
              <a:cs typeface="B Nazanin" pitchFamily="2" charset="-78"/>
            </a:rPr>
            <a:t>طراح: شرکت فراتحقيق سپاهان </a:t>
          </a:r>
          <a:endParaRPr lang="en-US" sz="1100">
            <a:solidFill>
              <a:sysClr val="windowText" lastClr="000000"/>
            </a:solidFill>
            <a:latin typeface="+mn-lt"/>
            <a:ea typeface="+mn-ea"/>
            <a:cs typeface="B Nazanin" pitchFamily="2" charset="-78"/>
          </a:endParaRPr>
        </a:p>
      </xdr:txBody>
    </xdr:sp>
    <xdr:clientData/>
  </xdr:twoCellAnchor>
  <xdr:twoCellAnchor editAs="oneCell">
    <xdr:from>
      <xdr:col>8</xdr:col>
      <xdr:colOff>1808905</xdr:colOff>
      <xdr:row>0</xdr:row>
      <xdr:rowOff>126999</xdr:rowOff>
    </xdr:from>
    <xdr:to>
      <xdr:col>8</xdr:col>
      <xdr:colOff>2780455</xdr:colOff>
      <xdr:row>0</xdr:row>
      <xdr:rowOff>866774</xdr:rowOff>
    </xdr:to>
    <xdr:pic>
      <xdr:nvPicPr>
        <xdr:cNvPr id="5" name="Picture 4" descr="New Image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2343720" y="126999"/>
          <a:ext cx="971550" cy="739775"/>
        </a:xfrm>
        <a:prstGeom prst="rect">
          <a:avLst/>
        </a:prstGeom>
      </xdr:spPr>
    </xdr:pic>
    <xdr:clientData/>
  </xdr:twoCellAnchor>
  <xdr:twoCellAnchor>
    <xdr:from>
      <xdr:col>8</xdr:col>
      <xdr:colOff>1733550</xdr:colOff>
      <xdr:row>0</xdr:row>
      <xdr:rowOff>1133475</xdr:rowOff>
    </xdr:from>
    <xdr:to>
      <xdr:col>9</xdr:col>
      <xdr:colOff>172811</xdr:colOff>
      <xdr:row>1</xdr:row>
      <xdr:rowOff>142875</xdr:rowOff>
    </xdr:to>
    <xdr:sp macro="" textlink="">
      <xdr:nvSpPr>
        <xdr:cNvPr id="6" name="Rectangle 5"/>
        <xdr:cNvSpPr/>
      </xdr:nvSpPr>
      <xdr:spPr>
        <a:xfrm>
          <a:off x="9981865264" y="1133475"/>
          <a:ext cx="1525361" cy="685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1" anchor="t"/>
        <a:lstStyle/>
        <a:p>
          <a:pPr algn="r" rtl="1"/>
          <a:r>
            <a:rPr lang="fa-IR" sz="1200">
              <a:solidFill>
                <a:sysClr val="windowText" lastClr="000000"/>
              </a:solidFill>
              <a:cs typeface="B Nazanin" pitchFamily="2" charset="-78"/>
            </a:rPr>
            <a:t>تـاریخ :</a:t>
          </a:r>
          <a:r>
            <a:rPr lang="en-US" sz="1200" baseline="0">
              <a:solidFill>
                <a:sysClr val="windowText" lastClr="000000"/>
              </a:solidFill>
              <a:cs typeface="B Nazanin" pitchFamily="2" charset="-78"/>
            </a:rPr>
            <a:t> </a:t>
          </a:r>
          <a:r>
            <a:rPr lang="fa-IR" sz="1200" baseline="0">
              <a:solidFill>
                <a:sysClr val="windowText" lastClr="000000"/>
              </a:solidFill>
              <a:cs typeface="B Nazanin" pitchFamily="2" charset="-78"/>
            </a:rPr>
            <a:t>1398/08/22</a:t>
          </a:r>
          <a:r>
            <a:rPr lang="en-US" sz="1200">
              <a:solidFill>
                <a:sysClr val="windowText" lastClr="000000"/>
              </a:solidFill>
              <a:cs typeface="B Nazanin" pitchFamily="2" charset="-78"/>
            </a:rPr>
            <a:t>   </a:t>
          </a:r>
          <a:endParaRPr lang="fa-IR" sz="1200">
            <a:solidFill>
              <a:sysClr val="windowText" lastClr="000000"/>
            </a:solidFill>
            <a:cs typeface="B Nazanin" pitchFamily="2" charset="-78"/>
          </a:endParaRPr>
        </a:p>
        <a:p>
          <a:pPr algn="r" rtl="1"/>
          <a:r>
            <a:rPr lang="fa-IR" sz="1200">
              <a:solidFill>
                <a:sysClr val="windowText" lastClr="000000"/>
              </a:solidFill>
              <a:cs typeface="B Nazanin" pitchFamily="2" charset="-78"/>
            </a:rPr>
            <a:t>شماره: </a:t>
          </a:r>
          <a:r>
            <a:rPr lang="en-US" sz="1200">
              <a:solidFill>
                <a:sysClr val="windowText" lastClr="000000"/>
              </a:solidFill>
              <a:cs typeface="B Nazanin" pitchFamily="2" charset="-78"/>
            </a:rPr>
            <a:t>S</a:t>
          </a:r>
          <a:r>
            <a:rPr lang="fa-IR" sz="1200">
              <a:solidFill>
                <a:sysClr val="windowText" lastClr="000000"/>
              </a:solidFill>
              <a:cs typeface="B Nazanin" pitchFamily="2" charset="-78"/>
            </a:rPr>
            <a:t>98/982023/0001</a:t>
          </a:r>
        </a:p>
      </xdr:txBody>
    </xdr:sp>
    <xdr:clientData/>
  </xdr:twoCellAnchor>
  <xdr:twoCellAnchor editAs="oneCell">
    <xdr:from>
      <xdr:col>1</xdr:col>
      <xdr:colOff>1114425</xdr:colOff>
      <xdr:row>0</xdr:row>
      <xdr:rowOff>152400</xdr:rowOff>
    </xdr:from>
    <xdr:to>
      <xdr:col>1</xdr:col>
      <xdr:colOff>1783180</xdr:colOff>
      <xdr:row>0</xdr:row>
      <xdr:rowOff>809625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49" t="18392" r="12346" b="16092"/>
        <a:stretch/>
      </xdr:blipFill>
      <xdr:spPr>
        <a:xfrm>
          <a:off x="9991084820" y="152400"/>
          <a:ext cx="668755" cy="6572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581025</xdr:colOff>
      <xdr:row>0</xdr:row>
      <xdr:rowOff>314325</xdr:rowOff>
    </xdr:from>
    <xdr:to>
      <xdr:col>8</xdr:col>
      <xdr:colOff>1485055</xdr:colOff>
      <xdr:row>0</xdr:row>
      <xdr:rowOff>1012824</xdr:rowOff>
    </xdr:to>
    <xdr:pic>
      <xdr:nvPicPr>
        <xdr:cNvPr id="3" name="Picture 2" descr="New Image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2400870" y="314325"/>
          <a:ext cx="904030" cy="698499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0</xdr:row>
      <xdr:rowOff>276225</xdr:rowOff>
    </xdr:from>
    <xdr:to>
      <xdr:col>1</xdr:col>
      <xdr:colOff>725905</xdr:colOff>
      <xdr:row>0</xdr:row>
      <xdr:rowOff>933450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49" t="18392" r="12346" b="16092"/>
        <a:stretch/>
      </xdr:blipFill>
      <xdr:spPr>
        <a:xfrm>
          <a:off x="9991808720" y="276225"/>
          <a:ext cx="668755" cy="657225"/>
        </a:xfrm>
        <a:prstGeom prst="rect">
          <a:avLst/>
        </a:prstGeom>
      </xdr:spPr>
    </xdr:pic>
    <xdr:clientData/>
  </xdr:twoCellAnchor>
  <xdr:twoCellAnchor>
    <xdr:from>
      <xdr:col>8</xdr:col>
      <xdr:colOff>392530</xdr:colOff>
      <xdr:row>0</xdr:row>
      <xdr:rowOff>1095375</xdr:rowOff>
    </xdr:from>
    <xdr:to>
      <xdr:col>9</xdr:col>
      <xdr:colOff>70041</xdr:colOff>
      <xdr:row>0</xdr:row>
      <xdr:rowOff>1781175</xdr:rowOff>
    </xdr:to>
    <xdr:sp macro="" textlink="">
      <xdr:nvSpPr>
        <xdr:cNvPr id="6" name="Rectangle 5"/>
        <xdr:cNvSpPr/>
      </xdr:nvSpPr>
      <xdr:spPr>
        <a:xfrm>
          <a:off x="9981968034" y="1095375"/>
          <a:ext cx="1525361" cy="685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1" anchor="t"/>
        <a:lstStyle/>
        <a:p>
          <a:pPr algn="r" rtl="1"/>
          <a:r>
            <a:rPr lang="fa-IR" sz="1200">
              <a:solidFill>
                <a:sysClr val="windowText" lastClr="000000"/>
              </a:solidFill>
              <a:cs typeface="B Nazanin" pitchFamily="2" charset="-78"/>
            </a:rPr>
            <a:t>تـاریخ :</a:t>
          </a:r>
          <a:r>
            <a:rPr lang="en-US" sz="1200" baseline="0">
              <a:solidFill>
                <a:sysClr val="windowText" lastClr="000000"/>
              </a:solidFill>
              <a:cs typeface="B Nazanin" pitchFamily="2" charset="-78"/>
            </a:rPr>
            <a:t> </a:t>
          </a:r>
          <a:r>
            <a:rPr lang="fa-IR" sz="1200" baseline="0">
              <a:solidFill>
                <a:sysClr val="windowText" lastClr="000000"/>
              </a:solidFill>
              <a:cs typeface="B Nazanin" pitchFamily="2" charset="-78"/>
            </a:rPr>
            <a:t>1398/08/22</a:t>
          </a:r>
          <a:r>
            <a:rPr lang="en-US" sz="1200">
              <a:solidFill>
                <a:sysClr val="windowText" lastClr="000000"/>
              </a:solidFill>
              <a:cs typeface="B Nazanin" pitchFamily="2" charset="-78"/>
            </a:rPr>
            <a:t>   </a:t>
          </a:r>
          <a:endParaRPr lang="fa-IR" sz="1200">
            <a:solidFill>
              <a:sysClr val="windowText" lastClr="000000"/>
            </a:solidFill>
            <a:cs typeface="B Nazanin" pitchFamily="2" charset="-78"/>
          </a:endParaRPr>
        </a:p>
        <a:p>
          <a:pPr algn="r" rtl="1"/>
          <a:r>
            <a:rPr lang="fa-IR" sz="1200">
              <a:solidFill>
                <a:sysClr val="windowText" lastClr="000000"/>
              </a:solidFill>
              <a:cs typeface="B Nazanin" pitchFamily="2" charset="-78"/>
            </a:rPr>
            <a:t>شماره: </a:t>
          </a:r>
          <a:r>
            <a:rPr lang="en-US" sz="1200">
              <a:solidFill>
                <a:sysClr val="windowText" lastClr="000000"/>
              </a:solidFill>
              <a:cs typeface="B Nazanin" pitchFamily="2" charset="-78"/>
            </a:rPr>
            <a:t>S</a:t>
          </a:r>
          <a:r>
            <a:rPr lang="fa-IR" sz="1200">
              <a:solidFill>
                <a:sysClr val="windowText" lastClr="000000"/>
              </a:solidFill>
              <a:cs typeface="B Nazanin" pitchFamily="2" charset="-78"/>
            </a:rPr>
            <a:t>98/982023/0001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pdfs2new\MapnaTS\Shabani\Weight-plan%25\KRG_U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lectrical\1-%20Projects\7-%20Kashan\5-%20PROJECT%20MANAGEMENT\2-%20Project%20Control\2-Basic%20Information\E,P,C%20W.B.S\Ghaen\E,%20P,%20C%20W.B.S%2086.9.7%20(version%201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c1\E\00-ECC%20DATABASE\02-WBS\01-OVERALL%20W.B.S\01-WBS\STEEL%20STR_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Project%20controler\00-Gamma%20Phase%2019\02-Reports\SC-4\02-Weekly%20Report\Weekly%20Report%20SC4\SC-4\01-Daily%20Report\2013\2.March\01-Mar\Shabani\Weight-plan%25\KRG_U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ipec02\BackUp\mis\Plann\CIV-COMP-CODE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Project%20controler\00-Gamma%20Phase%2019\02-Reports\SC-4\02-Weekly%20Report\Weekly%20Report%20SC4\SC-4\01-Daily%20Report\2013\2.March\01-Mar\Planning\Report\02%20Contractor's\08%20PNES\Weekly%20report\Weekly%20report-10-04MAR09\Shabani\Weight-plan%25\KRG_U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Project%20controler\00-Gamma%20Phase%2019\02-Reports\SC-4\01-Daily%20Report\2013\2.March\01-Mar\SPHD%2020&amp;21%20Project\10-Procurement\report\daily\F.T.W\1388\88-02\88-02-15\Documents%20and%20Settings\Free\Desktop\mis\Plann\CIV-COMP-CODE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Project%20controler\00-Gamma%20Phase%2019\02-Reports\SC-4\01-Daily%20Report\2013\2.March\01-Mar\Work_Dir\Planning\01.General\01.%20PPI\06.%20Weekly%20Reports\01.%20Site%20Planning\2012\5-May-2012\SP19-PPI-MP-WR-078%20%20%20%20%20%20%20%20%20%20%20%20%20May,20,2012\diagram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WIN98\Desktop\Download\Civil%20Actual%20Progress%20up%20to%2020%20Aug%2004\Site%20Reports(Aug%2004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\Report\02%20Contractor's\02%20SPEEDES\Weekly\Weekly%20Report%20-19-18-Jun-08\Shabani\Weight-plan%25\KRG_U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EXCEL\PRV\AKRIFI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1_TOT"/>
      <sheetName val="U1_cu"/>
      <sheetName val="ENG"/>
      <sheetName val="ENG_cu"/>
      <sheetName val="ORD"/>
      <sheetName val="ORD_cu"/>
      <sheetName val="MFG"/>
      <sheetName val="MFG_cu"/>
      <sheetName val="TRA"/>
      <sheetName val="TRA_cu"/>
      <sheetName val="ERE"/>
      <sheetName val="ERE_cu"/>
      <sheetName val="COM"/>
      <sheetName val="COM_cu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/>
      <sheetData sheetId="11" refreshError="1"/>
      <sheetData sheetId="12"/>
      <sheetData sheetId="1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ruction (2)"/>
      <sheetName val="Cover"/>
      <sheetName val="Total "/>
      <sheetName val=" Eng.  "/>
      <sheetName val="Procurement "/>
      <sheetName val="Construction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"/>
      <sheetName val="COVER"/>
      <sheetName val="A"/>
      <sheetName val="B"/>
      <sheetName val="C"/>
      <sheetName val="D"/>
      <sheetName val="F"/>
      <sheetName val="G"/>
      <sheetName val="H"/>
      <sheetName val="I"/>
      <sheetName val="TOTAL EP"/>
      <sheetName val="본지점중"/>
      <sheetName val="PMS"/>
      <sheetName val="Equipment"/>
      <sheetName val="ug history "/>
      <sheetName val="CAT_5"/>
      <sheetName val="1"/>
      <sheetName val="جدول توزيع پيشرفت"/>
    </sheetNames>
    <sheetDataSet>
      <sheetData sheetId="0"/>
      <sheetData sheetId="1" refreshError="1">
        <row r="10">
          <cell r="D10" t="str">
            <v>TOTAL</v>
          </cell>
        </row>
        <row r="11">
          <cell r="D11" t="str">
            <v>PRICE</v>
          </cell>
          <cell r="F11" t="str">
            <v>LAST MONTH</v>
          </cell>
          <cell r="H11" t="str">
            <v>LAST MONTH</v>
          </cell>
          <cell r="J11" t="str">
            <v>CUMULATIVE</v>
          </cell>
        </row>
        <row r="12">
          <cell r="D12" t="str">
            <v>(R)</v>
          </cell>
          <cell r="F12" t="str">
            <v>SCH.</v>
          </cell>
          <cell r="H12" t="str">
            <v>ACT.EXTRA WORK</v>
          </cell>
          <cell r="J12" t="str">
            <v>SCH.</v>
          </cell>
        </row>
        <row r="13">
          <cell r="D13">
            <v>13877625422.6</v>
          </cell>
          <cell r="H13">
            <v>130.29384660345175</v>
          </cell>
        </row>
        <row r="14">
          <cell r="D14">
            <v>65462720</v>
          </cell>
          <cell r="H14">
            <v>285.04830047619043</v>
          </cell>
        </row>
        <row r="15">
          <cell r="D15">
            <v>332623325</v>
          </cell>
          <cell r="H15">
            <v>145.55832940476185</v>
          </cell>
        </row>
        <row r="16">
          <cell r="D16">
            <v>1357553128</v>
          </cell>
          <cell r="H16">
            <v>61.731462928571439</v>
          </cell>
        </row>
        <row r="17">
          <cell r="D17">
            <v>19902400</v>
          </cell>
          <cell r="H17">
            <v>0</v>
          </cell>
        </row>
        <row r="18">
          <cell r="D18">
            <v>235655420</v>
          </cell>
          <cell r="H18">
            <v>0</v>
          </cell>
        </row>
        <row r="19">
          <cell r="D19">
            <v>19170648</v>
          </cell>
          <cell r="H19">
            <v>46.5</v>
          </cell>
        </row>
        <row r="20">
          <cell r="D20">
            <v>79877500</v>
          </cell>
          <cell r="H20">
            <v>18</v>
          </cell>
        </row>
        <row r="33">
          <cell r="D33">
            <v>15987870563.6</v>
          </cell>
          <cell r="F33">
            <v>0</v>
          </cell>
          <cell r="H33">
            <v>122.67914564014745</v>
          </cell>
          <cell r="J33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1_TOT"/>
      <sheetName val="U1_cu"/>
      <sheetName val="ENG"/>
      <sheetName val="ENG_cu"/>
      <sheetName val="ORD"/>
      <sheetName val="ORD_cu"/>
      <sheetName val="MFG"/>
      <sheetName val="MFG_cu"/>
      <sheetName val="TRA"/>
      <sheetName val="TRA_cu"/>
      <sheetName val="ERE"/>
      <sheetName val="ERE_cu"/>
      <sheetName val="COM"/>
      <sheetName val="COM_cu"/>
      <sheetName val="Alarm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/>
      <sheetData sheetId="11" refreshError="1"/>
      <sheetData sheetId="12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01100"/>
      <sheetName val="B02222"/>
      <sheetName val="B02224"/>
      <sheetName val="B02430)"/>
      <sheetName val="B02620"/>
      <sheetName val="B03450"/>
      <sheetName val="B03620"/>
      <sheetName val="B03625"/>
      <sheetName val="B03650"/>
      <sheetName val="B03625 (2)"/>
      <sheetName val="Sheet1"/>
      <sheetName val="02-21A"/>
      <sheetName val="CIV-COMP-C (2)"/>
      <sheetName val="CIV"/>
      <sheetName val="CIV-COMP-C"/>
      <sheetName val="RFP002"/>
      <sheetName val=""/>
      <sheetName val="unit-1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1_TOT"/>
      <sheetName val="U1_cu"/>
      <sheetName val="ENG"/>
      <sheetName val="ENG_cu"/>
      <sheetName val="ORD"/>
      <sheetName val="ORD_cu"/>
      <sheetName val="MFG"/>
      <sheetName val="MFG_cu"/>
      <sheetName val="TRA"/>
      <sheetName val="TRA_cu"/>
      <sheetName val="ERE"/>
      <sheetName val="ERE_cu"/>
      <sheetName val="COM"/>
      <sheetName val="COM_cu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/>
      <sheetData sheetId="11" refreshError="1"/>
      <sheetData sheetId="12"/>
      <sheetData sheetId="1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01100"/>
      <sheetName val="B02222"/>
      <sheetName val="B02224"/>
      <sheetName val="B02430)"/>
      <sheetName val="B02620"/>
      <sheetName val="B03450"/>
      <sheetName val="B03620"/>
      <sheetName val="B03625"/>
      <sheetName val="B03650"/>
      <sheetName val="B03625 (2)"/>
      <sheetName val="Sheet1"/>
      <sheetName val="02-21A"/>
      <sheetName val="CIV-COMP-C (2)"/>
      <sheetName val="CIV"/>
      <sheetName val="CIV-COMP-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-Power Histogram"/>
      <sheetName val="diagram"/>
    </sheetNames>
    <definedNames>
      <definedName name="Data.Top.Left"/>
    </definedNames>
    <sheetDataSet>
      <sheetData sheetId="0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 04"/>
    </sheetNames>
    <sheetDataSet>
      <sheetData sheetId="0" refreshError="1">
        <row r="4">
          <cell r="B4" t="str">
            <v>WBS</v>
          </cell>
          <cell r="C4" t="str">
            <v>DESCRIPTION</v>
          </cell>
          <cell r="D4" t="str">
            <v>Weight Factor</v>
          </cell>
          <cell r="K4" t="str">
            <v>Absolot progress</v>
          </cell>
          <cell r="L4" t="str">
            <v>weighted progress</v>
          </cell>
        </row>
        <row r="5">
          <cell r="D5" t="str">
            <v>Lev.0</v>
          </cell>
          <cell r="E5" t="str">
            <v>Lev.01</v>
          </cell>
          <cell r="F5" t="str">
            <v>Lev.02</v>
          </cell>
          <cell r="G5" t="str">
            <v>Lev.03</v>
          </cell>
          <cell r="H5" t="str">
            <v>Lev.04</v>
          </cell>
          <cell r="I5" t="str">
            <v>Lev.05</v>
          </cell>
          <cell r="J5" t="str">
            <v>Lev.06</v>
          </cell>
        </row>
        <row r="6">
          <cell r="B6">
            <v>3</v>
          </cell>
          <cell r="C6" t="str">
            <v>CIVIL</v>
          </cell>
          <cell r="D6">
            <v>1</v>
          </cell>
          <cell r="K6">
            <v>0.3917216402205882</v>
          </cell>
          <cell r="L6">
            <v>0.3917216402205882</v>
          </cell>
        </row>
        <row r="7">
          <cell r="B7" t="str">
            <v>3-1</v>
          </cell>
          <cell r="C7" t="str">
            <v>Unit # 1</v>
          </cell>
          <cell r="E7">
            <v>0.10431000000000001</v>
          </cell>
          <cell r="K7">
            <v>0.54280831176301414</v>
          </cell>
          <cell r="L7">
            <v>5.6620335000000008E-2</v>
          </cell>
        </row>
        <row r="8">
          <cell r="B8" t="str">
            <v>3-1-1</v>
          </cell>
          <cell r="C8" t="str">
            <v xml:space="preserve">GAS TURBINE </v>
          </cell>
          <cell r="F8">
            <v>8.8460000000000011E-2</v>
          </cell>
          <cell r="K8">
            <v>0.5492407302735699</v>
          </cell>
          <cell r="L8">
            <v>4.8585835000000001E-2</v>
          </cell>
        </row>
        <row r="9">
          <cell r="B9" t="str">
            <v>3-1-1-1</v>
          </cell>
          <cell r="C9" t="str">
            <v>Fuel Oil skids Found.</v>
          </cell>
          <cell r="G9">
            <v>2.32E-3</v>
          </cell>
          <cell r="K9">
            <v>0</v>
          </cell>
          <cell r="L9">
            <v>0</v>
          </cell>
        </row>
        <row r="10">
          <cell r="B10" t="str">
            <v>3-1-1-1-1</v>
          </cell>
          <cell r="C10" t="str">
            <v>Excavation</v>
          </cell>
          <cell r="H10">
            <v>7.0000000000000007E-2</v>
          </cell>
          <cell r="K10">
            <v>0</v>
          </cell>
          <cell r="L10">
            <v>0</v>
          </cell>
        </row>
        <row r="11">
          <cell r="B11" t="str">
            <v>3-1-1-1-2</v>
          </cell>
          <cell r="C11" t="str">
            <v>Lean concrete</v>
          </cell>
          <cell r="H11">
            <v>0.03</v>
          </cell>
          <cell r="K11">
            <v>0</v>
          </cell>
          <cell r="L11">
            <v>0</v>
          </cell>
        </row>
        <row r="12">
          <cell r="B12" t="str">
            <v>3-1-1-1-3</v>
          </cell>
          <cell r="C12" t="str">
            <v>Reinforcement</v>
          </cell>
          <cell r="H12">
            <v>0.35</v>
          </cell>
          <cell r="K12">
            <v>0</v>
          </cell>
          <cell r="L12">
            <v>0</v>
          </cell>
        </row>
        <row r="13">
          <cell r="B13" t="str">
            <v>3-1-1-1-4</v>
          </cell>
          <cell r="C13" t="str">
            <v>Formwork</v>
          </cell>
          <cell r="H13">
            <v>0.2</v>
          </cell>
          <cell r="K13">
            <v>0</v>
          </cell>
          <cell r="L13">
            <v>0</v>
          </cell>
        </row>
        <row r="14">
          <cell r="B14" t="str">
            <v>3-1-1-1-5</v>
          </cell>
          <cell r="C14" t="str">
            <v>Concrete pouring</v>
          </cell>
          <cell r="H14">
            <v>0.3</v>
          </cell>
          <cell r="K14">
            <v>0</v>
          </cell>
          <cell r="L14">
            <v>0</v>
          </cell>
        </row>
        <row r="15">
          <cell r="B15" t="str">
            <v>3-1-1-1-6</v>
          </cell>
          <cell r="C15" t="str">
            <v>Backfilling</v>
          </cell>
          <cell r="H15">
            <v>0.05</v>
          </cell>
          <cell r="K15">
            <v>0</v>
          </cell>
          <cell r="L15">
            <v>0</v>
          </cell>
        </row>
        <row r="16">
          <cell r="B16" t="str">
            <v>3-1-1-2</v>
          </cell>
          <cell r="C16" t="str">
            <v>Fuel Gas System</v>
          </cell>
          <cell r="G16">
            <v>4.64E-3</v>
          </cell>
          <cell r="K16">
            <v>0</v>
          </cell>
          <cell r="L16">
            <v>0</v>
          </cell>
        </row>
        <row r="17">
          <cell r="B17" t="str">
            <v>3-1-1-2-1</v>
          </cell>
          <cell r="C17" t="str">
            <v>Filter Gas skids Found.</v>
          </cell>
          <cell r="H17">
            <v>2.32E-3</v>
          </cell>
          <cell r="K17">
            <v>0</v>
          </cell>
          <cell r="L17">
            <v>0</v>
          </cell>
        </row>
        <row r="18">
          <cell r="B18" t="str">
            <v>3-1-1-2-1-1</v>
          </cell>
          <cell r="C18" t="str">
            <v>Excavation</v>
          </cell>
          <cell r="I18">
            <v>7.0000000000000007E-2</v>
          </cell>
          <cell r="K18">
            <v>0</v>
          </cell>
          <cell r="L18">
            <v>0</v>
          </cell>
        </row>
        <row r="19">
          <cell r="B19" t="str">
            <v>3-1-1-2-1-2</v>
          </cell>
          <cell r="C19" t="str">
            <v>Lean concrete</v>
          </cell>
          <cell r="I19">
            <v>0.03</v>
          </cell>
          <cell r="K19">
            <v>0</v>
          </cell>
          <cell r="L19">
            <v>0</v>
          </cell>
        </row>
        <row r="20">
          <cell r="B20" t="str">
            <v>3-1-1-2-1-3</v>
          </cell>
          <cell r="C20" t="str">
            <v>Reinforcement</v>
          </cell>
          <cell r="I20">
            <v>0.35</v>
          </cell>
          <cell r="K20">
            <v>0</v>
          </cell>
          <cell r="L20">
            <v>0</v>
          </cell>
        </row>
        <row r="21">
          <cell r="B21" t="str">
            <v>3-1-1-2-1-4</v>
          </cell>
          <cell r="C21" t="str">
            <v>Formwork</v>
          </cell>
          <cell r="I21">
            <v>0.2</v>
          </cell>
          <cell r="K21">
            <v>0</v>
          </cell>
          <cell r="L21">
            <v>0</v>
          </cell>
        </row>
        <row r="22">
          <cell r="B22" t="str">
            <v>3-1-1-2-1-5</v>
          </cell>
          <cell r="C22" t="str">
            <v>Concrete pouring</v>
          </cell>
          <cell r="I22">
            <v>0.3</v>
          </cell>
          <cell r="K22">
            <v>0</v>
          </cell>
          <cell r="L22">
            <v>0</v>
          </cell>
        </row>
        <row r="23">
          <cell r="B23" t="str">
            <v>3-1-1-2-1-6</v>
          </cell>
          <cell r="C23" t="str">
            <v>Backfilling</v>
          </cell>
          <cell r="I23">
            <v>0.05</v>
          </cell>
          <cell r="K23">
            <v>0</v>
          </cell>
          <cell r="L23">
            <v>0</v>
          </cell>
        </row>
        <row r="24">
          <cell r="B24" t="str">
            <v>3-1-1-2-1</v>
          </cell>
          <cell r="C24" t="str">
            <v>Fuel Gas skids Found.</v>
          </cell>
          <cell r="H24">
            <v>2.32E-3</v>
          </cell>
          <cell r="K24">
            <v>0</v>
          </cell>
          <cell r="L24">
            <v>0</v>
          </cell>
        </row>
        <row r="25">
          <cell r="B25" t="str">
            <v>3-1-1-2-1-1</v>
          </cell>
          <cell r="C25" t="str">
            <v>Excavation</v>
          </cell>
          <cell r="I25">
            <v>7.0000000000000007E-2</v>
          </cell>
          <cell r="K25">
            <v>0</v>
          </cell>
          <cell r="L25">
            <v>0</v>
          </cell>
        </row>
        <row r="26">
          <cell r="B26" t="str">
            <v>3-1-1-2-1-2</v>
          </cell>
          <cell r="C26" t="str">
            <v>Lean concrete</v>
          </cell>
          <cell r="I26">
            <v>0.03</v>
          </cell>
          <cell r="K26">
            <v>0</v>
          </cell>
          <cell r="L26">
            <v>0</v>
          </cell>
        </row>
        <row r="27">
          <cell r="B27" t="str">
            <v>3-1-1-2-1-3</v>
          </cell>
          <cell r="C27" t="str">
            <v>Reinforcement</v>
          </cell>
          <cell r="I27">
            <v>0.35</v>
          </cell>
          <cell r="K27">
            <v>0</v>
          </cell>
          <cell r="L27">
            <v>0</v>
          </cell>
        </row>
        <row r="28">
          <cell r="B28" t="str">
            <v>3-1-1-2-1-4</v>
          </cell>
          <cell r="C28" t="str">
            <v>Formwork</v>
          </cell>
          <cell r="I28">
            <v>0.2</v>
          </cell>
          <cell r="K28">
            <v>0</v>
          </cell>
          <cell r="L28">
            <v>0</v>
          </cell>
        </row>
        <row r="29">
          <cell r="B29" t="str">
            <v>3-1-1-2-1-5</v>
          </cell>
          <cell r="C29" t="str">
            <v>Concrete pouring</v>
          </cell>
          <cell r="I29">
            <v>0.3</v>
          </cell>
          <cell r="K29">
            <v>0</v>
          </cell>
          <cell r="L29">
            <v>0</v>
          </cell>
        </row>
        <row r="30">
          <cell r="B30" t="str">
            <v>3-1-1-2-1-6</v>
          </cell>
          <cell r="C30" t="str">
            <v>Backfilling</v>
          </cell>
          <cell r="I30">
            <v>0.05</v>
          </cell>
          <cell r="K30">
            <v>0</v>
          </cell>
          <cell r="L30">
            <v>0</v>
          </cell>
        </row>
        <row r="31">
          <cell r="B31" t="str">
            <v>3-1-1-3</v>
          </cell>
          <cell r="C31" t="str">
            <v>Lube Oil skids Found.</v>
          </cell>
          <cell r="G31">
            <v>2.32E-3</v>
          </cell>
          <cell r="K31">
            <v>0</v>
          </cell>
          <cell r="L31">
            <v>0</v>
          </cell>
        </row>
        <row r="32">
          <cell r="B32" t="str">
            <v>3-1-1-3-1</v>
          </cell>
          <cell r="C32" t="str">
            <v>Excavation</v>
          </cell>
          <cell r="H32">
            <v>7.0000000000000007E-2</v>
          </cell>
          <cell r="K32">
            <v>0</v>
          </cell>
          <cell r="L32">
            <v>0</v>
          </cell>
        </row>
        <row r="33">
          <cell r="B33" t="str">
            <v>3-1-1-3-2</v>
          </cell>
          <cell r="C33" t="str">
            <v>Lean concrete</v>
          </cell>
          <cell r="H33">
            <v>0.03</v>
          </cell>
          <cell r="K33">
            <v>0</v>
          </cell>
          <cell r="L33">
            <v>0</v>
          </cell>
        </row>
        <row r="34">
          <cell r="B34" t="str">
            <v>3-1-1-3-3</v>
          </cell>
          <cell r="C34" t="str">
            <v>Reinforcement</v>
          </cell>
          <cell r="H34">
            <v>0.35</v>
          </cell>
          <cell r="K34">
            <v>0</v>
          </cell>
          <cell r="L34">
            <v>0</v>
          </cell>
        </row>
        <row r="35">
          <cell r="B35" t="str">
            <v>3-1-1-3-4</v>
          </cell>
          <cell r="C35" t="str">
            <v>Formwork</v>
          </cell>
          <cell r="H35">
            <v>0.2</v>
          </cell>
          <cell r="K35">
            <v>0</v>
          </cell>
          <cell r="L35">
            <v>0</v>
          </cell>
        </row>
        <row r="36">
          <cell r="B36" t="str">
            <v>3-1-1-3-5</v>
          </cell>
          <cell r="C36" t="str">
            <v>Concrete pouring</v>
          </cell>
          <cell r="H36">
            <v>0.3</v>
          </cell>
          <cell r="K36">
            <v>0</v>
          </cell>
          <cell r="L36">
            <v>0</v>
          </cell>
        </row>
        <row r="37">
          <cell r="B37" t="str">
            <v>3-1-1-3-6</v>
          </cell>
          <cell r="C37" t="str">
            <v>Backfilling</v>
          </cell>
          <cell r="H37">
            <v>0.05</v>
          </cell>
          <cell r="K37">
            <v>0</v>
          </cell>
          <cell r="L37">
            <v>0</v>
          </cell>
        </row>
        <row r="38">
          <cell r="B38" t="str">
            <v>3-1-1-4</v>
          </cell>
          <cell r="C38" t="str">
            <v>Enclosure Found.</v>
          </cell>
          <cell r="G38">
            <v>2.8999999999999998E-3</v>
          </cell>
          <cell r="K38">
            <v>0</v>
          </cell>
          <cell r="L38">
            <v>0</v>
          </cell>
        </row>
        <row r="39">
          <cell r="B39" t="str">
            <v>3-1-1-4-1</v>
          </cell>
          <cell r="C39" t="str">
            <v>Excavation</v>
          </cell>
          <cell r="H39">
            <v>7.0000000000000007E-2</v>
          </cell>
          <cell r="K39">
            <v>0</v>
          </cell>
          <cell r="L39">
            <v>0</v>
          </cell>
        </row>
        <row r="40">
          <cell r="B40" t="str">
            <v>3-1-1-4-2</v>
          </cell>
          <cell r="C40" t="str">
            <v>Lean concrete</v>
          </cell>
          <cell r="H40">
            <v>0.03</v>
          </cell>
          <cell r="K40">
            <v>0</v>
          </cell>
          <cell r="L40">
            <v>0</v>
          </cell>
        </row>
        <row r="41">
          <cell r="B41" t="str">
            <v>3-1-1-4-3</v>
          </cell>
          <cell r="C41" t="str">
            <v>Reinforcement</v>
          </cell>
          <cell r="H41">
            <v>0.35</v>
          </cell>
          <cell r="K41">
            <v>0</v>
          </cell>
          <cell r="L41">
            <v>0</v>
          </cell>
        </row>
        <row r="42">
          <cell r="B42" t="str">
            <v>3-1-1-4-4</v>
          </cell>
          <cell r="C42" t="str">
            <v>Formwork</v>
          </cell>
          <cell r="H42">
            <v>0.2</v>
          </cell>
          <cell r="K42">
            <v>0</v>
          </cell>
          <cell r="L42">
            <v>0</v>
          </cell>
        </row>
        <row r="43">
          <cell r="B43" t="str">
            <v>3-1-1-4-5</v>
          </cell>
          <cell r="C43" t="str">
            <v>Concrete pouring</v>
          </cell>
          <cell r="H43">
            <v>0.3</v>
          </cell>
          <cell r="K43">
            <v>0</v>
          </cell>
          <cell r="L43">
            <v>0</v>
          </cell>
        </row>
        <row r="44">
          <cell r="B44" t="str">
            <v>3-1-1-4-6</v>
          </cell>
          <cell r="C44" t="str">
            <v>Backfilling</v>
          </cell>
          <cell r="H44">
            <v>0.05</v>
          </cell>
          <cell r="K44">
            <v>0</v>
          </cell>
          <cell r="L44">
            <v>0</v>
          </cell>
        </row>
        <row r="45">
          <cell r="B45" t="str">
            <v>3-1-1-5</v>
          </cell>
          <cell r="C45" t="str">
            <v>Power House</v>
          </cell>
          <cell r="G45">
            <v>5.4990000000000004E-2</v>
          </cell>
          <cell r="K45">
            <v>0.74795662847790501</v>
          </cell>
          <cell r="L45">
            <v>4.1130134999999998E-2</v>
          </cell>
        </row>
        <row r="46">
          <cell r="B46" t="str">
            <v>3-1-1-5-1</v>
          </cell>
          <cell r="C46" t="str">
            <v>TH Building Found.</v>
          </cell>
          <cell r="H46">
            <v>9.5700000000000004E-3</v>
          </cell>
          <cell r="K46">
            <v>1</v>
          </cell>
          <cell r="L46">
            <v>9.5700000000000021E-3</v>
          </cell>
        </row>
        <row r="47">
          <cell r="B47" t="str">
            <v>3-1-1-5-1-1</v>
          </cell>
          <cell r="C47" t="str">
            <v>Foundation</v>
          </cell>
          <cell r="I47">
            <v>0.55000000000000004</v>
          </cell>
          <cell r="K47">
            <v>1</v>
          </cell>
          <cell r="L47">
            <v>5.2635000000000008E-3</v>
          </cell>
        </row>
        <row r="48">
          <cell r="B48" t="str">
            <v>3-1-1-5-1-1-1</v>
          </cell>
          <cell r="C48" t="str">
            <v>Excavation</v>
          </cell>
          <cell r="J48">
            <v>7.0000000000000007E-2</v>
          </cell>
          <cell r="K48">
            <v>1</v>
          </cell>
          <cell r="L48">
            <v>3.6844500000000007E-4</v>
          </cell>
        </row>
        <row r="49">
          <cell r="B49" t="str">
            <v>3-1-1-5-1-1-2</v>
          </cell>
          <cell r="C49" t="str">
            <v>Lean concrete</v>
          </cell>
          <cell r="J49">
            <v>0.03</v>
          </cell>
          <cell r="K49">
            <v>1</v>
          </cell>
          <cell r="L49">
            <v>1.5790500000000001E-4</v>
          </cell>
        </row>
        <row r="50">
          <cell r="B50" t="str">
            <v>3-1-1-5-1-1-3</v>
          </cell>
          <cell r="C50" t="str">
            <v>Reinforcement</v>
          </cell>
          <cell r="J50">
            <v>0.35</v>
          </cell>
          <cell r="K50">
            <v>1</v>
          </cell>
          <cell r="L50">
            <v>1.8422250000000001E-3</v>
          </cell>
        </row>
        <row r="51">
          <cell r="B51" t="str">
            <v>3-1-1-5-1-1-4</v>
          </cell>
          <cell r="C51" t="str">
            <v>Formwork</v>
          </cell>
          <cell r="J51">
            <v>0.2</v>
          </cell>
          <cell r="K51">
            <v>1</v>
          </cell>
          <cell r="L51">
            <v>1.0527000000000002E-3</v>
          </cell>
        </row>
        <row r="52">
          <cell r="B52" t="str">
            <v>3-1-1-5-1-1-5</v>
          </cell>
          <cell r="C52" t="str">
            <v>Concrete pouring</v>
          </cell>
          <cell r="J52">
            <v>0.3</v>
          </cell>
          <cell r="K52">
            <v>1</v>
          </cell>
          <cell r="L52">
            <v>1.5790500000000002E-3</v>
          </cell>
        </row>
        <row r="53">
          <cell r="B53" t="str">
            <v>3-1-1-5-1-1-6</v>
          </cell>
          <cell r="C53" t="str">
            <v>Backfilling</v>
          </cell>
          <cell r="J53">
            <v>0.05</v>
          </cell>
          <cell r="K53">
            <v>1</v>
          </cell>
          <cell r="L53">
            <v>2.6317500000000004E-4</v>
          </cell>
        </row>
        <row r="54">
          <cell r="B54" t="str">
            <v>3-1-1-5-1-2</v>
          </cell>
          <cell r="C54" t="str">
            <v>Pedestal</v>
          </cell>
          <cell r="I54">
            <v>0.45</v>
          </cell>
          <cell r="K54">
            <v>1</v>
          </cell>
          <cell r="L54">
            <v>4.3065000000000004E-3</v>
          </cell>
        </row>
        <row r="55">
          <cell r="B55" t="str">
            <v>3-1-1-5-1-2-1</v>
          </cell>
          <cell r="C55" t="str">
            <v>Reinforcement</v>
          </cell>
          <cell r="J55">
            <v>0.2</v>
          </cell>
          <cell r="K55">
            <v>1</v>
          </cell>
          <cell r="L55">
            <v>8.6130000000000017E-4</v>
          </cell>
        </row>
        <row r="56">
          <cell r="B56" t="str">
            <v>3-1-1-5-1-2-2</v>
          </cell>
          <cell r="C56" t="str">
            <v>Formwork</v>
          </cell>
          <cell r="J56">
            <v>0.3</v>
          </cell>
          <cell r="K56">
            <v>1</v>
          </cell>
          <cell r="L56">
            <v>1.29195E-3</v>
          </cell>
        </row>
        <row r="57">
          <cell r="B57" t="str">
            <v>3-1-1-5-1-2-3</v>
          </cell>
          <cell r="C57" t="str">
            <v>Embeded</v>
          </cell>
          <cell r="J57">
            <v>0.2</v>
          </cell>
          <cell r="K57">
            <v>1</v>
          </cell>
          <cell r="L57">
            <v>8.6130000000000017E-4</v>
          </cell>
        </row>
        <row r="58">
          <cell r="B58" t="str">
            <v>3-1-1-5-1-2-4</v>
          </cell>
          <cell r="C58" t="str">
            <v>Concrete</v>
          </cell>
          <cell r="J58">
            <v>0.25</v>
          </cell>
          <cell r="K58">
            <v>1</v>
          </cell>
          <cell r="L58">
            <v>1.0766250000000001E-3</v>
          </cell>
        </row>
        <row r="59">
          <cell r="B59" t="str">
            <v>3-1-1-5-1-2-5</v>
          </cell>
          <cell r="C59" t="str">
            <v>Backfilling</v>
          </cell>
          <cell r="J59">
            <v>0.05</v>
          </cell>
          <cell r="K59">
            <v>1</v>
          </cell>
          <cell r="L59">
            <v>2.1532500000000004E-4</v>
          </cell>
        </row>
        <row r="60">
          <cell r="B60" t="str">
            <v>3-1-1-5-2</v>
          </cell>
          <cell r="C60" t="str">
            <v>Turbine Hall (S/S)</v>
          </cell>
          <cell r="H60">
            <v>1.2919999999999999E-2</v>
          </cell>
          <cell r="K60">
            <v>0.87250000000000005</v>
          </cell>
          <cell r="L60">
            <v>1.2764960000000001E-2</v>
          </cell>
        </row>
        <row r="61">
          <cell r="B61" t="str">
            <v>3-1-1-5-2-1</v>
          </cell>
          <cell r="C61" t="str">
            <v>Turbine Hall (S/S)-Manufactory</v>
          </cell>
          <cell r="I61">
            <v>0.55000000000000004</v>
          </cell>
          <cell r="K61">
            <v>1</v>
          </cell>
          <cell r="L61">
            <v>7.1060000000000003E-3</v>
          </cell>
        </row>
        <row r="62">
          <cell r="B62" t="str">
            <v>3-1-1-5-2-2</v>
          </cell>
          <cell r="C62" t="str">
            <v>Turbine Hall (S/S)-Transportation</v>
          </cell>
          <cell r="I62">
            <v>0.05</v>
          </cell>
          <cell r="K62">
            <v>1</v>
          </cell>
          <cell r="L62">
            <v>6.4599999999999998E-4</v>
          </cell>
        </row>
        <row r="63">
          <cell r="B63" t="str">
            <v>3-1-1-5-2-3</v>
          </cell>
          <cell r="C63" t="str">
            <v>Turbine Hall (S/S) - Erection</v>
          </cell>
          <cell r="I63">
            <v>0.4</v>
          </cell>
          <cell r="K63">
            <v>0.97000000000000008</v>
          </cell>
          <cell r="L63">
            <v>5.0129600000000003E-3</v>
          </cell>
        </row>
        <row r="64">
          <cell r="B64" t="str">
            <v>3-1-1-5-2-3-1</v>
          </cell>
          <cell r="C64" t="str">
            <v>Column</v>
          </cell>
          <cell r="J64">
            <v>0.35</v>
          </cell>
          <cell r="K64">
            <v>1</v>
          </cell>
          <cell r="L64">
            <v>1.8087999999999997E-3</v>
          </cell>
        </row>
        <row r="65">
          <cell r="B65" t="str">
            <v>3-1-1-5-2-3-2</v>
          </cell>
          <cell r="C65" t="str">
            <v>Beam</v>
          </cell>
          <cell r="J65">
            <v>0.25</v>
          </cell>
          <cell r="K65">
            <v>1</v>
          </cell>
          <cell r="L65">
            <v>1.292E-3</v>
          </cell>
        </row>
        <row r="66">
          <cell r="B66" t="str">
            <v>3-1-1-5-2-3-3</v>
          </cell>
          <cell r="C66" t="str">
            <v>Perlin</v>
          </cell>
          <cell r="J66">
            <v>0.2</v>
          </cell>
          <cell r="K66">
            <v>1</v>
          </cell>
          <cell r="L66">
            <v>1.0336000000000002E-3</v>
          </cell>
        </row>
        <row r="67">
          <cell r="B67" t="str">
            <v>3-1-1-5-2-3-4</v>
          </cell>
          <cell r="C67" t="str">
            <v>Others</v>
          </cell>
          <cell r="J67">
            <v>0.2</v>
          </cell>
          <cell r="K67">
            <v>0.85</v>
          </cell>
          <cell r="L67">
            <v>8.7856000000000002E-4</v>
          </cell>
        </row>
        <row r="68">
          <cell r="B68" t="str">
            <v>3-1-1-5-3</v>
          </cell>
          <cell r="C68" t="str">
            <v>Wall / Roof sheeting (Sandwich panels)</v>
          </cell>
          <cell r="H68">
            <v>4.2700000000000004E-3</v>
          </cell>
          <cell r="K68">
            <v>0</v>
          </cell>
          <cell r="L68">
            <v>1.7080000000000003E-3</v>
          </cell>
        </row>
        <row r="69">
          <cell r="B69" t="str">
            <v>3-1-1-5-3-1</v>
          </cell>
          <cell r="C69" t="str">
            <v xml:space="preserve">wall  sheeting </v>
          </cell>
          <cell r="I69">
            <v>0.6</v>
          </cell>
          <cell r="K69">
            <v>0</v>
          </cell>
          <cell r="L69">
            <v>0</v>
          </cell>
        </row>
        <row r="70">
          <cell r="B70" t="str">
            <v>3-1-1-5-3-2</v>
          </cell>
          <cell r="C70" t="str">
            <v xml:space="preserve"> Roof sheeting </v>
          </cell>
          <cell r="I70">
            <v>0.4</v>
          </cell>
          <cell r="K70">
            <v>1</v>
          </cell>
          <cell r="L70">
            <v>1.7080000000000003E-3</v>
          </cell>
        </row>
        <row r="71">
          <cell r="B71" t="str">
            <v>3-1-1-5-4</v>
          </cell>
          <cell r="C71" t="str">
            <v>Misc Civil Works</v>
          </cell>
          <cell r="H71">
            <v>2.32E-3</v>
          </cell>
          <cell r="K71">
            <v>0</v>
          </cell>
          <cell r="L71">
            <v>0</v>
          </cell>
        </row>
        <row r="72">
          <cell r="B72" t="str">
            <v>3-1-1-5-4-1</v>
          </cell>
          <cell r="C72" t="str">
            <v xml:space="preserve">Doors &amp; windows </v>
          </cell>
          <cell r="I72">
            <v>0.15</v>
          </cell>
          <cell r="K72">
            <v>0</v>
          </cell>
          <cell r="L72">
            <v>0</v>
          </cell>
        </row>
        <row r="73">
          <cell r="B73" t="str">
            <v>3-1-1-5-4-2</v>
          </cell>
          <cell r="C73" t="str">
            <v>Brick wall</v>
          </cell>
          <cell r="I73">
            <v>0.4</v>
          </cell>
          <cell r="K73">
            <v>0</v>
          </cell>
          <cell r="L73">
            <v>0</v>
          </cell>
        </row>
        <row r="74">
          <cell r="B74" t="str">
            <v>3-1-1-5-4-3</v>
          </cell>
          <cell r="C74" t="str">
            <v>Flooring</v>
          </cell>
          <cell r="I74">
            <v>0.25</v>
          </cell>
          <cell r="K74">
            <v>0</v>
          </cell>
          <cell r="L74">
            <v>0</v>
          </cell>
        </row>
        <row r="75">
          <cell r="B75" t="str">
            <v>3-1-1-5-4-4</v>
          </cell>
          <cell r="C75" t="str">
            <v>Mechanical &amp; Electical Act.</v>
          </cell>
          <cell r="I75">
            <v>0.2</v>
          </cell>
          <cell r="K75">
            <v>0</v>
          </cell>
          <cell r="L75">
            <v>0</v>
          </cell>
        </row>
        <row r="76">
          <cell r="B76" t="str">
            <v>3-1-1-5-5</v>
          </cell>
          <cell r="C76" t="str">
            <v>TG Found.</v>
          </cell>
          <cell r="H76">
            <v>1.7129999999999999E-2</v>
          </cell>
          <cell r="K76">
            <v>0.99250000000000005</v>
          </cell>
          <cell r="L76">
            <v>1.7087175E-2</v>
          </cell>
        </row>
        <row r="77">
          <cell r="B77" t="str">
            <v>3-1-1-5-5-1</v>
          </cell>
          <cell r="C77" t="str">
            <v>Excavation</v>
          </cell>
          <cell r="I77">
            <v>0.05</v>
          </cell>
          <cell r="K77">
            <v>1</v>
          </cell>
          <cell r="L77">
            <v>8.5650000000000006E-4</v>
          </cell>
        </row>
        <row r="78">
          <cell r="B78" t="str">
            <v>3-1-1-5-5-2</v>
          </cell>
          <cell r="C78" t="str">
            <v>Lean concrete</v>
          </cell>
          <cell r="I78">
            <v>0.05</v>
          </cell>
          <cell r="K78">
            <v>1</v>
          </cell>
          <cell r="L78">
            <v>8.5650000000000006E-4</v>
          </cell>
        </row>
        <row r="79">
          <cell r="B79" t="str">
            <v>3-1-1-5-5-3</v>
          </cell>
          <cell r="C79" t="str">
            <v>Reinforcement</v>
          </cell>
          <cell r="I79">
            <v>0.35</v>
          </cell>
          <cell r="K79">
            <v>1</v>
          </cell>
          <cell r="L79">
            <v>5.9954999999999991E-3</v>
          </cell>
        </row>
        <row r="80">
          <cell r="B80" t="str">
            <v>3-1-1-5-5-4</v>
          </cell>
          <cell r="C80" t="str">
            <v>Formwork</v>
          </cell>
          <cell r="I80">
            <v>0.09</v>
          </cell>
          <cell r="K80">
            <v>1</v>
          </cell>
          <cell r="L80">
            <v>1.5416999999999998E-3</v>
          </cell>
        </row>
        <row r="81">
          <cell r="B81" t="str">
            <v>3-1-1-5-5-5</v>
          </cell>
          <cell r="C81" t="str">
            <v>Embeded Parts</v>
          </cell>
          <cell r="I81">
            <v>0.1</v>
          </cell>
          <cell r="K81">
            <v>1</v>
          </cell>
          <cell r="L81">
            <v>1.7130000000000001E-3</v>
          </cell>
        </row>
        <row r="82">
          <cell r="B82" t="str">
            <v>3-1-1-5-5-6</v>
          </cell>
          <cell r="C82" t="str">
            <v>Concrete pouring</v>
          </cell>
          <cell r="I82">
            <v>0.31</v>
          </cell>
          <cell r="K82">
            <v>1</v>
          </cell>
          <cell r="L82">
            <v>5.3102999999999996E-3</v>
          </cell>
        </row>
        <row r="83">
          <cell r="B83" t="str">
            <v>3-1-1-5-5-7</v>
          </cell>
          <cell r="C83" t="str">
            <v>Backfilling</v>
          </cell>
          <cell r="I83">
            <v>0.05</v>
          </cell>
          <cell r="K83">
            <v>0.95</v>
          </cell>
          <cell r="L83">
            <v>8.1367500000000003E-4</v>
          </cell>
        </row>
        <row r="84">
          <cell r="B84" t="str">
            <v>3-1-1-5-6</v>
          </cell>
          <cell r="C84" t="str">
            <v>Ignition gas Civil Work</v>
          </cell>
          <cell r="H84">
            <v>3.5000000000000001E-3</v>
          </cell>
          <cell r="K84">
            <v>0</v>
          </cell>
          <cell r="L84">
            <v>0</v>
          </cell>
        </row>
        <row r="85">
          <cell r="B85" t="str">
            <v>3-1-1-5-6-1</v>
          </cell>
          <cell r="C85" t="str">
            <v>Excavation</v>
          </cell>
          <cell r="I85">
            <v>0.05</v>
          </cell>
          <cell r="K85">
            <v>0</v>
          </cell>
          <cell r="L85">
            <v>0</v>
          </cell>
        </row>
        <row r="86">
          <cell r="B86" t="str">
            <v>3-1-1-5-6-2</v>
          </cell>
          <cell r="C86" t="str">
            <v>Lean concrete</v>
          </cell>
          <cell r="I86">
            <v>0.05</v>
          </cell>
          <cell r="K86">
            <v>0</v>
          </cell>
          <cell r="L86">
            <v>0</v>
          </cell>
        </row>
        <row r="87">
          <cell r="B87" t="str">
            <v>3-1-1-5-6-3</v>
          </cell>
          <cell r="C87" t="str">
            <v>Reinforcement</v>
          </cell>
          <cell r="I87">
            <v>0.35</v>
          </cell>
          <cell r="K87">
            <v>0</v>
          </cell>
          <cell r="L87">
            <v>0</v>
          </cell>
        </row>
        <row r="88">
          <cell r="B88" t="str">
            <v>3-1-1-5-6-4</v>
          </cell>
          <cell r="C88" t="str">
            <v>Formwork</v>
          </cell>
          <cell r="I88">
            <v>0.2</v>
          </cell>
          <cell r="K88">
            <v>0</v>
          </cell>
          <cell r="L88">
            <v>0</v>
          </cell>
        </row>
        <row r="89">
          <cell r="B89" t="str">
            <v>3-1-1-5-6-5</v>
          </cell>
          <cell r="C89" t="str">
            <v>Embeded Parts</v>
          </cell>
          <cell r="I89">
            <v>0.1</v>
          </cell>
          <cell r="K89">
            <v>0</v>
          </cell>
          <cell r="L89">
            <v>0</v>
          </cell>
        </row>
        <row r="90">
          <cell r="B90" t="str">
            <v>3-1-1-5-6-6</v>
          </cell>
          <cell r="C90" t="str">
            <v>Concrete pouring</v>
          </cell>
          <cell r="I90">
            <v>0.2</v>
          </cell>
          <cell r="K90">
            <v>0</v>
          </cell>
          <cell r="L90">
            <v>0</v>
          </cell>
        </row>
        <row r="91">
          <cell r="B91" t="str">
            <v>3-1-1-5-6-7</v>
          </cell>
          <cell r="C91" t="str">
            <v>Backfilling</v>
          </cell>
          <cell r="I91">
            <v>0.05</v>
          </cell>
          <cell r="K91">
            <v>0</v>
          </cell>
          <cell r="L91">
            <v>0</v>
          </cell>
        </row>
        <row r="92">
          <cell r="B92" t="str">
            <v>3-1-1-5-7</v>
          </cell>
          <cell r="C92" t="str">
            <v>Masonry &amp; Architect. Of TH</v>
          </cell>
          <cell r="H92">
            <v>5.28E-3</v>
          </cell>
          <cell r="K92">
            <v>0</v>
          </cell>
          <cell r="L92">
            <v>0</v>
          </cell>
        </row>
        <row r="93">
          <cell r="B93" t="str">
            <v>3-1-1-6</v>
          </cell>
          <cell r="C93" t="str">
            <v>Electrical Distribution System</v>
          </cell>
          <cell r="G93">
            <v>2.129E-2</v>
          </cell>
          <cell r="K93">
            <v>0.35019727571629872</v>
          </cell>
          <cell r="L93">
            <v>7.4557E-3</v>
          </cell>
        </row>
        <row r="94">
          <cell r="B94" t="str">
            <v>3-1-1-6-1</v>
          </cell>
          <cell r="C94" t="str">
            <v>Cable &amp; Pipe Trench in TH</v>
          </cell>
          <cell r="H94">
            <v>3.8600000000000001E-3</v>
          </cell>
          <cell r="K94">
            <v>0</v>
          </cell>
          <cell r="L94">
            <v>0</v>
          </cell>
        </row>
        <row r="95">
          <cell r="B95" t="str">
            <v>3-1-1-6-1-1</v>
          </cell>
          <cell r="C95" t="str">
            <v>Excavation</v>
          </cell>
          <cell r="I95">
            <v>0.1</v>
          </cell>
          <cell r="K95">
            <v>0</v>
          </cell>
          <cell r="L95">
            <v>0</v>
          </cell>
        </row>
        <row r="96">
          <cell r="B96" t="str">
            <v>3-1-1-6-1-2</v>
          </cell>
          <cell r="C96" t="str">
            <v>Lean concrete</v>
          </cell>
          <cell r="I96">
            <v>0.1</v>
          </cell>
          <cell r="K96">
            <v>0</v>
          </cell>
          <cell r="L96">
            <v>0</v>
          </cell>
        </row>
        <row r="97">
          <cell r="B97" t="str">
            <v>3-1-1-6-1-3</v>
          </cell>
          <cell r="C97" t="str">
            <v>Reinforcement ( Wall &amp; Floor)</v>
          </cell>
          <cell r="I97">
            <v>0.3</v>
          </cell>
          <cell r="K97">
            <v>0</v>
          </cell>
          <cell r="L97">
            <v>0</v>
          </cell>
        </row>
        <row r="98">
          <cell r="B98" t="str">
            <v>3-1-1-6-1-4</v>
          </cell>
          <cell r="C98" t="str">
            <v>Formwork ( Wall &amp; Floor)</v>
          </cell>
          <cell r="I98">
            <v>0.2</v>
          </cell>
          <cell r="K98">
            <v>0</v>
          </cell>
          <cell r="L98">
            <v>0</v>
          </cell>
        </row>
        <row r="99">
          <cell r="B99" t="str">
            <v>3-1-1-6-1-5</v>
          </cell>
          <cell r="C99" t="str">
            <v>Embeded Parts</v>
          </cell>
          <cell r="I99">
            <v>0.05</v>
          </cell>
          <cell r="K99">
            <v>0</v>
          </cell>
          <cell r="L99">
            <v>0</v>
          </cell>
        </row>
        <row r="100">
          <cell r="B100" t="str">
            <v>3-1-1-6-1-6</v>
          </cell>
          <cell r="C100" t="str">
            <v>Concrete pouring ( Wall &amp; Floor)</v>
          </cell>
          <cell r="I100">
            <v>0.2</v>
          </cell>
          <cell r="K100">
            <v>0</v>
          </cell>
          <cell r="L100">
            <v>0</v>
          </cell>
        </row>
        <row r="101">
          <cell r="B101" t="str">
            <v>3-1-1-6-1-7</v>
          </cell>
          <cell r="C101" t="str">
            <v>Backfilling</v>
          </cell>
          <cell r="I101">
            <v>0.05</v>
          </cell>
          <cell r="K101">
            <v>0</v>
          </cell>
          <cell r="L101">
            <v>0</v>
          </cell>
        </row>
        <row r="102">
          <cell r="B102" t="str">
            <v>3-1-1-6-2</v>
          </cell>
          <cell r="C102" t="str">
            <v>Cable gallery Civil Works (MESA)</v>
          </cell>
          <cell r="H102">
            <v>6.43E-3</v>
          </cell>
          <cell r="K102">
            <v>0.9</v>
          </cell>
          <cell r="L102">
            <v>6.3657000000000002E-3</v>
          </cell>
        </row>
        <row r="103">
          <cell r="B103" t="str">
            <v>3-1-1-6-2-1</v>
          </cell>
          <cell r="C103" t="str">
            <v>Reinforcment</v>
          </cell>
          <cell r="I103">
            <v>0.3</v>
          </cell>
          <cell r="K103">
            <v>1</v>
          </cell>
          <cell r="L103">
            <v>1.9289999999999999E-3</v>
          </cell>
        </row>
        <row r="104">
          <cell r="B104" t="str">
            <v>3-1-1-6-2-2</v>
          </cell>
          <cell r="C104" t="str">
            <v>Embeded erection</v>
          </cell>
          <cell r="I104">
            <v>0.05</v>
          </cell>
          <cell r="K104">
            <v>1</v>
          </cell>
          <cell r="L104">
            <v>3.2150000000000001E-4</v>
          </cell>
        </row>
        <row r="105">
          <cell r="B105" t="str">
            <v>3-1-1-6-2-3</v>
          </cell>
          <cell r="C105" t="str">
            <v>Formwork</v>
          </cell>
          <cell r="I105">
            <v>0.3</v>
          </cell>
          <cell r="K105">
            <v>1</v>
          </cell>
          <cell r="L105">
            <v>1.9289999999999999E-3</v>
          </cell>
        </row>
        <row r="106">
          <cell r="B106" t="str">
            <v>3-1-1-6-2-4</v>
          </cell>
          <cell r="C106" t="str">
            <v>Concrete</v>
          </cell>
          <cell r="I106">
            <v>0.25</v>
          </cell>
          <cell r="K106">
            <v>1</v>
          </cell>
          <cell r="L106">
            <v>1.6075E-3</v>
          </cell>
        </row>
        <row r="107">
          <cell r="B107" t="str">
            <v>3-1-1-6-2-5</v>
          </cell>
          <cell r="C107" t="str">
            <v>Complement Activities</v>
          </cell>
          <cell r="I107">
            <v>0.1</v>
          </cell>
          <cell r="K107">
            <v>0.9</v>
          </cell>
          <cell r="L107">
            <v>5.7870000000000003E-4</v>
          </cell>
        </row>
        <row r="108">
          <cell r="B108" t="str">
            <v>3-1-1-6-3</v>
          </cell>
          <cell r="C108" t="str">
            <v>UCB (MESA) Civil Works (Exclude. s/s , Roof)</v>
          </cell>
          <cell r="H108">
            <v>5.7999999999999996E-3</v>
          </cell>
          <cell r="K108">
            <v>0</v>
          </cell>
          <cell r="L108">
            <v>0</v>
          </cell>
        </row>
        <row r="109">
          <cell r="B109" t="str">
            <v>3-1-1-6-3-1</v>
          </cell>
          <cell r="C109" t="str">
            <v xml:space="preserve">Brick Work </v>
          </cell>
          <cell r="I109">
            <v>0.4</v>
          </cell>
          <cell r="K109">
            <v>0</v>
          </cell>
          <cell r="L109">
            <v>0</v>
          </cell>
        </row>
        <row r="110">
          <cell r="B110" t="str">
            <v>3-1-1-6-3-2</v>
          </cell>
          <cell r="C110" t="str">
            <v xml:space="preserve">Install False Ceiling Frames </v>
          </cell>
          <cell r="I110">
            <v>0.05</v>
          </cell>
          <cell r="K110">
            <v>0</v>
          </cell>
          <cell r="L110">
            <v>0</v>
          </cell>
        </row>
        <row r="111">
          <cell r="B111" t="str">
            <v>3-1-1-6-3-3</v>
          </cell>
          <cell r="C111" t="str">
            <v xml:space="preserve">Plastering </v>
          </cell>
          <cell r="I111">
            <v>0.3</v>
          </cell>
          <cell r="K111">
            <v>0</v>
          </cell>
          <cell r="L111">
            <v>0</v>
          </cell>
        </row>
        <row r="112">
          <cell r="B112" t="str">
            <v>3-1-1-6-3-4</v>
          </cell>
          <cell r="C112" t="str">
            <v>Electrical &amp; Mechanical Works</v>
          </cell>
          <cell r="I112">
            <v>0.15</v>
          </cell>
          <cell r="K112">
            <v>0</v>
          </cell>
          <cell r="L112">
            <v>0</v>
          </cell>
        </row>
        <row r="113">
          <cell r="B113" t="str">
            <v>3-1-1-6-3-5</v>
          </cell>
          <cell r="C113" t="str">
            <v>Complement Activities</v>
          </cell>
          <cell r="I113">
            <v>0.1</v>
          </cell>
          <cell r="K113">
            <v>0</v>
          </cell>
          <cell r="L113">
            <v>0</v>
          </cell>
        </row>
        <row r="114">
          <cell r="B114" t="str">
            <v>3-1-1-6-4</v>
          </cell>
          <cell r="C114" t="str">
            <v>UCB (MESA) Roofing</v>
          </cell>
          <cell r="H114">
            <v>4.2500000000000003E-3</v>
          </cell>
          <cell r="K114">
            <v>0</v>
          </cell>
          <cell r="L114">
            <v>4.2500000000000003E-4</v>
          </cell>
        </row>
        <row r="115">
          <cell r="B115" t="str">
            <v>3-1-1-6-4-1</v>
          </cell>
          <cell r="C115" t="str">
            <v>Beam Erection</v>
          </cell>
          <cell r="I115">
            <v>0.5</v>
          </cell>
          <cell r="K115">
            <v>0.2</v>
          </cell>
          <cell r="L115">
            <v>4.2500000000000003E-4</v>
          </cell>
        </row>
        <row r="116">
          <cell r="B116" t="str">
            <v>3-1-1-6-4-2</v>
          </cell>
          <cell r="C116" t="str">
            <v>Concreting</v>
          </cell>
          <cell r="I116">
            <v>0.5</v>
          </cell>
          <cell r="L116">
            <v>0</v>
          </cell>
        </row>
        <row r="117">
          <cell r="B117" t="str">
            <v>3-1-1-6-5</v>
          </cell>
          <cell r="C117" t="str">
            <v>Aux. Trans. Found.</v>
          </cell>
          <cell r="H117">
            <v>9.5E-4</v>
          </cell>
          <cell r="K117">
            <v>0.7</v>
          </cell>
          <cell r="L117">
            <v>6.6500000000000001E-4</v>
          </cell>
        </row>
        <row r="118">
          <cell r="B118" t="str">
            <v>3-1-2</v>
          </cell>
          <cell r="C118" t="str">
            <v>EXHAUST</v>
          </cell>
          <cell r="F118">
            <v>3.5000000000000001E-3</v>
          </cell>
          <cell r="K118">
            <v>0.82071428571428573</v>
          </cell>
          <cell r="L118">
            <v>2.8725000000000001E-3</v>
          </cell>
        </row>
        <row r="119">
          <cell r="B119" t="str">
            <v>3-1-2-1</v>
          </cell>
          <cell r="C119" t="str">
            <v>Exhaust diffuser Found.</v>
          </cell>
          <cell r="G119">
            <v>1.5E-3</v>
          </cell>
          <cell r="K119">
            <v>0.59500000000000008</v>
          </cell>
          <cell r="L119">
            <v>8.9250000000000006E-4</v>
          </cell>
        </row>
        <row r="120">
          <cell r="B120" t="str">
            <v>3-1-2-1-1</v>
          </cell>
          <cell r="C120" t="str">
            <v>Excavation</v>
          </cell>
          <cell r="H120">
            <v>7.0000000000000007E-2</v>
          </cell>
          <cell r="K120">
            <v>1</v>
          </cell>
          <cell r="L120">
            <v>1.0500000000000002E-4</v>
          </cell>
        </row>
        <row r="121">
          <cell r="B121" t="str">
            <v>3-1-2-1-2</v>
          </cell>
          <cell r="C121" t="str">
            <v>Lean concrete</v>
          </cell>
          <cell r="H121">
            <v>0.03</v>
          </cell>
          <cell r="K121">
            <v>1</v>
          </cell>
          <cell r="L121">
            <v>4.4999999999999996E-5</v>
          </cell>
        </row>
        <row r="122">
          <cell r="B122" t="str">
            <v>3-1-2-1-3</v>
          </cell>
          <cell r="C122" t="str">
            <v>Reinforcement</v>
          </cell>
          <cell r="H122">
            <v>0.35</v>
          </cell>
          <cell r="K122">
            <v>0.9</v>
          </cell>
          <cell r="L122">
            <v>4.7249999999999999E-4</v>
          </cell>
        </row>
        <row r="123">
          <cell r="B123" t="str">
            <v>3-1-2-1-4</v>
          </cell>
          <cell r="C123" t="str">
            <v>Formwork</v>
          </cell>
          <cell r="H123">
            <v>0.2</v>
          </cell>
          <cell r="K123">
            <v>0.9</v>
          </cell>
          <cell r="L123">
            <v>2.7000000000000006E-4</v>
          </cell>
        </row>
        <row r="124">
          <cell r="B124" t="str">
            <v>3-1-2-1-5</v>
          </cell>
          <cell r="C124" t="str">
            <v>Concrete pouring</v>
          </cell>
          <cell r="H124">
            <v>0.3</v>
          </cell>
          <cell r="L124">
            <v>0</v>
          </cell>
        </row>
        <row r="125">
          <cell r="B125" t="str">
            <v>3-1-2-1-6</v>
          </cell>
          <cell r="C125" t="str">
            <v>Backfilling</v>
          </cell>
          <cell r="H125">
            <v>0.05</v>
          </cell>
          <cell r="L125">
            <v>0</v>
          </cell>
        </row>
        <row r="126">
          <cell r="B126" t="str">
            <v>3-1-2-2</v>
          </cell>
          <cell r="C126" t="str">
            <v>Stack Found.&amp; Pedestal</v>
          </cell>
          <cell r="G126">
            <v>2E-3</v>
          </cell>
          <cell r="K126">
            <v>0.99</v>
          </cell>
          <cell r="L126">
            <v>1.98E-3</v>
          </cell>
        </row>
        <row r="127">
          <cell r="B127" t="str">
            <v>3-1-2-2-1</v>
          </cell>
          <cell r="C127" t="str">
            <v>Excavation</v>
          </cell>
          <cell r="H127">
            <v>7.0000000000000007E-2</v>
          </cell>
          <cell r="K127">
            <v>1</v>
          </cell>
          <cell r="L127">
            <v>1.4000000000000001E-4</v>
          </cell>
        </row>
        <row r="128">
          <cell r="B128" t="str">
            <v>3-1-2-2-2</v>
          </cell>
          <cell r="C128" t="str">
            <v>Lean concrete</v>
          </cell>
          <cell r="H128">
            <v>0.03</v>
          </cell>
          <cell r="K128">
            <v>1</v>
          </cell>
          <cell r="L128">
            <v>6.0000000000000002E-5</v>
          </cell>
        </row>
        <row r="129">
          <cell r="B129" t="str">
            <v>3-1-2-2-3</v>
          </cell>
          <cell r="C129" t="str">
            <v>Reinforcement</v>
          </cell>
          <cell r="H129">
            <v>0.35</v>
          </cell>
          <cell r="K129">
            <v>1</v>
          </cell>
          <cell r="L129">
            <v>6.9999999999999999E-4</v>
          </cell>
        </row>
        <row r="130">
          <cell r="B130" t="str">
            <v>3-1-2-2-4</v>
          </cell>
          <cell r="C130" t="str">
            <v>Formwork</v>
          </cell>
          <cell r="H130">
            <v>0.2</v>
          </cell>
          <cell r="K130">
            <v>1</v>
          </cell>
          <cell r="L130">
            <v>4.0000000000000002E-4</v>
          </cell>
        </row>
        <row r="131">
          <cell r="B131" t="str">
            <v>3-1-2-2-5</v>
          </cell>
          <cell r="C131" t="str">
            <v>Concrete pouring</v>
          </cell>
          <cell r="H131">
            <v>0.3</v>
          </cell>
          <cell r="K131">
            <v>1</v>
          </cell>
          <cell r="L131">
            <v>5.9999999999999995E-4</v>
          </cell>
        </row>
        <row r="132">
          <cell r="B132" t="str">
            <v>3-1-2-2-6</v>
          </cell>
          <cell r="C132" t="str">
            <v>Backfilling</v>
          </cell>
          <cell r="H132">
            <v>0.05</v>
          </cell>
          <cell r="K132">
            <v>0.8</v>
          </cell>
          <cell r="L132">
            <v>8.000000000000002E-5</v>
          </cell>
        </row>
        <row r="133">
          <cell r="B133" t="str">
            <v>3-1-3</v>
          </cell>
          <cell r="C133" t="str">
            <v>FIN FAN COOLERS</v>
          </cell>
          <cell r="F133">
            <v>4.4999999999999997E-3</v>
          </cell>
          <cell r="K133">
            <v>0.55577777777777781</v>
          </cell>
          <cell r="L133">
            <v>2.5010000000000002E-3</v>
          </cell>
        </row>
        <row r="134">
          <cell r="B134" t="str">
            <v>3-1-3-1</v>
          </cell>
          <cell r="C134" t="str">
            <v>Fin Fan Cooler Found.</v>
          </cell>
          <cell r="G134">
            <v>2.5999999999999999E-3</v>
          </cell>
          <cell r="K134">
            <v>0.95000000000000007</v>
          </cell>
          <cell r="L134">
            <v>2.47E-3</v>
          </cell>
        </row>
        <row r="135">
          <cell r="B135" t="str">
            <v>3-1-3-1-1</v>
          </cell>
          <cell r="C135" t="str">
            <v>Excavation</v>
          </cell>
          <cell r="H135">
            <v>7.0000000000000007E-2</v>
          </cell>
          <cell r="K135">
            <v>1</v>
          </cell>
          <cell r="L135">
            <v>1.8200000000000001E-4</v>
          </cell>
        </row>
        <row r="136">
          <cell r="B136" t="str">
            <v>3-1-3-1-2</v>
          </cell>
          <cell r="C136" t="str">
            <v>Lean concrete</v>
          </cell>
          <cell r="H136">
            <v>0.03</v>
          </cell>
          <cell r="K136">
            <v>1</v>
          </cell>
          <cell r="L136">
            <v>7.7999999999999999E-5</v>
          </cell>
        </row>
        <row r="137">
          <cell r="B137" t="str">
            <v>3-1-3-1-3</v>
          </cell>
          <cell r="C137" t="str">
            <v>Reinforcement</v>
          </cell>
          <cell r="H137">
            <v>0.35</v>
          </cell>
          <cell r="K137">
            <v>1</v>
          </cell>
          <cell r="L137">
            <v>9.0999999999999989E-4</v>
          </cell>
        </row>
        <row r="138">
          <cell r="B138" t="str">
            <v>3-1-3-1-4</v>
          </cell>
          <cell r="C138" t="str">
            <v>Formwork</v>
          </cell>
          <cell r="H138">
            <v>0.2</v>
          </cell>
          <cell r="K138">
            <v>1</v>
          </cell>
          <cell r="L138">
            <v>5.1999999999999995E-4</v>
          </cell>
        </row>
        <row r="139">
          <cell r="B139" t="str">
            <v>3-1-3-1-5</v>
          </cell>
          <cell r="C139" t="str">
            <v>Concrete pouring</v>
          </cell>
          <cell r="H139">
            <v>0.3</v>
          </cell>
          <cell r="K139">
            <v>1</v>
          </cell>
          <cell r="L139">
            <v>7.7999999999999999E-4</v>
          </cell>
        </row>
        <row r="140">
          <cell r="B140" t="str">
            <v>3-1-3-1-6</v>
          </cell>
          <cell r="C140" t="str">
            <v>Backfilling</v>
          </cell>
          <cell r="H140">
            <v>0.05</v>
          </cell>
          <cell r="K140">
            <v>0</v>
          </cell>
          <cell r="L140">
            <v>0</v>
          </cell>
        </row>
        <row r="141">
          <cell r="B141" t="str">
            <v>3-1-3-2</v>
          </cell>
          <cell r="C141" t="str">
            <v>C.C.W Pumps Found.</v>
          </cell>
          <cell r="G141">
            <v>3.5E-4</v>
          </cell>
          <cell r="K141">
            <v>0</v>
          </cell>
          <cell r="L141">
            <v>0</v>
          </cell>
        </row>
        <row r="142">
          <cell r="B142" t="str">
            <v>3-1-3-2-1</v>
          </cell>
          <cell r="C142" t="str">
            <v>Reinforcement</v>
          </cell>
          <cell r="H142">
            <v>0.3</v>
          </cell>
          <cell r="K142">
            <v>0</v>
          </cell>
          <cell r="L142">
            <v>0</v>
          </cell>
        </row>
        <row r="143">
          <cell r="B143" t="str">
            <v>3-1-3-2-2</v>
          </cell>
          <cell r="C143" t="str">
            <v>Formwork</v>
          </cell>
          <cell r="H143">
            <v>0.25</v>
          </cell>
          <cell r="K143">
            <v>0</v>
          </cell>
          <cell r="L143">
            <v>0</v>
          </cell>
        </row>
        <row r="144">
          <cell r="B144" t="str">
            <v>3-1-3-2-3</v>
          </cell>
          <cell r="C144" t="str">
            <v>Box Erection</v>
          </cell>
          <cell r="H144">
            <v>0.3</v>
          </cell>
          <cell r="K144">
            <v>0</v>
          </cell>
          <cell r="L144">
            <v>0</v>
          </cell>
        </row>
        <row r="145">
          <cell r="B145" t="str">
            <v>3-1-3-2-4</v>
          </cell>
          <cell r="C145" t="str">
            <v>Concrete pouring</v>
          </cell>
          <cell r="H145">
            <v>0.15</v>
          </cell>
          <cell r="K145">
            <v>0</v>
          </cell>
          <cell r="L145">
            <v>0</v>
          </cell>
        </row>
        <row r="146">
          <cell r="B146" t="str">
            <v>3-1-3-3</v>
          </cell>
          <cell r="C146" t="str">
            <v>Fin Fan trench (From Fin Fan to Each Unit)</v>
          </cell>
          <cell r="G146">
            <v>1.5499999999999999E-3</v>
          </cell>
          <cell r="K146">
            <v>2.0000000000000007E-2</v>
          </cell>
          <cell r="L146">
            <v>3.1000000000000008E-5</v>
          </cell>
        </row>
        <row r="147">
          <cell r="B147" t="str">
            <v>3-1-3-3-1</v>
          </cell>
          <cell r="C147" t="str">
            <v>Excavation</v>
          </cell>
          <cell r="H147">
            <v>0.1</v>
          </cell>
          <cell r="K147">
            <v>0.2</v>
          </cell>
          <cell r="L147">
            <v>3.1000000000000008E-5</v>
          </cell>
        </row>
        <row r="148">
          <cell r="B148" t="str">
            <v>3-1-3-3-2</v>
          </cell>
          <cell r="C148" t="str">
            <v>Floor</v>
          </cell>
          <cell r="H148">
            <v>0.22500000000000001</v>
          </cell>
          <cell r="K148">
            <v>0</v>
          </cell>
          <cell r="L148">
            <v>0</v>
          </cell>
        </row>
        <row r="149">
          <cell r="B149" t="str">
            <v>3-1-3-3-3</v>
          </cell>
          <cell r="C149" t="str">
            <v>Walls</v>
          </cell>
          <cell r="H149">
            <v>0.45</v>
          </cell>
          <cell r="K149">
            <v>0</v>
          </cell>
          <cell r="L149">
            <v>0</v>
          </cell>
        </row>
        <row r="150">
          <cell r="B150" t="str">
            <v>3-1-3-3-4</v>
          </cell>
          <cell r="C150" t="str">
            <v>concrete Slab</v>
          </cell>
          <cell r="H150">
            <v>0.22500000000000001</v>
          </cell>
          <cell r="K150">
            <v>0</v>
          </cell>
          <cell r="L150">
            <v>0</v>
          </cell>
        </row>
        <row r="151">
          <cell r="B151" t="str">
            <v>3-1-4</v>
          </cell>
          <cell r="C151" t="str">
            <v>TRANSFORMERS</v>
          </cell>
          <cell r="F151">
            <v>7.8500000000000011E-3</v>
          </cell>
          <cell r="K151">
            <v>0.33898089171974521</v>
          </cell>
          <cell r="L151">
            <v>2.6610000000000002E-3</v>
          </cell>
        </row>
        <row r="152">
          <cell r="B152" t="str">
            <v>3-1-4-1</v>
          </cell>
          <cell r="C152" t="str">
            <v>Main Transf. Found.</v>
          </cell>
          <cell r="G152">
            <v>3.6800000000000001E-3</v>
          </cell>
          <cell r="K152">
            <v>0.50000000000000011</v>
          </cell>
          <cell r="L152">
            <v>1.8400000000000003E-3</v>
          </cell>
        </row>
        <row r="153">
          <cell r="B153" t="str">
            <v>3-1-4-1-1</v>
          </cell>
          <cell r="C153" t="str">
            <v>Excavation</v>
          </cell>
          <cell r="H153">
            <v>0.1</v>
          </cell>
          <cell r="K153">
            <v>1</v>
          </cell>
          <cell r="L153">
            <v>3.6800000000000005E-4</v>
          </cell>
        </row>
        <row r="154">
          <cell r="B154" t="str">
            <v>3-1-4-1-2</v>
          </cell>
          <cell r="C154" t="str">
            <v>Lean concrete</v>
          </cell>
          <cell r="H154">
            <v>0.1</v>
          </cell>
          <cell r="K154">
            <v>1</v>
          </cell>
          <cell r="L154">
            <v>3.6800000000000005E-4</v>
          </cell>
        </row>
        <row r="155">
          <cell r="B155" t="str">
            <v>3-1-4-1-3</v>
          </cell>
          <cell r="C155" t="str">
            <v>Reinforcement</v>
          </cell>
          <cell r="H155">
            <v>0.25</v>
          </cell>
          <cell r="K155">
            <v>0.8</v>
          </cell>
          <cell r="L155">
            <v>7.3600000000000011E-4</v>
          </cell>
        </row>
        <row r="156">
          <cell r="B156" t="str">
            <v>3-1-4-1-4</v>
          </cell>
          <cell r="C156" t="str">
            <v>Formwork</v>
          </cell>
          <cell r="H156">
            <v>0.2</v>
          </cell>
          <cell r="K156">
            <v>0.5</v>
          </cell>
          <cell r="L156">
            <v>3.6800000000000005E-4</v>
          </cell>
        </row>
        <row r="157">
          <cell r="B157" t="str">
            <v>3-1-4-1-5</v>
          </cell>
          <cell r="C157" t="str">
            <v>Embeded Parts</v>
          </cell>
          <cell r="H157">
            <v>0.05</v>
          </cell>
          <cell r="K157">
            <v>0</v>
          </cell>
          <cell r="L157">
            <v>0</v>
          </cell>
        </row>
        <row r="158">
          <cell r="B158" t="str">
            <v>3-1-4-1-6</v>
          </cell>
          <cell r="C158" t="str">
            <v>Concrete pouring</v>
          </cell>
          <cell r="H158">
            <v>0.15</v>
          </cell>
          <cell r="K158">
            <v>0</v>
          </cell>
          <cell r="L158">
            <v>0</v>
          </cell>
        </row>
        <row r="159">
          <cell r="B159" t="str">
            <v>3-1-4-1-7</v>
          </cell>
          <cell r="C159" t="str">
            <v>Complement Activities</v>
          </cell>
          <cell r="H159">
            <v>0.1</v>
          </cell>
          <cell r="K159">
            <v>0</v>
          </cell>
          <cell r="L159">
            <v>0</v>
          </cell>
        </row>
        <row r="160">
          <cell r="B160" t="str">
            <v>3-1-4-1-8</v>
          </cell>
          <cell r="C160" t="str">
            <v>Backfilling</v>
          </cell>
          <cell r="H160">
            <v>0.05</v>
          </cell>
          <cell r="K160">
            <v>0</v>
          </cell>
          <cell r="L160">
            <v>0</v>
          </cell>
        </row>
        <row r="161">
          <cell r="B161" t="str">
            <v>3-1-4-2</v>
          </cell>
          <cell r="C161" t="str">
            <v>Transformer Area Civil Works</v>
          </cell>
          <cell r="G161">
            <v>9.5E-4</v>
          </cell>
          <cell r="K161">
            <v>0</v>
          </cell>
          <cell r="L161">
            <v>0</v>
          </cell>
        </row>
        <row r="162">
          <cell r="B162" t="str">
            <v>3-1-4-2-1</v>
          </cell>
          <cell r="C162" t="str">
            <v>Grating Erection</v>
          </cell>
          <cell r="H162">
            <v>0.6</v>
          </cell>
          <cell r="K162">
            <v>0</v>
          </cell>
          <cell r="L162">
            <v>0</v>
          </cell>
        </row>
        <row r="163">
          <cell r="B163" t="str">
            <v>3-1-4-2-2</v>
          </cell>
          <cell r="C163" t="str">
            <v>Graveling</v>
          </cell>
          <cell r="H163">
            <v>0.4</v>
          </cell>
          <cell r="K163">
            <v>0</v>
          </cell>
          <cell r="L163">
            <v>0</v>
          </cell>
        </row>
        <row r="164">
          <cell r="B164" t="str">
            <v>3-1-4-3</v>
          </cell>
          <cell r="C164" t="str">
            <v>Unit Transf. Found.</v>
          </cell>
          <cell r="G164">
            <v>1.4499999999999999E-3</v>
          </cell>
          <cell r="K164">
            <v>0.2</v>
          </cell>
          <cell r="L164">
            <v>2.9E-4</v>
          </cell>
        </row>
        <row r="165">
          <cell r="B165" t="str">
            <v>3-1-4-3-1</v>
          </cell>
          <cell r="C165" t="str">
            <v xml:space="preserve"> Subgrading</v>
          </cell>
          <cell r="H165">
            <v>0.2</v>
          </cell>
          <cell r="K165">
            <v>1</v>
          </cell>
          <cell r="L165">
            <v>2.9E-4</v>
          </cell>
        </row>
        <row r="166">
          <cell r="B166" t="str">
            <v>3-1-4-3-2</v>
          </cell>
          <cell r="C166" t="str">
            <v>Reinforcement</v>
          </cell>
          <cell r="H166">
            <v>0.25</v>
          </cell>
          <cell r="K166">
            <v>0</v>
          </cell>
          <cell r="L166">
            <v>0</v>
          </cell>
        </row>
        <row r="167">
          <cell r="B167" t="str">
            <v>3-1-4-3-3</v>
          </cell>
          <cell r="C167" t="str">
            <v>Formwork</v>
          </cell>
          <cell r="H167">
            <v>0.35</v>
          </cell>
          <cell r="K167">
            <v>0</v>
          </cell>
          <cell r="L167">
            <v>0</v>
          </cell>
        </row>
        <row r="168">
          <cell r="B168" t="str">
            <v>3-1-4-3-4</v>
          </cell>
          <cell r="C168" t="str">
            <v>Concrete pouring</v>
          </cell>
          <cell r="H168">
            <v>0.1</v>
          </cell>
          <cell r="K168">
            <v>0</v>
          </cell>
          <cell r="L168">
            <v>0</v>
          </cell>
        </row>
        <row r="169">
          <cell r="B169" t="str">
            <v>3-1-4-3-5</v>
          </cell>
          <cell r="C169" t="str">
            <v>Complement Activities</v>
          </cell>
          <cell r="H169">
            <v>0.1</v>
          </cell>
          <cell r="K169">
            <v>0</v>
          </cell>
          <cell r="L169">
            <v>0</v>
          </cell>
        </row>
        <row r="170">
          <cell r="B170" t="str">
            <v>3-1-4-4</v>
          </cell>
          <cell r="C170" t="str">
            <v>Fire wall Civil Works</v>
          </cell>
          <cell r="G170">
            <v>1.7700000000000001E-3</v>
          </cell>
          <cell r="K170">
            <v>0.3</v>
          </cell>
          <cell r="L170">
            <v>5.31E-4</v>
          </cell>
        </row>
        <row r="171">
          <cell r="B171" t="str">
            <v>3-1-4-4-1</v>
          </cell>
          <cell r="C171" t="str">
            <v>Reinforcement</v>
          </cell>
          <cell r="H171">
            <v>0.4</v>
          </cell>
          <cell r="K171">
            <v>0.3</v>
          </cell>
          <cell r="L171">
            <v>2.1240000000000001E-4</v>
          </cell>
        </row>
        <row r="172">
          <cell r="B172" t="str">
            <v>3-1-4-4-2</v>
          </cell>
          <cell r="C172" t="str">
            <v>Formwork</v>
          </cell>
          <cell r="H172">
            <v>0.3</v>
          </cell>
          <cell r="K172">
            <v>0.3</v>
          </cell>
          <cell r="L172">
            <v>1.593E-4</v>
          </cell>
        </row>
        <row r="173">
          <cell r="B173" t="str">
            <v>3-1-4-4-3</v>
          </cell>
          <cell r="C173" t="str">
            <v>Embeded Parts</v>
          </cell>
          <cell r="H173">
            <v>0.1</v>
          </cell>
          <cell r="K173">
            <v>0.3</v>
          </cell>
          <cell r="L173">
            <v>5.3100000000000003E-5</v>
          </cell>
        </row>
        <row r="174">
          <cell r="B174" t="str">
            <v>3-1-4-4-4</v>
          </cell>
          <cell r="C174" t="str">
            <v>Concrete pouring</v>
          </cell>
          <cell r="H174">
            <v>0.2</v>
          </cell>
          <cell r="K174">
            <v>0.3</v>
          </cell>
          <cell r="L174">
            <v>1.0620000000000001E-4</v>
          </cell>
        </row>
        <row r="175">
          <cell r="B175" t="str">
            <v>3-2</v>
          </cell>
          <cell r="C175" t="str">
            <v>Unit # 2</v>
          </cell>
          <cell r="E175">
            <v>0.10431000000000001</v>
          </cell>
          <cell r="K175">
            <v>0.52497819001054546</v>
          </cell>
          <cell r="L175">
            <v>5.476047500000001E-2</v>
          </cell>
        </row>
        <row r="176">
          <cell r="B176" t="str">
            <v>3-2-1</v>
          </cell>
          <cell r="C176" t="str">
            <v xml:space="preserve">GAS TURBINE </v>
          </cell>
          <cell r="F176">
            <v>8.8460000000000011E-2</v>
          </cell>
          <cell r="K176">
            <v>0.54807229256160972</v>
          </cell>
          <cell r="L176">
            <v>4.8482475000000004E-2</v>
          </cell>
        </row>
        <row r="177">
          <cell r="B177" t="str">
            <v>3-2-1-1</v>
          </cell>
          <cell r="C177" t="str">
            <v>Fuel Oil skids Found.</v>
          </cell>
          <cell r="G177">
            <v>2.32E-3</v>
          </cell>
          <cell r="K177">
            <v>0</v>
          </cell>
          <cell r="L177">
            <v>0</v>
          </cell>
        </row>
        <row r="178">
          <cell r="B178" t="str">
            <v>3-2-1-1-1</v>
          </cell>
          <cell r="C178" t="str">
            <v>Excavation</v>
          </cell>
          <cell r="H178">
            <v>7.0000000000000007E-2</v>
          </cell>
          <cell r="K178">
            <v>0</v>
          </cell>
          <cell r="L178">
            <v>0</v>
          </cell>
        </row>
        <row r="179">
          <cell r="B179" t="str">
            <v>3-2-1-1-2</v>
          </cell>
          <cell r="C179" t="str">
            <v>Lean concrete</v>
          </cell>
          <cell r="H179">
            <v>0.03</v>
          </cell>
          <cell r="K179">
            <v>0</v>
          </cell>
          <cell r="L179">
            <v>0</v>
          </cell>
        </row>
        <row r="180">
          <cell r="B180" t="str">
            <v>3-2-1-1-3</v>
          </cell>
          <cell r="C180" t="str">
            <v>Reinforcement</v>
          </cell>
          <cell r="H180">
            <v>0.35</v>
          </cell>
          <cell r="K180">
            <v>0</v>
          </cell>
          <cell r="L180">
            <v>0</v>
          </cell>
        </row>
        <row r="181">
          <cell r="B181" t="str">
            <v>3-2-1-1-4</v>
          </cell>
          <cell r="C181" t="str">
            <v>Formwork</v>
          </cell>
          <cell r="H181">
            <v>0.2</v>
          </cell>
          <cell r="K181">
            <v>0</v>
          </cell>
          <cell r="L181">
            <v>0</v>
          </cell>
        </row>
        <row r="182">
          <cell r="B182" t="str">
            <v>3-2-1-1-5</v>
          </cell>
          <cell r="C182" t="str">
            <v>Concrete pouring</v>
          </cell>
          <cell r="H182">
            <v>0.3</v>
          </cell>
          <cell r="K182">
            <v>0</v>
          </cell>
          <cell r="L182">
            <v>0</v>
          </cell>
        </row>
        <row r="183">
          <cell r="B183" t="str">
            <v>3-2-1-1-6</v>
          </cell>
          <cell r="C183" t="str">
            <v>Backfilling</v>
          </cell>
          <cell r="H183">
            <v>0.05</v>
          </cell>
          <cell r="K183">
            <v>0</v>
          </cell>
          <cell r="L183">
            <v>0</v>
          </cell>
        </row>
        <row r="184">
          <cell r="B184" t="str">
            <v>3-2-1-2</v>
          </cell>
          <cell r="C184" t="str">
            <v>Fuel Gas System</v>
          </cell>
          <cell r="G184">
            <v>4.64E-3</v>
          </cell>
          <cell r="K184">
            <v>0</v>
          </cell>
          <cell r="L184">
            <v>0</v>
          </cell>
        </row>
        <row r="185">
          <cell r="B185" t="str">
            <v>3-2-1-2-1</v>
          </cell>
          <cell r="C185" t="str">
            <v>Filter Gas skids Found.</v>
          </cell>
          <cell r="H185">
            <v>2.32E-3</v>
          </cell>
          <cell r="K185">
            <v>0</v>
          </cell>
          <cell r="L185">
            <v>0</v>
          </cell>
        </row>
        <row r="186">
          <cell r="B186" t="str">
            <v>3-2-1-2-1-1</v>
          </cell>
          <cell r="C186" t="str">
            <v>Excavation</v>
          </cell>
          <cell r="I186">
            <v>7.0000000000000007E-2</v>
          </cell>
          <cell r="K186">
            <v>0</v>
          </cell>
          <cell r="L186">
            <v>0</v>
          </cell>
        </row>
        <row r="187">
          <cell r="B187" t="str">
            <v>3-2-1-2-1-2</v>
          </cell>
          <cell r="C187" t="str">
            <v>Lean concrete</v>
          </cell>
          <cell r="I187">
            <v>0.03</v>
          </cell>
          <cell r="K187">
            <v>0</v>
          </cell>
          <cell r="L187">
            <v>0</v>
          </cell>
        </row>
        <row r="188">
          <cell r="B188" t="str">
            <v>3-2-1-2-1-3</v>
          </cell>
          <cell r="C188" t="str">
            <v>Reinforcement</v>
          </cell>
          <cell r="I188">
            <v>0.35</v>
          </cell>
          <cell r="K188">
            <v>0</v>
          </cell>
          <cell r="L188">
            <v>0</v>
          </cell>
        </row>
        <row r="189">
          <cell r="B189" t="str">
            <v>3-2-1-2-1-4</v>
          </cell>
          <cell r="C189" t="str">
            <v>Formwork</v>
          </cell>
          <cell r="I189">
            <v>0.2</v>
          </cell>
          <cell r="K189">
            <v>0</v>
          </cell>
          <cell r="L189">
            <v>0</v>
          </cell>
        </row>
        <row r="190">
          <cell r="B190" t="str">
            <v>3-2-1-2-1-5</v>
          </cell>
          <cell r="C190" t="str">
            <v>Concrete pouring</v>
          </cell>
          <cell r="I190">
            <v>0.3</v>
          </cell>
          <cell r="K190">
            <v>0</v>
          </cell>
          <cell r="L190">
            <v>0</v>
          </cell>
        </row>
        <row r="191">
          <cell r="B191" t="str">
            <v>3-2-1-2-1-6</v>
          </cell>
          <cell r="C191" t="str">
            <v>Backfilling</v>
          </cell>
          <cell r="I191">
            <v>0.05</v>
          </cell>
          <cell r="K191">
            <v>0</v>
          </cell>
          <cell r="L191">
            <v>0</v>
          </cell>
        </row>
        <row r="192">
          <cell r="B192" t="str">
            <v>3-2-1-2-1</v>
          </cell>
          <cell r="C192" t="str">
            <v>Fuel Gas skids Found.</v>
          </cell>
          <cell r="H192">
            <v>2.32E-3</v>
          </cell>
          <cell r="K192">
            <v>0</v>
          </cell>
          <cell r="L192">
            <v>0</v>
          </cell>
        </row>
        <row r="193">
          <cell r="B193" t="str">
            <v>3-2-1-2-1-1</v>
          </cell>
          <cell r="C193" t="str">
            <v>Excavation</v>
          </cell>
          <cell r="I193">
            <v>7.0000000000000007E-2</v>
          </cell>
          <cell r="K193">
            <v>0</v>
          </cell>
          <cell r="L193">
            <v>0</v>
          </cell>
        </row>
        <row r="194">
          <cell r="B194" t="str">
            <v>3-2-1-2-1-2</v>
          </cell>
          <cell r="C194" t="str">
            <v>Lean concrete</v>
          </cell>
          <cell r="I194">
            <v>0.03</v>
          </cell>
          <cell r="K194">
            <v>0</v>
          </cell>
          <cell r="L194">
            <v>0</v>
          </cell>
        </row>
        <row r="195">
          <cell r="B195" t="str">
            <v>3-2-1-2-1-3</v>
          </cell>
          <cell r="C195" t="str">
            <v>Reinforcement</v>
          </cell>
          <cell r="I195">
            <v>0.35</v>
          </cell>
          <cell r="K195">
            <v>0</v>
          </cell>
          <cell r="L195">
            <v>0</v>
          </cell>
        </row>
        <row r="196">
          <cell r="B196" t="str">
            <v>3-2-1-2-1-4</v>
          </cell>
          <cell r="C196" t="str">
            <v>Formwork</v>
          </cell>
          <cell r="I196">
            <v>0.2</v>
          </cell>
          <cell r="K196">
            <v>0</v>
          </cell>
          <cell r="L196">
            <v>0</v>
          </cell>
        </row>
        <row r="197">
          <cell r="B197" t="str">
            <v>3-2-1-2-1-5</v>
          </cell>
          <cell r="C197" t="str">
            <v>Concrete pouring</v>
          </cell>
          <cell r="I197">
            <v>0.3</v>
          </cell>
          <cell r="K197">
            <v>0</v>
          </cell>
          <cell r="L197">
            <v>0</v>
          </cell>
        </row>
        <row r="198">
          <cell r="B198" t="str">
            <v>3-2-1-2-1-6</v>
          </cell>
          <cell r="C198" t="str">
            <v>Backfilling</v>
          </cell>
          <cell r="I198">
            <v>0.05</v>
          </cell>
          <cell r="K198">
            <v>0</v>
          </cell>
          <cell r="L198">
            <v>0</v>
          </cell>
        </row>
        <row r="199">
          <cell r="B199" t="str">
            <v>3-2-1-3</v>
          </cell>
          <cell r="C199" t="str">
            <v>Lube Oil skids Found.</v>
          </cell>
          <cell r="G199">
            <v>2.32E-3</v>
          </cell>
          <cell r="K199">
            <v>0</v>
          </cell>
          <cell r="L199">
            <v>0</v>
          </cell>
        </row>
        <row r="200">
          <cell r="B200" t="str">
            <v>3-2-1-3-1</v>
          </cell>
          <cell r="C200" t="str">
            <v>Excavation</v>
          </cell>
          <cell r="H200">
            <v>7.0000000000000007E-2</v>
          </cell>
          <cell r="K200">
            <v>0</v>
          </cell>
          <cell r="L200">
            <v>0</v>
          </cell>
        </row>
        <row r="201">
          <cell r="B201" t="str">
            <v>3-2-1-3-2</v>
          </cell>
          <cell r="C201" t="str">
            <v>Lean concrete</v>
          </cell>
          <cell r="H201">
            <v>0.03</v>
          </cell>
          <cell r="K201">
            <v>0</v>
          </cell>
          <cell r="L201">
            <v>0</v>
          </cell>
        </row>
        <row r="202">
          <cell r="B202" t="str">
            <v>3-2-1-3-3</v>
          </cell>
          <cell r="C202" t="str">
            <v>Reinforcement</v>
          </cell>
          <cell r="H202">
            <v>0.35</v>
          </cell>
          <cell r="K202">
            <v>0</v>
          </cell>
          <cell r="L202">
            <v>0</v>
          </cell>
        </row>
        <row r="203">
          <cell r="B203" t="str">
            <v>3-2-1-3-4</v>
          </cell>
          <cell r="C203" t="str">
            <v>Formwork</v>
          </cell>
          <cell r="H203">
            <v>0.2</v>
          </cell>
          <cell r="K203">
            <v>0</v>
          </cell>
          <cell r="L203">
            <v>0</v>
          </cell>
        </row>
        <row r="204">
          <cell r="B204" t="str">
            <v>3-2-1-3-5</v>
          </cell>
          <cell r="C204" t="str">
            <v>Concrete pouring</v>
          </cell>
          <cell r="H204">
            <v>0.3</v>
          </cell>
          <cell r="K204">
            <v>0</v>
          </cell>
          <cell r="L204">
            <v>0</v>
          </cell>
        </row>
        <row r="205">
          <cell r="B205" t="str">
            <v>3-2-1-3-6</v>
          </cell>
          <cell r="C205" t="str">
            <v>Backfilling</v>
          </cell>
          <cell r="H205">
            <v>0.05</v>
          </cell>
          <cell r="K205">
            <v>0</v>
          </cell>
          <cell r="L205">
            <v>0</v>
          </cell>
        </row>
        <row r="206">
          <cell r="B206" t="str">
            <v>3-2-1-4</v>
          </cell>
          <cell r="C206" t="str">
            <v>Enclosure Found.</v>
          </cell>
          <cell r="G206">
            <v>2.8999999999999998E-3</v>
          </cell>
          <cell r="K206">
            <v>0</v>
          </cell>
          <cell r="L206">
            <v>0</v>
          </cell>
        </row>
        <row r="207">
          <cell r="B207" t="str">
            <v>3-2-1-4-1</v>
          </cell>
          <cell r="C207" t="str">
            <v>Excavation</v>
          </cell>
          <cell r="H207">
            <v>7.0000000000000007E-2</v>
          </cell>
          <cell r="K207">
            <v>0</v>
          </cell>
          <cell r="L207">
            <v>0</v>
          </cell>
        </row>
        <row r="208">
          <cell r="B208" t="str">
            <v>3-2-1-4-2</v>
          </cell>
          <cell r="C208" t="str">
            <v>Lean concrete</v>
          </cell>
          <cell r="H208">
            <v>0.03</v>
          </cell>
          <cell r="K208">
            <v>0</v>
          </cell>
          <cell r="L208">
            <v>0</v>
          </cell>
        </row>
        <row r="209">
          <cell r="B209" t="str">
            <v>3-2-1-4-3</v>
          </cell>
          <cell r="C209" t="str">
            <v>Reinforcement</v>
          </cell>
          <cell r="H209">
            <v>0.35</v>
          </cell>
          <cell r="K209">
            <v>0</v>
          </cell>
          <cell r="L209">
            <v>0</v>
          </cell>
        </row>
        <row r="210">
          <cell r="B210" t="str">
            <v>3-2-1-4-4</v>
          </cell>
          <cell r="C210" t="str">
            <v>Formwork</v>
          </cell>
          <cell r="H210">
            <v>0.2</v>
          </cell>
          <cell r="K210">
            <v>0</v>
          </cell>
          <cell r="L210">
            <v>0</v>
          </cell>
        </row>
        <row r="211">
          <cell r="B211" t="str">
            <v>3-2-1-4-5</v>
          </cell>
          <cell r="C211" t="str">
            <v>Concrete pouring</v>
          </cell>
          <cell r="H211">
            <v>0.3</v>
          </cell>
          <cell r="K211">
            <v>0</v>
          </cell>
          <cell r="L211">
            <v>0</v>
          </cell>
        </row>
        <row r="212">
          <cell r="B212" t="str">
            <v>3-2-1-4-6</v>
          </cell>
          <cell r="C212" t="str">
            <v>Backfilling</v>
          </cell>
          <cell r="H212">
            <v>0.05</v>
          </cell>
          <cell r="K212">
            <v>0</v>
          </cell>
          <cell r="L212">
            <v>0</v>
          </cell>
        </row>
        <row r="213">
          <cell r="B213" t="str">
            <v>3-2-1-5</v>
          </cell>
          <cell r="C213" t="str">
            <v>Power House</v>
          </cell>
          <cell r="G213">
            <v>5.4990000000000004E-2</v>
          </cell>
          <cell r="K213">
            <v>0.74607701400254589</v>
          </cell>
          <cell r="L213">
            <v>4.1026775000000001E-2</v>
          </cell>
        </row>
        <row r="214">
          <cell r="B214" t="str">
            <v>3-2-1-5-1</v>
          </cell>
          <cell r="C214" t="str">
            <v>TH Building Found.</v>
          </cell>
          <cell r="H214">
            <v>9.5700000000000004E-3</v>
          </cell>
          <cell r="K214">
            <v>1</v>
          </cell>
          <cell r="L214">
            <v>9.5700000000000021E-3</v>
          </cell>
        </row>
        <row r="215">
          <cell r="B215" t="str">
            <v>3-2-1-5-1-1</v>
          </cell>
          <cell r="C215" t="str">
            <v>Foundation</v>
          </cell>
          <cell r="I215">
            <v>0.55000000000000004</v>
          </cell>
          <cell r="K215">
            <v>1</v>
          </cell>
          <cell r="L215">
            <v>5.2635000000000008E-3</v>
          </cell>
        </row>
        <row r="216">
          <cell r="B216" t="str">
            <v>3-2-1-5-1-1-1</v>
          </cell>
          <cell r="C216" t="str">
            <v>Excavation</v>
          </cell>
          <cell r="J216">
            <v>7.0000000000000007E-2</v>
          </cell>
          <cell r="K216">
            <v>1</v>
          </cell>
          <cell r="L216">
            <v>3.6844500000000007E-4</v>
          </cell>
        </row>
        <row r="217">
          <cell r="B217" t="str">
            <v>3-2-1-5-1-1-2</v>
          </cell>
          <cell r="C217" t="str">
            <v>Lean concrete</v>
          </cell>
          <cell r="J217">
            <v>0.03</v>
          </cell>
          <cell r="K217">
            <v>1</v>
          </cell>
          <cell r="L217">
            <v>1.5790500000000001E-4</v>
          </cell>
        </row>
        <row r="218">
          <cell r="B218" t="str">
            <v>3-2-1-5-1-1-3</v>
          </cell>
          <cell r="C218" t="str">
            <v>Reinforcement</v>
          </cell>
          <cell r="J218">
            <v>0.35</v>
          </cell>
          <cell r="K218">
            <v>1</v>
          </cell>
          <cell r="L218">
            <v>1.8422250000000001E-3</v>
          </cell>
        </row>
        <row r="219">
          <cell r="B219" t="str">
            <v>3-2-1-5-1-1-4</v>
          </cell>
          <cell r="C219" t="str">
            <v>Formwork</v>
          </cell>
          <cell r="J219">
            <v>0.2</v>
          </cell>
          <cell r="K219">
            <v>1</v>
          </cell>
          <cell r="L219">
            <v>1.0527000000000002E-3</v>
          </cell>
        </row>
        <row r="220">
          <cell r="B220" t="str">
            <v>3-2-1-5-1-1-5</v>
          </cell>
          <cell r="C220" t="str">
            <v>Concrete pouring</v>
          </cell>
          <cell r="J220">
            <v>0.3</v>
          </cell>
          <cell r="K220">
            <v>1</v>
          </cell>
          <cell r="L220">
            <v>1.5790500000000002E-3</v>
          </cell>
        </row>
        <row r="221">
          <cell r="B221" t="str">
            <v>3-2-1-5-1-1-6</v>
          </cell>
          <cell r="C221" t="str">
            <v>Backfilling</v>
          </cell>
          <cell r="J221">
            <v>0.05</v>
          </cell>
          <cell r="K221">
            <v>1</v>
          </cell>
          <cell r="L221">
            <v>2.6317500000000004E-4</v>
          </cell>
        </row>
        <row r="222">
          <cell r="B222" t="str">
            <v>3-2-1-5-1-2</v>
          </cell>
          <cell r="C222" t="str">
            <v>Pedestal</v>
          </cell>
          <cell r="I222">
            <v>0.45</v>
          </cell>
          <cell r="K222">
            <v>1</v>
          </cell>
          <cell r="L222">
            <v>4.3065000000000004E-3</v>
          </cell>
        </row>
        <row r="223">
          <cell r="B223" t="str">
            <v>3-2-1-5-1-2-1</v>
          </cell>
          <cell r="C223" t="str">
            <v>Reinforcement</v>
          </cell>
          <cell r="J223">
            <v>0.2</v>
          </cell>
          <cell r="K223">
            <v>1</v>
          </cell>
          <cell r="L223">
            <v>8.6130000000000017E-4</v>
          </cell>
        </row>
        <row r="224">
          <cell r="B224" t="str">
            <v>3-2-1-5-1-2-2</v>
          </cell>
          <cell r="C224" t="str">
            <v>Formwork</v>
          </cell>
          <cell r="J224">
            <v>0.3</v>
          </cell>
          <cell r="K224">
            <v>1</v>
          </cell>
          <cell r="L224">
            <v>1.29195E-3</v>
          </cell>
        </row>
        <row r="225">
          <cell r="B225" t="str">
            <v>3-2-1-5-1-2-3</v>
          </cell>
          <cell r="C225" t="str">
            <v>Embeded</v>
          </cell>
          <cell r="J225">
            <v>0.2</v>
          </cell>
          <cell r="K225">
            <v>1</v>
          </cell>
          <cell r="L225">
            <v>8.6130000000000017E-4</v>
          </cell>
        </row>
        <row r="226">
          <cell r="B226" t="str">
            <v>3-2-1-5-1-2-4</v>
          </cell>
          <cell r="C226" t="str">
            <v>Concrete</v>
          </cell>
          <cell r="J226">
            <v>0.25</v>
          </cell>
          <cell r="K226">
            <v>1</v>
          </cell>
          <cell r="L226">
            <v>1.0766250000000001E-3</v>
          </cell>
        </row>
        <row r="227">
          <cell r="B227" t="str">
            <v>3-2-1-5-1-2-5</v>
          </cell>
          <cell r="C227" t="str">
            <v>Backfilling</v>
          </cell>
          <cell r="J227">
            <v>0.05</v>
          </cell>
          <cell r="K227">
            <v>1</v>
          </cell>
          <cell r="L227">
            <v>2.1532500000000004E-4</v>
          </cell>
        </row>
        <row r="228">
          <cell r="B228" t="str">
            <v>3-2-1-5-2</v>
          </cell>
          <cell r="C228" t="str">
            <v>Turbine Hall (S/S)</v>
          </cell>
          <cell r="H228">
            <v>1.2919999999999999E-2</v>
          </cell>
          <cell r="K228">
            <v>0.87250000000000005</v>
          </cell>
          <cell r="L228">
            <v>1.26616E-2</v>
          </cell>
        </row>
        <row r="229">
          <cell r="B229" t="str">
            <v>3-2-1-5-2-1</v>
          </cell>
          <cell r="C229" t="str">
            <v>Turbine Hall (S/S)-Manufactory</v>
          </cell>
          <cell r="I229">
            <v>0.55000000000000004</v>
          </cell>
          <cell r="K229">
            <v>1</v>
          </cell>
          <cell r="L229">
            <v>7.1060000000000003E-3</v>
          </cell>
        </row>
        <row r="230">
          <cell r="B230" t="str">
            <v>3-2-1-5-2-2</v>
          </cell>
          <cell r="C230" t="str">
            <v>Turbine Hall (S/S)-Transportation</v>
          </cell>
          <cell r="I230">
            <v>0.05</v>
          </cell>
          <cell r="K230">
            <v>1</v>
          </cell>
          <cell r="L230">
            <v>6.4599999999999998E-4</v>
          </cell>
        </row>
        <row r="231">
          <cell r="B231" t="str">
            <v>3-2-1-5-2-3</v>
          </cell>
          <cell r="C231" t="str">
            <v>Turbine Hall (S/S) - Erection</v>
          </cell>
          <cell r="I231">
            <v>0.4</v>
          </cell>
          <cell r="K231">
            <v>0.95000000000000007</v>
          </cell>
          <cell r="L231">
            <v>4.9096000000000001E-3</v>
          </cell>
        </row>
        <row r="232">
          <cell r="B232" t="str">
            <v>3-2-1-5-2-3-1</v>
          </cell>
          <cell r="C232" t="str">
            <v>Column</v>
          </cell>
          <cell r="J232">
            <v>0.35</v>
          </cell>
          <cell r="K232">
            <v>1</v>
          </cell>
          <cell r="L232">
            <v>1.8087999999999997E-3</v>
          </cell>
        </row>
        <row r="233">
          <cell r="B233" t="str">
            <v>3-2-1-5-2-3-2</v>
          </cell>
          <cell r="C233" t="str">
            <v>Beam</v>
          </cell>
          <cell r="J233">
            <v>0.25</v>
          </cell>
          <cell r="K233">
            <v>1</v>
          </cell>
          <cell r="L233">
            <v>1.292E-3</v>
          </cell>
        </row>
        <row r="234">
          <cell r="B234" t="str">
            <v>3-2-1-5-2-3-3</v>
          </cell>
          <cell r="C234" t="str">
            <v>Perlin</v>
          </cell>
          <cell r="J234">
            <v>0.2</v>
          </cell>
          <cell r="K234">
            <v>0.9</v>
          </cell>
          <cell r="L234">
            <v>9.3024000000000004E-4</v>
          </cell>
        </row>
        <row r="235">
          <cell r="B235" t="str">
            <v>3-2-1-5-2-3-4</v>
          </cell>
          <cell r="C235" t="str">
            <v>Others</v>
          </cell>
          <cell r="J235">
            <v>0.2</v>
          </cell>
          <cell r="K235">
            <v>0.85</v>
          </cell>
          <cell r="L235">
            <v>8.7856000000000002E-4</v>
          </cell>
        </row>
        <row r="236">
          <cell r="B236" t="str">
            <v>3-2-1-5-3</v>
          </cell>
          <cell r="C236" t="str">
            <v>Wall / Roof sheeting (Sandwich panels)</v>
          </cell>
          <cell r="H236">
            <v>4.2700000000000004E-3</v>
          </cell>
          <cell r="K236">
            <v>0</v>
          </cell>
          <cell r="L236">
            <v>1.7080000000000003E-3</v>
          </cell>
        </row>
        <row r="237">
          <cell r="B237" t="str">
            <v>3-2-1-5-3-1</v>
          </cell>
          <cell r="C237" t="str">
            <v xml:space="preserve">wall  sheeting </v>
          </cell>
          <cell r="I237">
            <v>0.6</v>
          </cell>
          <cell r="K237">
            <v>0</v>
          </cell>
          <cell r="L237">
            <v>0</v>
          </cell>
        </row>
        <row r="238">
          <cell r="B238" t="str">
            <v>3-2-1-5-3-2</v>
          </cell>
          <cell r="C238" t="str">
            <v xml:space="preserve"> Roof sheeting </v>
          </cell>
          <cell r="I238">
            <v>0.4</v>
          </cell>
          <cell r="K238">
            <v>1</v>
          </cell>
          <cell r="L238">
            <v>1.7080000000000003E-3</v>
          </cell>
        </row>
        <row r="239">
          <cell r="B239" t="str">
            <v>3-2-1-5-4</v>
          </cell>
          <cell r="C239" t="str">
            <v>Misc Civil Works</v>
          </cell>
          <cell r="H239">
            <v>2.32E-3</v>
          </cell>
          <cell r="K239">
            <v>0</v>
          </cell>
          <cell r="L239">
            <v>0</v>
          </cell>
        </row>
        <row r="240">
          <cell r="B240" t="str">
            <v>3-2-1-5-4-1</v>
          </cell>
          <cell r="C240" t="str">
            <v xml:space="preserve">Doors &amp; windows </v>
          </cell>
          <cell r="I240">
            <v>0.15</v>
          </cell>
          <cell r="K240">
            <v>0</v>
          </cell>
          <cell r="L240">
            <v>0</v>
          </cell>
        </row>
        <row r="241">
          <cell r="B241" t="str">
            <v>3-2-1-5-4-2</v>
          </cell>
          <cell r="C241" t="str">
            <v>Brick wall</v>
          </cell>
          <cell r="I241">
            <v>0.4</v>
          </cell>
          <cell r="K241">
            <v>0</v>
          </cell>
          <cell r="L241">
            <v>0</v>
          </cell>
        </row>
        <row r="242">
          <cell r="B242" t="str">
            <v>3-2-1-5-4-3</v>
          </cell>
          <cell r="C242" t="str">
            <v>Flooring</v>
          </cell>
          <cell r="I242">
            <v>0.25</v>
          </cell>
          <cell r="K242">
            <v>0</v>
          </cell>
          <cell r="L242">
            <v>0</v>
          </cell>
        </row>
        <row r="243">
          <cell r="B243" t="str">
            <v>3-2-1-5-4-4</v>
          </cell>
          <cell r="C243" t="str">
            <v>Mechanical &amp; Electical Act.</v>
          </cell>
          <cell r="I243">
            <v>0.2</v>
          </cell>
          <cell r="K243">
            <v>0</v>
          </cell>
          <cell r="L243">
            <v>0</v>
          </cell>
        </row>
        <row r="244">
          <cell r="B244" t="str">
            <v>3-2-1-5-5</v>
          </cell>
          <cell r="C244" t="str">
            <v>TG Found.</v>
          </cell>
          <cell r="H244">
            <v>1.7129999999999999E-2</v>
          </cell>
          <cell r="K244">
            <v>0.99250000000000005</v>
          </cell>
          <cell r="L244">
            <v>1.7087175E-2</v>
          </cell>
        </row>
        <row r="245">
          <cell r="B245" t="str">
            <v>3-2-1-5-5-1</v>
          </cell>
          <cell r="C245" t="str">
            <v>Excavation</v>
          </cell>
          <cell r="I245">
            <v>0.05</v>
          </cell>
          <cell r="K245">
            <v>1</v>
          </cell>
          <cell r="L245">
            <v>8.5650000000000006E-4</v>
          </cell>
        </row>
        <row r="246">
          <cell r="B246" t="str">
            <v>3-2-1-5-5-2</v>
          </cell>
          <cell r="C246" t="str">
            <v>Lean concrete</v>
          </cell>
          <cell r="I246">
            <v>0.05</v>
          </cell>
          <cell r="K246">
            <v>1</v>
          </cell>
          <cell r="L246">
            <v>8.5650000000000006E-4</v>
          </cell>
        </row>
        <row r="247">
          <cell r="B247" t="str">
            <v>3-2-1-5-5-3</v>
          </cell>
          <cell r="C247" t="str">
            <v>Reinforcement</v>
          </cell>
          <cell r="I247">
            <v>0.35</v>
          </cell>
          <cell r="K247">
            <v>1</v>
          </cell>
          <cell r="L247">
            <v>5.9954999999999991E-3</v>
          </cell>
        </row>
        <row r="248">
          <cell r="B248" t="str">
            <v>3-2-1-5-5-4</v>
          </cell>
          <cell r="C248" t="str">
            <v>Formwork</v>
          </cell>
          <cell r="I248">
            <v>0.09</v>
          </cell>
          <cell r="K248">
            <v>1</v>
          </cell>
          <cell r="L248">
            <v>1.5416999999999998E-3</v>
          </cell>
        </row>
        <row r="249">
          <cell r="B249" t="str">
            <v>3-2-1-5-5-5</v>
          </cell>
          <cell r="C249" t="str">
            <v>Embeded Parts</v>
          </cell>
          <cell r="I249">
            <v>0.1</v>
          </cell>
          <cell r="K249">
            <v>1</v>
          </cell>
          <cell r="L249">
            <v>1.7130000000000001E-3</v>
          </cell>
        </row>
        <row r="250">
          <cell r="B250" t="str">
            <v>3-2-1-5-5-6</v>
          </cell>
          <cell r="C250" t="str">
            <v>Concrete pouring</v>
          </cell>
          <cell r="I250">
            <v>0.31</v>
          </cell>
          <cell r="K250">
            <v>1</v>
          </cell>
          <cell r="L250">
            <v>5.3102999999999996E-3</v>
          </cell>
        </row>
        <row r="251">
          <cell r="B251" t="str">
            <v>3-2-1-5-5-7</v>
          </cell>
          <cell r="C251" t="str">
            <v>Backfilling</v>
          </cell>
          <cell r="I251">
            <v>0.05</v>
          </cell>
          <cell r="K251">
            <v>0.95</v>
          </cell>
          <cell r="L251">
            <v>8.1367500000000003E-4</v>
          </cell>
        </row>
        <row r="252">
          <cell r="B252" t="str">
            <v>3-2-1-5-6</v>
          </cell>
          <cell r="C252" t="str">
            <v>Ignition gas Civil Work</v>
          </cell>
          <cell r="H252">
            <v>3.5000000000000001E-3</v>
          </cell>
          <cell r="K252">
            <v>0</v>
          </cell>
          <cell r="L252">
            <v>0</v>
          </cell>
        </row>
        <row r="253">
          <cell r="B253" t="str">
            <v>3-2-1-5-6-1</v>
          </cell>
          <cell r="C253" t="str">
            <v>Excavation</v>
          </cell>
          <cell r="I253">
            <v>0.05</v>
          </cell>
          <cell r="K253">
            <v>0</v>
          </cell>
          <cell r="L253">
            <v>0</v>
          </cell>
        </row>
        <row r="254">
          <cell r="B254" t="str">
            <v>3-2-1-5-6-2</v>
          </cell>
          <cell r="C254" t="str">
            <v>Lean concrete</v>
          </cell>
          <cell r="I254">
            <v>0.05</v>
          </cell>
          <cell r="K254">
            <v>0</v>
          </cell>
          <cell r="L254">
            <v>0</v>
          </cell>
        </row>
        <row r="255">
          <cell r="B255" t="str">
            <v>3-2-1-5-6-3</v>
          </cell>
          <cell r="C255" t="str">
            <v>Reinforcement</v>
          </cell>
          <cell r="I255">
            <v>0.35</v>
          </cell>
          <cell r="K255">
            <v>0</v>
          </cell>
          <cell r="L255">
            <v>0</v>
          </cell>
        </row>
        <row r="256">
          <cell r="B256" t="str">
            <v>3-2-1-5-6-4</v>
          </cell>
          <cell r="C256" t="str">
            <v>Formwork</v>
          </cell>
          <cell r="I256">
            <v>0.2</v>
          </cell>
          <cell r="K256">
            <v>0</v>
          </cell>
          <cell r="L256">
            <v>0</v>
          </cell>
        </row>
        <row r="257">
          <cell r="B257" t="str">
            <v>3-2-1-5-6-5</v>
          </cell>
          <cell r="C257" t="str">
            <v>Embeded Parts</v>
          </cell>
          <cell r="I257">
            <v>0.1</v>
          </cell>
          <cell r="K257">
            <v>0</v>
          </cell>
          <cell r="L257">
            <v>0</v>
          </cell>
        </row>
        <row r="258">
          <cell r="B258" t="str">
            <v>3-2-1-5-6-6</v>
          </cell>
          <cell r="C258" t="str">
            <v>Concrete pouring</v>
          </cell>
          <cell r="I258">
            <v>0.2</v>
          </cell>
          <cell r="K258">
            <v>0</v>
          </cell>
          <cell r="L258">
            <v>0</v>
          </cell>
        </row>
        <row r="259">
          <cell r="B259" t="str">
            <v>3-2-1-5-6-7</v>
          </cell>
          <cell r="C259" t="str">
            <v>Backfilling</v>
          </cell>
          <cell r="I259">
            <v>0.05</v>
          </cell>
          <cell r="K259">
            <v>0</v>
          </cell>
          <cell r="L259">
            <v>0</v>
          </cell>
        </row>
        <row r="260">
          <cell r="B260" t="str">
            <v>3-2-1-5-7</v>
          </cell>
          <cell r="C260" t="str">
            <v>Masonry &amp; Architect. Of TH</v>
          </cell>
          <cell r="H260">
            <v>5.28E-3</v>
          </cell>
          <cell r="K260">
            <v>0</v>
          </cell>
          <cell r="L260">
            <v>0</v>
          </cell>
        </row>
        <row r="261">
          <cell r="B261" t="str">
            <v>3-2-1-6</v>
          </cell>
          <cell r="C261" t="str">
            <v>Electrical Distribution System</v>
          </cell>
          <cell r="G261">
            <v>2.129E-2</v>
          </cell>
          <cell r="K261">
            <v>0.35019727571629872</v>
          </cell>
          <cell r="L261">
            <v>7.4557E-3</v>
          </cell>
        </row>
        <row r="262">
          <cell r="B262" t="str">
            <v>3-2-1-6-1</v>
          </cell>
          <cell r="C262" t="str">
            <v>Cable &amp; Pipe Trench in TH</v>
          </cell>
          <cell r="H262">
            <v>3.8600000000000001E-3</v>
          </cell>
          <cell r="K262">
            <v>0</v>
          </cell>
          <cell r="L262">
            <v>0</v>
          </cell>
        </row>
        <row r="263">
          <cell r="B263" t="str">
            <v>3-2-1-6-1-1</v>
          </cell>
          <cell r="C263" t="str">
            <v>Excavation</v>
          </cell>
          <cell r="I263">
            <v>0.1</v>
          </cell>
          <cell r="K263">
            <v>0</v>
          </cell>
          <cell r="L263">
            <v>0</v>
          </cell>
        </row>
        <row r="264">
          <cell r="B264" t="str">
            <v>3-2-1-6-1-2</v>
          </cell>
          <cell r="C264" t="str">
            <v>Lean concrete</v>
          </cell>
          <cell r="I264">
            <v>0.1</v>
          </cell>
          <cell r="K264">
            <v>0</v>
          </cell>
          <cell r="L264">
            <v>0</v>
          </cell>
        </row>
        <row r="265">
          <cell r="B265" t="str">
            <v>3-2-1-6-1-3</v>
          </cell>
          <cell r="C265" t="str">
            <v>Reinforcement ( Wall &amp; Found)</v>
          </cell>
          <cell r="I265">
            <v>0.3</v>
          </cell>
          <cell r="K265">
            <v>0</v>
          </cell>
          <cell r="L265">
            <v>0</v>
          </cell>
        </row>
        <row r="266">
          <cell r="B266" t="str">
            <v>3-2-1-6-1-4</v>
          </cell>
          <cell r="C266" t="str">
            <v>Formwork ( Wall &amp; Found)</v>
          </cell>
          <cell r="I266">
            <v>0.2</v>
          </cell>
          <cell r="K266">
            <v>0</v>
          </cell>
          <cell r="L266">
            <v>0</v>
          </cell>
        </row>
        <row r="267">
          <cell r="B267" t="str">
            <v>3-2-1-6-1-5</v>
          </cell>
          <cell r="C267" t="str">
            <v>Embeded Parts</v>
          </cell>
          <cell r="I267">
            <v>0.05</v>
          </cell>
          <cell r="K267">
            <v>0</v>
          </cell>
          <cell r="L267">
            <v>0</v>
          </cell>
        </row>
        <row r="268">
          <cell r="B268" t="str">
            <v>3-2-1-6-1-6</v>
          </cell>
          <cell r="C268" t="str">
            <v>Concrete pouring ( Wall &amp; Found)</v>
          </cell>
          <cell r="I268">
            <v>0.2</v>
          </cell>
          <cell r="K268">
            <v>0</v>
          </cell>
          <cell r="L268">
            <v>0</v>
          </cell>
        </row>
        <row r="269">
          <cell r="B269" t="str">
            <v>3-2-1-6-1-7</v>
          </cell>
          <cell r="C269" t="str">
            <v>Backfilling</v>
          </cell>
          <cell r="I269">
            <v>0.05</v>
          </cell>
          <cell r="K269">
            <v>0</v>
          </cell>
          <cell r="L269">
            <v>0</v>
          </cell>
        </row>
        <row r="270">
          <cell r="B270" t="str">
            <v>3-2-1-6-2</v>
          </cell>
          <cell r="C270" t="str">
            <v>Cable gallery Civil Works (MESA)</v>
          </cell>
          <cell r="H270">
            <v>6.43E-3</v>
          </cell>
          <cell r="K270">
            <v>0.9</v>
          </cell>
          <cell r="L270">
            <v>6.3657000000000002E-3</v>
          </cell>
        </row>
        <row r="271">
          <cell r="B271" t="str">
            <v>3-2-1-6-2-1</v>
          </cell>
          <cell r="C271" t="str">
            <v>Reinforcment</v>
          </cell>
          <cell r="I271">
            <v>0.3</v>
          </cell>
          <cell r="K271">
            <v>1</v>
          </cell>
          <cell r="L271">
            <v>1.9289999999999999E-3</v>
          </cell>
        </row>
        <row r="272">
          <cell r="B272" t="str">
            <v>3-2-1-6-2-2</v>
          </cell>
          <cell r="C272" t="str">
            <v>Embeded erection</v>
          </cell>
          <cell r="I272">
            <v>0.05</v>
          </cell>
          <cell r="K272">
            <v>1</v>
          </cell>
          <cell r="L272">
            <v>3.2150000000000001E-4</v>
          </cell>
        </row>
        <row r="273">
          <cell r="B273" t="str">
            <v>3-2-1-6-2-3</v>
          </cell>
          <cell r="C273" t="str">
            <v>Formwork</v>
          </cell>
          <cell r="I273">
            <v>0.3</v>
          </cell>
          <cell r="K273">
            <v>1</v>
          </cell>
          <cell r="L273">
            <v>1.9289999999999999E-3</v>
          </cell>
        </row>
        <row r="274">
          <cell r="B274" t="str">
            <v>3-2-1-6-2-4</v>
          </cell>
          <cell r="C274" t="str">
            <v>Concrete</v>
          </cell>
          <cell r="I274">
            <v>0.25</v>
          </cell>
          <cell r="K274">
            <v>1</v>
          </cell>
          <cell r="L274">
            <v>1.6075E-3</v>
          </cell>
        </row>
        <row r="275">
          <cell r="B275" t="str">
            <v>3-2-1-6-2-5</v>
          </cell>
          <cell r="C275" t="str">
            <v>Complement Activities</v>
          </cell>
          <cell r="I275">
            <v>0.1</v>
          </cell>
          <cell r="K275">
            <v>0.9</v>
          </cell>
          <cell r="L275">
            <v>5.7870000000000003E-4</v>
          </cell>
        </row>
        <row r="276">
          <cell r="B276" t="str">
            <v>3-2-1-6-3</v>
          </cell>
          <cell r="C276" t="str">
            <v>UCB (MESA) Civil Works (Exclude. s/s , Roof)</v>
          </cell>
          <cell r="H276">
            <v>5.7999999999999996E-3</v>
          </cell>
          <cell r="K276">
            <v>0</v>
          </cell>
          <cell r="L276">
            <v>0</v>
          </cell>
        </row>
        <row r="277">
          <cell r="B277" t="str">
            <v>3-2-1-6-3-1</v>
          </cell>
          <cell r="C277" t="str">
            <v xml:space="preserve">Brick Work </v>
          </cell>
          <cell r="I277">
            <v>0.4</v>
          </cell>
          <cell r="K277">
            <v>0</v>
          </cell>
          <cell r="L277">
            <v>0</v>
          </cell>
        </row>
        <row r="278">
          <cell r="B278" t="str">
            <v>3-2-1-6-3-2</v>
          </cell>
          <cell r="C278" t="str">
            <v xml:space="preserve">Install False Ceiling Frames </v>
          </cell>
          <cell r="I278">
            <v>0.05</v>
          </cell>
          <cell r="K278">
            <v>0</v>
          </cell>
          <cell r="L278">
            <v>0</v>
          </cell>
        </row>
        <row r="279">
          <cell r="B279" t="str">
            <v>3-2-1-6-3-3</v>
          </cell>
          <cell r="C279" t="str">
            <v xml:space="preserve">Plastering </v>
          </cell>
          <cell r="I279">
            <v>0.3</v>
          </cell>
          <cell r="K279">
            <v>0</v>
          </cell>
          <cell r="L279">
            <v>0</v>
          </cell>
        </row>
        <row r="280">
          <cell r="B280" t="str">
            <v>3-2-1-6-3-4</v>
          </cell>
          <cell r="C280" t="str">
            <v>Electrical &amp; Mechanical Works</v>
          </cell>
          <cell r="I280">
            <v>0.15</v>
          </cell>
          <cell r="K280">
            <v>0</v>
          </cell>
          <cell r="L280">
            <v>0</v>
          </cell>
        </row>
        <row r="281">
          <cell r="B281" t="str">
            <v>3-2-1-6-3-5</v>
          </cell>
          <cell r="C281" t="str">
            <v>Complement Activities</v>
          </cell>
          <cell r="I281">
            <v>0.1</v>
          </cell>
          <cell r="K281">
            <v>0</v>
          </cell>
          <cell r="L281">
            <v>0</v>
          </cell>
        </row>
        <row r="282">
          <cell r="B282" t="str">
            <v>3-2-1-6-4</v>
          </cell>
          <cell r="C282" t="str">
            <v>UCB (MESA) Roofing</v>
          </cell>
          <cell r="H282">
            <v>4.2500000000000003E-3</v>
          </cell>
          <cell r="K282">
            <v>0</v>
          </cell>
          <cell r="L282">
            <v>4.2500000000000003E-4</v>
          </cell>
        </row>
        <row r="283">
          <cell r="B283" t="str">
            <v>3-2-1-6-4-1</v>
          </cell>
          <cell r="C283" t="str">
            <v>Beam Erection</v>
          </cell>
          <cell r="I283">
            <v>0.5</v>
          </cell>
          <cell r="K283">
            <v>0.2</v>
          </cell>
          <cell r="L283">
            <v>4.2500000000000003E-4</v>
          </cell>
        </row>
        <row r="284">
          <cell r="B284" t="str">
            <v>3-2-1-6-4-2</v>
          </cell>
          <cell r="C284" t="str">
            <v>Concreting</v>
          </cell>
          <cell r="I284">
            <v>0.5</v>
          </cell>
          <cell r="K284">
            <v>0</v>
          </cell>
          <cell r="L284">
            <v>0</v>
          </cell>
        </row>
        <row r="285">
          <cell r="B285" t="str">
            <v>3-2-1-6-5</v>
          </cell>
          <cell r="C285" t="str">
            <v>Aux. Trans. Found.</v>
          </cell>
          <cell r="H285">
            <v>9.5E-4</v>
          </cell>
          <cell r="K285">
            <v>0.7</v>
          </cell>
          <cell r="L285">
            <v>6.6500000000000001E-4</v>
          </cell>
        </row>
        <row r="286">
          <cell r="B286" t="str">
            <v>3-2-2</v>
          </cell>
          <cell r="C286" t="str">
            <v>EXHAUST</v>
          </cell>
          <cell r="F286">
            <v>3.5000000000000001E-3</v>
          </cell>
          <cell r="K286">
            <v>0.58571428571428563</v>
          </cell>
          <cell r="L286">
            <v>2.0499999999999997E-3</v>
          </cell>
        </row>
        <row r="287">
          <cell r="B287" t="str">
            <v>3-2-2-1</v>
          </cell>
          <cell r="C287" t="str">
            <v>Exhaust diffuser Found.</v>
          </cell>
          <cell r="G287">
            <v>1.5E-3</v>
          </cell>
          <cell r="K287">
            <v>0.1</v>
          </cell>
          <cell r="L287">
            <v>1.5000000000000001E-4</v>
          </cell>
        </row>
        <row r="288">
          <cell r="B288" t="str">
            <v>3-2-2-1-1</v>
          </cell>
          <cell r="C288" t="str">
            <v>Excavation</v>
          </cell>
          <cell r="H288">
            <v>7.0000000000000007E-2</v>
          </cell>
          <cell r="K288">
            <v>1</v>
          </cell>
          <cell r="L288">
            <v>1.0500000000000002E-4</v>
          </cell>
        </row>
        <row r="289">
          <cell r="B289" t="str">
            <v>3-2-2-1-2</v>
          </cell>
          <cell r="C289" t="str">
            <v>Lean concrete</v>
          </cell>
          <cell r="H289">
            <v>0.03</v>
          </cell>
          <cell r="K289">
            <v>1</v>
          </cell>
          <cell r="L289">
            <v>4.4999999999999996E-5</v>
          </cell>
        </row>
        <row r="290">
          <cell r="B290" t="str">
            <v>3-2-2-1-3</v>
          </cell>
          <cell r="C290" t="str">
            <v>Reinforcement</v>
          </cell>
          <cell r="H290">
            <v>0.35</v>
          </cell>
          <cell r="K290">
            <v>0</v>
          </cell>
          <cell r="L290">
            <v>0</v>
          </cell>
        </row>
        <row r="291">
          <cell r="B291" t="str">
            <v>3-2-2-1-4</v>
          </cell>
          <cell r="C291" t="str">
            <v>Formwork</v>
          </cell>
          <cell r="H291">
            <v>0.2</v>
          </cell>
          <cell r="K291">
            <v>0</v>
          </cell>
          <cell r="L291">
            <v>0</v>
          </cell>
        </row>
        <row r="292">
          <cell r="B292" t="str">
            <v>3-2-2-1-5</v>
          </cell>
          <cell r="C292" t="str">
            <v>Concrete pouring</v>
          </cell>
          <cell r="H292">
            <v>0.3</v>
          </cell>
          <cell r="K292">
            <v>0</v>
          </cell>
          <cell r="L292">
            <v>0</v>
          </cell>
        </row>
        <row r="293">
          <cell r="B293" t="str">
            <v>3-2-2-1-6</v>
          </cell>
          <cell r="C293" t="str">
            <v>Backfilling</v>
          </cell>
          <cell r="H293">
            <v>0.05</v>
          </cell>
          <cell r="K293">
            <v>0</v>
          </cell>
          <cell r="L293">
            <v>0</v>
          </cell>
        </row>
        <row r="294">
          <cell r="B294" t="str">
            <v>3-2-2-2</v>
          </cell>
          <cell r="C294" t="str">
            <v>Stack Found. &amp; Pedestal</v>
          </cell>
          <cell r="G294">
            <v>2E-3</v>
          </cell>
          <cell r="K294">
            <v>0.94999999999999984</v>
          </cell>
          <cell r="L294">
            <v>1.8999999999999998E-3</v>
          </cell>
        </row>
        <row r="295">
          <cell r="B295" t="str">
            <v>3-2-2-2-1</v>
          </cell>
          <cell r="C295" t="str">
            <v>Excavation</v>
          </cell>
          <cell r="H295">
            <v>7.0000000000000007E-2</v>
          </cell>
          <cell r="K295">
            <v>1</v>
          </cell>
          <cell r="L295">
            <v>1.4000000000000001E-4</v>
          </cell>
        </row>
        <row r="296">
          <cell r="B296" t="str">
            <v>3-2-2-2-2</v>
          </cell>
          <cell r="C296" t="str">
            <v>Lean concrete</v>
          </cell>
          <cell r="H296">
            <v>0.03</v>
          </cell>
          <cell r="K296">
            <v>1</v>
          </cell>
          <cell r="L296">
            <v>6.0000000000000002E-5</v>
          </cell>
        </row>
        <row r="297">
          <cell r="B297" t="str">
            <v>3-2-2-2-3</v>
          </cell>
          <cell r="C297" t="str">
            <v>Reinforcement</v>
          </cell>
          <cell r="H297">
            <v>0.35</v>
          </cell>
          <cell r="K297">
            <v>1</v>
          </cell>
          <cell r="L297">
            <v>6.9999999999999999E-4</v>
          </cell>
        </row>
        <row r="298">
          <cell r="B298" t="str">
            <v>3-2-2-2-4</v>
          </cell>
          <cell r="C298" t="str">
            <v>Formwork</v>
          </cell>
          <cell r="H298">
            <v>0.2</v>
          </cell>
          <cell r="K298">
            <v>1</v>
          </cell>
          <cell r="L298">
            <v>4.0000000000000002E-4</v>
          </cell>
        </row>
        <row r="299">
          <cell r="B299" t="str">
            <v>3-2-2-2-5</v>
          </cell>
          <cell r="C299" t="str">
            <v>Concrete pouring</v>
          </cell>
          <cell r="H299">
            <v>0.3</v>
          </cell>
          <cell r="K299">
            <v>1</v>
          </cell>
          <cell r="L299">
            <v>5.9999999999999995E-4</v>
          </cell>
        </row>
        <row r="300">
          <cell r="B300" t="str">
            <v>3-2-2-2-6</v>
          </cell>
          <cell r="C300" t="str">
            <v>Backfilling</v>
          </cell>
          <cell r="H300">
            <v>0.05</v>
          </cell>
          <cell r="K300">
            <v>0</v>
          </cell>
          <cell r="L300">
            <v>0</v>
          </cell>
        </row>
        <row r="301">
          <cell r="B301" t="str">
            <v>3-2-3</v>
          </cell>
          <cell r="C301" t="str">
            <v>FIN FAN COOLERS</v>
          </cell>
          <cell r="F301">
            <v>4.4999999999999997E-3</v>
          </cell>
          <cell r="K301">
            <v>0.55577777777777781</v>
          </cell>
          <cell r="L301">
            <v>2.5010000000000002E-3</v>
          </cell>
        </row>
        <row r="302">
          <cell r="B302" t="str">
            <v>3-2-3-1</v>
          </cell>
          <cell r="C302" t="str">
            <v>Fin Fan Cooler Found.</v>
          </cell>
          <cell r="G302">
            <v>2.5999999999999999E-3</v>
          </cell>
          <cell r="K302">
            <v>0.95000000000000007</v>
          </cell>
          <cell r="L302">
            <v>2.47E-3</v>
          </cell>
        </row>
        <row r="303">
          <cell r="B303" t="str">
            <v>3-2-3-1-1</v>
          </cell>
          <cell r="C303" t="str">
            <v>Excavation</v>
          </cell>
          <cell r="H303">
            <v>7.0000000000000007E-2</v>
          </cell>
          <cell r="K303">
            <v>1</v>
          </cell>
          <cell r="L303">
            <v>1.8200000000000001E-4</v>
          </cell>
        </row>
        <row r="304">
          <cell r="B304" t="str">
            <v>3-2-3-1-2</v>
          </cell>
          <cell r="C304" t="str">
            <v>Lean concrete</v>
          </cell>
          <cell r="H304">
            <v>0.03</v>
          </cell>
          <cell r="K304">
            <v>1</v>
          </cell>
          <cell r="L304">
            <v>7.7999999999999999E-5</v>
          </cell>
        </row>
        <row r="305">
          <cell r="B305" t="str">
            <v>3-2-3-1-3</v>
          </cell>
          <cell r="C305" t="str">
            <v>Reinforcement</v>
          </cell>
          <cell r="H305">
            <v>0.35</v>
          </cell>
          <cell r="K305">
            <v>1</v>
          </cell>
          <cell r="L305">
            <v>9.0999999999999989E-4</v>
          </cell>
        </row>
        <row r="306">
          <cell r="B306" t="str">
            <v>3-2-3-1-4</v>
          </cell>
          <cell r="C306" t="str">
            <v>Formwork</v>
          </cell>
          <cell r="H306">
            <v>0.2</v>
          </cell>
          <cell r="K306">
            <v>1</v>
          </cell>
          <cell r="L306">
            <v>5.1999999999999995E-4</v>
          </cell>
        </row>
        <row r="307">
          <cell r="B307" t="str">
            <v>3-2-3-1-5</v>
          </cell>
          <cell r="C307" t="str">
            <v>Concrete pouring</v>
          </cell>
          <cell r="H307">
            <v>0.3</v>
          </cell>
          <cell r="K307">
            <v>1</v>
          </cell>
          <cell r="L307">
            <v>7.7999999999999999E-4</v>
          </cell>
        </row>
        <row r="308">
          <cell r="B308" t="str">
            <v>3-2-3-1-6</v>
          </cell>
          <cell r="C308" t="str">
            <v>Backfilling</v>
          </cell>
          <cell r="H308">
            <v>0.05</v>
          </cell>
          <cell r="K308">
            <v>0</v>
          </cell>
          <cell r="L308">
            <v>0</v>
          </cell>
        </row>
        <row r="309">
          <cell r="B309" t="str">
            <v>3-2-3-2</v>
          </cell>
          <cell r="C309" t="str">
            <v>C.C.W Pumps Found.</v>
          </cell>
          <cell r="G309">
            <v>3.5E-4</v>
          </cell>
          <cell r="K309">
            <v>0</v>
          </cell>
          <cell r="L309">
            <v>0</v>
          </cell>
        </row>
        <row r="310">
          <cell r="B310" t="str">
            <v>3-2-3-2-1</v>
          </cell>
          <cell r="C310" t="str">
            <v>Reinforcement</v>
          </cell>
          <cell r="H310">
            <v>0.3</v>
          </cell>
          <cell r="K310">
            <v>0</v>
          </cell>
          <cell r="L310">
            <v>0</v>
          </cell>
        </row>
        <row r="311">
          <cell r="B311" t="str">
            <v>3-2-3-2-2</v>
          </cell>
          <cell r="C311" t="str">
            <v>Formwork</v>
          </cell>
          <cell r="H311">
            <v>0.25</v>
          </cell>
          <cell r="K311">
            <v>0</v>
          </cell>
          <cell r="L311">
            <v>0</v>
          </cell>
        </row>
        <row r="312">
          <cell r="B312" t="str">
            <v>3-2-3-2-3</v>
          </cell>
          <cell r="C312" t="str">
            <v>Box Erection</v>
          </cell>
          <cell r="H312">
            <v>0.3</v>
          </cell>
          <cell r="K312">
            <v>0</v>
          </cell>
          <cell r="L312">
            <v>0</v>
          </cell>
        </row>
        <row r="313">
          <cell r="B313" t="str">
            <v>3-2-3-2-4</v>
          </cell>
          <cell r="C313" t="str">
            <v>Concrete pouring</v>
          </cell>
          <cell r="H313">
            <v>0.15</v>
          </cell>
          <cell r="K313">
            <v>0</v>
          </cell>
          <cell r="L313">
            <v>0</v>
          </cell>
        </row>
        <row r="314">
          <cell r="B314" t="str">
            <v>3-2-3-3</v>
          </cell>
          <cell r="C314" t="str">
            <v>Fin Fan trench (From Fin Fan to Each Unit)</v>
          </cell>
          <cell r="G314">
            <v>1.5499999999999999E-3</v>
          </cell>
          <cell r="K314">
            <v>2.0000000000000007E-2</v>
          </cell>
          <cell r="L314">
            <v>3.1000000000000008E-5</v>
          </cell>
        </row>
        <row r="315">
          <cell r="B315" t="str">
            <v>3-2-3-3-1</v>
          </cell>
          <cell r="C315" t="str">
            <v>Excavation</v>
          </cell>
          <cell r="H315">
            <v>0.1</v>
          </cell>
          <cell r="K315">
            <v>0.2</v>
          </cell>
          <cell r="L315">
            <v>3.1000000000000008E-5</v>
          </cell>
        </row>
        <row r="316">
          <cell r="B316" t="str">
            <v>3-2-3-3-2</v>
          </cell>
          <cell r="C316" t="str">
            <v>Floor</v>
          </cell>
          <cell r="H316">
            <v>0.22500000000000001</v>
          </cell>
          <cell r="K316">
            <v>0</v>
          </cell>
          <cell r="L316">
            <v>0</v>
          </cell>
        </row>
        <row r="317">
          <cell r="B317" t="str">
            <v>3-2-3-3-3</v>
          </cell>
          <cell r="C317" t="str">
            <v>Walls</v>
          </cell>
          <cell r="H317">
            <v>0.45</v>
          </cell>
          <cell r="K317">
            <v>0</v>
          </cell>
          <cell r="L317">
            <v>0</v>
          </cell>
        </row>
        <row r="318">
          <cell r="B318" t="str">
            <v>3-2-3-3-4</v>
          </cell>
          <cell r="C318" t="str">
            <v>concrete Slab</v>
          </cell>
          <cell r="H318">
            <v>0.22500000000000001</v>
          </cell>
          <cell r="K318">
            <v>0</v>
          </cell>
          <cell r="L318">
            <v>0</v>
          </cell>
        </row>
        <row r="319">
          <cell r="B319" t="str">
            <v>3-2-4</v>
          </cell>
          <cell r="C319" t="str">
            <v>TRANSFORMERS</v>
          </cell>
          <cell r="F319">
            <v>7.8500000000000011E-3</v>
          </cell>
          <cell r="K319">
            <v>0.21999999999999997</v>
          </cell>
          <cell r="L319">
            <v>1.727E-3</v>
          </cell>
        </row>
        <row r="320">
          <cell r="B320" t="str">
            <v>3-2-4-1</v>
          </cell>
          <cell r="C320" t="str">
            <v>Main Transf. Found.</v>
          </cell>
          <cell r="G320">
            <v>3.6800000000000001E-3</v>
          </cell>
          <cell r="K320">
            <v>0.32500000000000001</v>
          </cell>
          <cell r="L320">
            <v>1.196E-3</v>
          </cell>
        </row>
        <row r="321">
          <cell r="B321" t="str">
            <v>3-2-4-1-1</v>
          </cell>
          <cell r="C321" t="str">
            <v>Excavation</v>
          </cell>
          <cell r="H321">
            <v>0.1</v>
          </cell>
          <cell r="K321">
            <v>1</v>
          </cell>
          <cell r="L321">
            <v>3.6800000000000005E-4</v>
          </cell>
        </row>
        <row r="322">
          <cell r="B322" t="str">
            <v>3-2-4-1-2</v>
          </cell>
          <cell r="C322" t="str">
            <v>Lean concrete</v>
          </cell>
          <cell r="H322">
            <v>0.1</v>
          </cell>
          <cell r="K322">
            <v>1</v>
          </cell>
          <cell r="L322">
            <v>3.6800000000000005E-4</v>
          </cell>
        </row>
        <row r="323">
          <cell r="B323" t="str">
            <v>3-2-4-1-3</v>
          </cell>
          <cell r="C323" t="str">
            <v>Reinforcement</v>
          </cell>
          <cell r="H323">
            <v>0.25</v>
          </cell>
          <cell r="K323">
            <v>0.5</v>
          </cell>
          <cell r="L323">
            <v>4.6000000000000001E-4</v>
          </cell>
        </row>
        <row r="324">
          <cell r="B324" t="str">
            <v>3-2-4-1-4</v>
          </cell>
          <cell r="C324" t="str">
            <v>Formwork</v>
          </cell>
          <cell r="H324">
            <v>0.2</v>
          </cell>
          <cell r="K324">
            <v>0</v>
          </cell>
          <cell r="L324">
            <v>0</v>
          </cell>
        </row>
        <row r="325">
          <cell r="B325" t="str">
            <v>3-2-4-1-5</v>
          </cell>
          <cell r="C325" t="str">
            <v>Embeded Parts</v>
          </cell>
          <cell r="H325">
            <v>0.05</v>
          </cell>
          <cell r="K325">
            <v>0</v>
          </cell>
          <cell r="L325">
            <v>0</v>
          </cell>
        </row>
        <row r="326">
          <cell r="B326" t="str">
            <v>3-2-4-1-6</v>
          </cell>
          <cell r="C326" t="str">
            <v>Concrete pouring</v>
          </cell>
          <cell r="H326">
            <v>0.15</v>
          </cell>
          <cell r="K326">
            <v>0</v>
          </cell>
          <cell r="L326">
            <v>0</v>
          </cell>
        </row>
        <row r="327">
          <cell r="B327" t="str">
            <v>3-2-4-1-7</v>
          </cell>
          <cell r="C327" t="str">
            <v>Complement Activities</v>
          </cell>
          <cell r="H327">
            <v>0.1</v>
          </cell>
          <cell r="K327">
            <v>0</v>
          </cell>
          <cell r="L327">
            <v>0</v>
          </cell>
        </row>
        <row r="328">
          <cell r="B328" t="str">
            <v>3-2-4-1-8</v>
          </cell>
          <cell r="C328" t="str">
            <v>Backfilling</v>
          </cell>
          <cell r="H328">
            <v>0.05</v>
          </cell>
          <cell r="K328">
            <v>0</v>
          </cell>
          <cell r="L328">
            <v>0</v>
          </cell>
        </row>
        <row r="329">
          <cell r="B329" t="str">
            <v>3-2-4-2</v>
          </cell>
          <cell r="C329" t="str">
            <v>Transformer Area Civil Works</v>
          </cell>
          <cell r="G329">
            <v>9.5E-4</v>
          </cell>
          <cell r="K329">
            <v>0</v>
          </cell>
          <cell r="L329">
            <v>0</v>
          </cell>
        </row>
        <row r="330">
          <cell r="B330" t="str">
            <v>3-2-4-2-1</v>
          </cell>
          <cell r="C330" t="str">
            <v>Grating Erection</v>
          </cell>
          <cell r="H330">
            <v>0.6</v>
          </cell>
          <cell r="K330">
            <v>0</v>
          </cell>
          <cell r="L330">
            <v>0</v>
          </cell>
        </row>
        <row r="331">
          <cell r="B331" t="str">
            <v>3-2-4-2-2</v>
          </cell>
          <cell r="C331" t="str">
            <v>Graveling</v>
          </cell>
          <cell r="H331">
            <v>0.4</v>
          </cell>
          <cell r="K331">
            <v>0</v>
          </cell>
          <cell r="L331">
            <v>0</v>
          </cell>
        </row>
        <row r="332">
          <cell r="B332" t="str">
            <v>3-2-4-3</v>
          </cell>
          <cell r="C332" t="str">
            <v>Unit Transf. Found.</v>
          </cell>
          <cell r="G332">
            <v>1.4499999999999999E-3</v>
          </cell>
          <cell r="K332">
            <v>0</v>
          </cell>
          <cell r="L332">
            <v>0</v>
          </cell>
        </row>
        <row r="333">
          <cell r="B333" t="str">
            <v>3-2-4-3-1</v>
          </cell>
          <cell r="C333" t="str">
            <v xml:space="preserve"> Subgrading</v>
          </cell>
          <cell r="H333">
            <v>0.2</v>
          </cell>
          <cell r="K333">
            <v>0</v>
          </cell>
          <cell r="L333">
            <v>0</v>
          </cell>
        </row>
        <row r="334">
          <cell r="B334" t="str">
            <v>3-2-4-3-2</v>
          </cell>
          <cell r="C334" t="str">
            <v>Reinforcement</v>
          </cell>
          <cell r="H334">
            <v>0.25</v>
          </cell>
          <cell r="K334">
            <v>0</v>
          </cell>
          <cell r="L334">
            <v>0</v>
          </cell>
        </row>
        <row r="335">
          <cell r="B335" t="str">
            <v>3-2-4-3-3</v>
          </cell>
          <cell r="C335" t="str">
            <v>Formwork</v>
          </cell>
          <cell r="H335">
            <v>0.35</v>
          </cell>
          <cell r="K335">
            <v>0</v>
          </cell>
          <cell r="L335">
            <v>0</v>
          </cell>
        </row>
        <row r="336">
          <cell r="B336" t="str">
            <v>3-2-4-3-4</v>
          </cell>
          <cell r="C336" t="str">
            <v>Concrete pouring</v>
          </cell>
          <cell r="H336">
            <v>0.1</v>
          </cell>
          <cell r="K336">
            <v>0</v>
          </cell>
          <cell r="L336">
            <v>0</v>
          </cell>
        </row>
        <row r="337">
          <cell r="B337" t="str">
            <v>3-2-4-3-5</v>
          </cell>
          <cell r="C337" t="str">
            <v>Complement Activities</v>
          </cell>
          <cell r="H337">
            <v>0.1</v>
          </cell>
          <cell r="K337">
            <v>0</v>
          </cell>
          <cell r="L337">
            <v>0</v>
          </cell>
        </row>
        <row r="338">
          <cell r="B338" t="str">
            <v>3-2-4-4</v>
          </cell>
          <cell r="C338" t="str">
            <v>Fire wall Civil Works</v>
          </cell>
          <cell r="G338">
            <v>1.7700000000000001E-3</v>
          </cell>
          <cell r="K338">
            <v>0.3</v>
          </cell>
          <cell r="L338">
            <v>5.31E-4</v>
          </cell>
        </row>
        <row r="339">
          <cell r="B339" t="str">
            <v>3-2-4-4-1</v>
          </cell>
          <cell r="C339" t="str">
            <v>Reinforcement</v>
          </cell>
          <cell r="H339">
            <v>0.4</v>
          </cell>
          <cell r="K339">
            <v>0.3</v>
          </cell>
          <cell r="L339">
            <v>2.1240000000000001E-4</v>
          </cell>
        </row>
        <row r="340">
          <cell r="B340" t="str">
            <v>3-2-4-4-2</v>
          </cell>
          <cell r="C340" t="str">
            <v>Formwork</v>
          </cell>
          <cell r="H340">
            <v>0.3</v>
          </cell>
          <cell r="K340">
            <v>0.3</v>
          </cell>
          <cell r="L340">
            <v>1.593E-4</v>
          </cell>
        </row>
        <row r="341">
          <cell r="B341" t="str">
            <v>3-2-4-4-3</v>
          </cell>
          <cell r="C341" t="str">
            <v>Embeded Parts</v>
          </cell>
          <cell r="H341">
            <v>0.1</v>
          </cell>
          <cell r="K341">
            <v>0.3</v>
          </cell>
          <cell r="L341">
            <v>5.3100000000000003E-5</v>
          </cell>
        </row>
        <row r="342">
          <cell r="B342" t="str">
            <v>3-2-4-4-4</v>
          </cell>
          <cell r="C342" t="str">
            <v>Concrete pouring</v>
          </cell>
          <cell r="H342">
            <v>0.2</v>
          </cell>
          <cell r="K342">
            <v>0.3</v>
          </cell>
          <cell r="L342">
            <v>1.0620000000000001E-4</v>
          </cell>
        </row>
        <row r="343">
          <cell r="B343" t="str">
            <v>3-3</v>
          </cell>
          <cell r="C343" t="str">
            <v>Unit # 3</v>
          </cell>
          <cell r="E343">
            <v>0.10431000000000001</v>
          </cell>
          <cell r="K343">
            <v>0.41993258076886197</v>
          </cell>
          <cell r="L343">
            <v>4.3803167499999997E-2</v>
          </cell>
        </row>
        <row r="344">
          <cell r="B344" t="str">
            <v>3-3-1</v>
          </cell>
          <cell r="C344" t="str">
            <v xml:space="preserve">GAS TURBINE </v>
          </cell>
          <cell r="F344">
            <v>8.8460000000000011E-2</v>
          </cell>
          <cell r="K344">
            <v>0.41160404420076868</v>
          </cell>
          <cell r="L344">
            <v>3.8547067499999997E-2</v>
          </cell>
        </row>
        <row r="345">
          <cell r="B345" t="str">
            <v>3-3-1-1</v>
          </cell>
          <cell r="C345" t="str">
            <v>Fuel Oil skids Found.</v>
          </cell>
          <cell r="G345">
            <v>2.32E-3</v>
          </cell>
          <cell r="K345">
            <v>0</v>
          </cell>
          <cell r="L345">
            <v>0</v>
          </cell>
        </row>
        <row r="346">
          <cell r="B346" t="str">
            <v>3-3-1-1-1</v>
          </cell>
          <cell r="C346" t="str">
            <v>Excavation</v>
          </cell>
          <cell r="H346">
            <v>7.0000000000000007E-2</v>
          </cell>
          <cell r="L346">
            <v>0</v>
          </cell>
        </row>
        <row r="347">
          <cell r="B347" t="str">
            <v>3-3-1-1-2</v>
          </cell>
          <cell r="C347" t="str">
            <v>Lean concrete</v>
          </cell>
          <cell r="H347">
            <v>0.03</v>
          </cell>
          <cell r="L347">
            <v>0</v>
          </cell>
        </row>
        <row r="348">
          <cell r="B348" t="str">
            <v>3-3-1-1-3</v>
          </cell>
          <cell r="C348" t="str">
            <v>Reinforcement</v>
          </cell>
          <cell r="H348">
            <v>0.35</v>
          </cell>
          <cell r="L348">
            <v>0</v>
          </cell>
        </row>
        <row r="349">
          <cell r="B349" t="str">
            <v>3-3-1-1-4</v>
          </cell>
          <cell r="C349" t="str">
            <v>Formwork</v>
          </cell>
          <cell r="H349">
            <v>0.2</v>
          </cell>
          <cell r="L349">
            <v>0</v>
          </cell>
        </row>
        <row r="350">
          <cell r="B350" t="str">
            <v>3-3-1-1-5</v>
          </cell>
          <cell r="C350" t="str">
            <v>Concrete pouring</v>
          </cell>
          <cell r="H350">
            <v>0.3</v>
          </cell>
          <cell r="L350">
            <v>0</v>
          </cell>
        </row>
        <row r="351">
          <cell r="B351" t="str">
            <v>3-3-1-1-6</v>
          </cell>
          <cell r="C351" t="str">
            <v>Backfilling</v>
          </cell>
          <cell r="H351">
            <v>0.05</v>
          </cell>
          <cell r="L351">
            <v>0</v>
          </cell>
        </row>
        <row r="352">
          <cell r="B352" t="str">
            <v>3-3-1-2</v>
          </cell>
          <cell r="C352" t="str">
            <v>Fuel Gas System</v>
          </cell>
          <cell r="G352">
            <v>4.64E-3</v>
          </cell>
          <cell r="K352">
            <v>0</v>
          </cell>
          <cell r="L352">
            <v>0</v>
          </cell>
        </row>
        <row r="353">
          <cell r="B353" t="str">
            <v>3-3-1-2-1</v>
          </cell>
          <cell r="C353" t="str">
            <v>Filter Gas skids Found.</v>
          </cell>
          <cell r="H353">
            <v>2.32E-3</v>
          </cell>
          <cell r="K353">
            <v>0</v>
          </cell>
          <cell r="L353">
            <v>0</v>
          </cell>
        </row>
        <row r="354">
          <cell r="B354" t="str">
            <v>3-3-1-2-1-1</v>
          </cell>
          <cell r="C354" t="str">
            <v>Excavation</v>
          </cell>
          <cell r="I354">
            <v>7.0000000000000007E-2</v>
          </cell>
          <cell r="L354">
            <v>0</v>
          </cell>
        </row>
        <row r="355">
          <cell r="B355" t="str">
            <v>3-3-1-2-1-2</v>
          </cell>
          <cell r="C355" t="str">
            <v>Lean concrete</v>
          </cell>
          <cell r="I355">
            <v>0.03</v>
          </cell>
          <cell r="L355">
            <v>0</v>
          </cell>
        </row>
        <row r="356">
          <cell r="B356" t="str">
            <v>3-3-1-2-1-3</v>
          </cell>
          <cell r="C356" t="str">
            <v>Reinforcement</v>
          </cell>
          <cell r="I356">
            <v>0.35</v>
          </cell>
          <cell r="L356">
            <v>0</v>
          </cell>
        </row>
        <row r="357">
          <cell r="B357" t="str">
            <v>3-3-1-2-1-4</v>
          </cell>
          <cell r="C357" t="str">
            <v>Formwork</v>
          </cell>
          <cell r="I357">
            <v>0.2</v>
          </cell>
          <cell r="L357">
            <v>0</v>
          </cell>
        </row>
        <row r="358">
          <cell r="B358" t="str">
            <v>3-3-1-2-1-5</v>
          </cell>
          <cell r="C358" t="str">
            <v>Concrete pouring</v>
          </cell>
          <cell r="I358">
            <v>0.3</v>
          </cell>
          <cell r="L358">
            <v>0</v>
          </cell>
        </row>
        <row r="359">
          <cell r="B359" t="str">
            <v>3-3-1-2-1-6</v>
          </cell>
          <cell r="C359" t="str">
            <v>Backfilling</v>
          </cell>
          <cell r="I359">
            <v>0.05</v>
          </cell>
          <cell r="L359">
            <v>0</v>
          </cell>
        </row>
        <row r="360">
          <cell r="B360" t="str">
            <v>3-3-1-2-1</v>
          </cell>
          <cell r="C360" t="str">
            <v>Fuel Gas skids Found.</v>
          </cell>
          <cell r="H360">
            <v>2.32E-3</v>
          </cell>
          <cell r="K360">
            <v>0</v>
          </cell>
          <cell r="L360">
            <v>0</v>
          </cell>
        </row>
        <row r="361">
          <cell r="B361" t="str">
            <v>3-3-1-2-1-1</v>
          </cell>
          <cell r="C361" t="str">
            <v>Excavation</v>
          </cell>
          <cell r="I361">
            <v>7.0000000000000007E-2</v>
          </cell>
          <cell r="L361">
            <v>0</v>
          </cell>
        </row>
        <row r="362">
          <cell r="B362" t="str">
            <v>3-3-1-2-1-2</v>
          </cell>
          <cell r="C362" t="str">
            <v>Lean concrete</v>
          </cell>
          <cell r="I362">
            <v>0.03</v>
          </cell>
          <cell r="L362">
            <v>0</v>
          </cell>
        </row>
        <row r="363">
          <cell r="B363" t="str">
            <v>3-3-1-2-1-3</v>
          </cell>
          <cell r="C363" t="str">
            <v>Reinforcement</v>
          </cell>
          <cell r="I363">
            <v>0.35</v>
          </cell>
          <cell r="L363">
            <v>0</v>
          </cell>
        </row>
        <row r="364">
          <cell r="B364" t="str">
            <v>3-3-1-2-1-4</v>
          </cell>
          <cell r="C364" t="str">
            <v>Formwork</v>
          </cell>
          <cell r="I364">
            <v>0.2</v>
          </cell>
          <cell r="L364">
            <v>0</v>
          </cell>
        </row>
        <row r="365">
          <cell r="B365" t="str">
            <v>3-3-1-2-1-5</v>
          </cell>
          <cell r="C365" t="str">
            <v>Concrete pouring</v>
          </cell>
          <cell r="I365">
            <v>0.3</v>
          </cell>
          <cell r="L365">
            <v>0</v>
          </cell>
        </row>
        <row r="366">
          <cell r="B366" t="str">
            <v>3-3-1-2-1-6</v>
          </cell>
          <cell r="C366" t="str">
            <v>Backfilling</v>
          </cell>
          <cell r="I366">
            <v>0.05</v>
          </cell>
          <cell r="L366">
            <v>0</v>
          </cell>
        </row>
        <row r="367">
          <cell r="B367" t="str">
            <v>3-3-1-3</v>
          </cell>
          <cell r="C367" t="str">
            <v>Lube Oil skids Found.</v>
          </cell>
          <cell r="G367">
            <v>2.32E-3</v>
          </cell>
          <cell r="K367">
            <v>0</v>
          </cell>
          <cell r="L367">
            <v>0</v>
          </cell>
        </row>
        <row r="368">
          <cell r="B368" t="str">
            <v>3-3-1-3-1</v>
          </cell>
          <cell r="C368" t="str">
            <v>Excavation</v>
          </cell>
          <cell r="H368">
            <v>7.0000000000000007E-2</v>
          </cell>
          <cell r="L368">
            <v>0</v>
          </cell>
        </row>
        <row r="369">
          <cell r="B369" t="str">
            <v>3-3-1-3-2</v>
          </cell>
          <cell r="C369" t="str">
            <v>Lean concrete</v>
          </cell>
          <cell r="H369">
            <v>0.03</v>
          </cell>
          <cell r="L369">
            <v>0</v>
          </cell>
        </row>
        <row r="370">
          <cell r="B370" t="str">
            <v>3-3-1-3-3</v>
          </cell>
          <cell r="C370" t="str">
            <v>Reinforcement</v>
          </cell>
          <cell r="H370">
            <v>0.35</v>
          </cell>
          <cell r="L370">
            <v>0</v>
          </cell>
        </row>
        <row r="371">
          <cell r="B371" t="str">
            <v>3-3-1-3-4</v>
          </cell>
          <cell r="C371" t="str">
            <v>Formwork</v>
          </cell>
          <cell r="H371">
            <v>0.2</v>
          </cell>
          <cell r="L371">
            <v>0</v>
          </cell>
        </row>
        <row r="372">
          <cell r="B372" t="str">
            <v>3-3-1-3-5</v>
          </cell>
          <cell r="C372" t="str">
            <v>Concrete pouring</v>
          </cell>
          <cell r="H372">
            <v>0.3</v>
          </cell>
          <cell r="L372">
            <v>0</v>
          </cell>
        </row>
        <row r="373">
          <cell r="B373" t="str">
            <v>3-3-1-3-6</v>
          </cell>
          <cell r="C373" t="str">
            <v>Backfilling</v>
          </cell>
          <cell r="H373">
            <v>0.05</v>
          </cell>
          <cell r="L373">
            <v>0</v>
          </cell>
        </row>
        <row r="374">
          <cell r="B374" t="str">
            <v>3-3-1-4</v>
          </cell>
          <cell r="C374" t="str">
            <v>Enclosure Found.</v>
          </cell>
          <cell r="G374">
            <v>2.8999999999999998E-3</v>
          </cell>
          <cell r="K374">
            <v>0</v>
          </cell>
          <cell r="L374">
            <v>0</v>
          </cell>
        </row>
        <row r="375">
          <cell r="B375" t="str">
            <v>3-3-1-4-1</v>
          </cell>
          <cell r="C375" t="str">
            <v>Excavation</v>
          </cell>
          <cell r="H375">
            <v>7.0000000000000007E-2</v>
          </cell>
          <cell r="L375">
            <v>0</v>
          </cell>
        </row>
        <row r="376">
          <cell r="B376" t="str">
            <v>3-3-1-4-2</v>
          </cell>
          <cell r="C376" t="str">
            <v>Lean concrete</v>
          </cell>
          <cell r="H376">
            <v>0.03</v>
          </cell>
          <cell r="L376">
            <v>0</v>
          </cell>
        </row>
        <row r="377">
          <cell r="B377" t="str">
            <v>3-3-1-4-3</v>
          </cell>
          <cell r="C377" t="str">
            <v>Reinforcement</v>
          </cell>
          <cell r="H377">
            <v>0.35</v>
          </cell>
          <cell r="L377">
            <v>0</v>
          </cell>
        </row>
        <row r="378">
          <cell r="B378" t="str">
            <v>3-3-1-4-4</v>
          </cell>
          <cell r="C378" t="str">
            <v>Formwork</v>
          </cell>
          <cell r="H378">
            <v>0.2</v>
          </cell>
          <cell r="L378">
            <v>0</v>
          </cell>
        </row>
        <row r="379">
          <cell r="B379" t="str">
            <v>3-3-1-4-5</v>
          </cell>
          <cell r="C379" t="str">
            <v>Concrete pouring</v>
          </cell>
          <cell r="H379">
            <v>0.3</v>
          </cell>
          <cell r="L379">
            <v>0</v>
          </cell>
        </row>
        <row r="380">
          <cell r="B380" t="str">
            <v>3-3-1-4-6</v>
          </cell>
          <cell r="C380" t="str">
            <v>Backfilling</v>
          </cell>
          <cell r="H380">
            <v>0.05</v>
          </cell>
          <cell r="L380">
            <v>0</v>
          </cell>
        </row>
        <row r="381">
          <cell r="B381" t="str">
            <v>3-3-1-5</v>
          </cell>
          <cell r="C381" t="str">
            <v>Power House</v>
          </cell>
          <cell r="G381">
            <v>5.4990000000000004E-2</v>
          </cell>
          <cell r="K381">
            <v>0.60951070649208949</v>
          </cell>
          <cell r="L381">
            <v>3.4264667499999998E-2</v>
          </cell>
        </row>
        <row r="382">
          <cell r="B382" t="str">
            <v>3-3-1-5-1</v>
          </cell>
          <cell r="C382" t="str">
            <v>TH Building Found.</v>
          </cell>
          <cell r="H382">
            <v>9.5700000000000004E-3</v>
          </cell>
          <cell r="K382">
            <v>0.9683750000000001</v>
          </cell>
          <cell r="L382">
            <v>9.4384124999999999E-3</v>
          </cell>
        </row>
        <row r="383">
          <cell r="B383" t="str">
            <v>3-3-1-5-1-1</v>
          </cell>
          <cell r="C383" t="str">
            <v>Foundation</v>
          </cell>
          <cell r="I383">
            <v>0.55000000000000004</v>
          </cell>
          <cell r="K383">
            <v>0.9425</v>
          </cell>
          <cell r="L383">
            <v>5.1319125000000004E-3</v>
          </cell>
        </row>
        <row r="384">
          <cell r="B384" t="str">
            <v>3-3-1-5-1-1-1</v>
          </cell>
          <cell r="C384" t="str">
            <v>Excavation</v>
          </cell>
          <cell r="J384">
            <v>7.0000000000000007E-2</v>
          </cell>
          <cell r="K384">
            <v>1</v>
          </cell>
          <cell r="L384">
            <v>3.6844500000000007E-4</v>
          </cell>
        </row>
        <row r="385">
          <cell r="B385" t="str">
            <v>3-3-1-5-1-1-2</v>
          </cell>
          <cell r="C385" t="str">
            <v>Lean concrete</v>
          </cell>
          <cell r="J385">
            <v>0.03</v>
          </cell>
          <cell r="K385">
            <v>1</v>
          </cell>
          <cell r="L385">
            <v>1.5790500000000001E-4</v>
          </cell>
        </row>
        <row r="386">
          <cell r="B386" t="str">
            <v>3-3-1-5-1-1-3</v>
          </cell>
          <cell r="C386" t="str">
            <v>Reinforcement</v>
          </cell>
          <cell r="J386">
            <v>0.35</v>
          </cell>
          <cell r="K386">
            <v>1</v>
          </cell>
          <cell r="L386">
            <v>1.8422250000000001E-3</v>
          </cell>
        </row>
        <row r="387">
          <cell r="B387" t="str">
            <v>3-3-1-5-1-1-4</v>
          </cell>
          <cell r="C387" t="str">
            <v>Formwork</v>
          </cell>
          <cell r="J387">
            <v>0.2</v>
          </cell>
          <cell r="K387">
            <v>1</v>
          </cell>
          <cell r="L387">
            <v>1.0527000000000002E-3</v>
          </cell>
        </row>
        <row r="388">
          <cell r="B388" t="str">
            <v>3-3-1-5-1-1-5</v>
          </cell>
          <cell r="C388" t="str">
            <v>Concrete pouring</v>
          </cell>
          <cell r="J388">
            <v>0.3</v>
          </cell>
          <cell r="K388">
            <v>1</v>
          </cell>
          <cell r="L388">
            <v>1.5790500000000002E-3</v>
          </cell>
        </row>
        <row r="389">
          <cell r="B389" t="str">
            <v>3-3-1-5-1-1-6</v>
          </cell>
          <cell r="C389" t="str">
            <v>Backfilling</v>
          </cell>
          <cell r="J389">
            <v>0.05</v>
          </cell>
          <cell r="K389">
            <v>0.5</v>
          </cell>
          <cell r="L389">
            <v>1.3158750000000002E-4</v>
          </cell>
        </row>
        <row r="390">
          <cell r="B390" t="str">
            <v>3-3-1-5-1-2</v>
          </cell>
          <cell r="C390" t="str">
            <v>Pedestal</v>
          </cell>
          <cell r="I390">
            <v>0.45</v>
          </cell>
          <cell r="K390">
            <v>1</v>
          </cell>
          <cell r="L390">
            <v>4.3065000000000004E-3</v>
          </cell>
        </row>
        <row r="391">
          <cell r="B391" t="str">
            <v>3-3-1-5-1-2-1</v>
          </cell>
          <cell r="C391" t="str">
            <v>Reinforcement</v>
          </cell>
          <cell r="J391">
            <v>0.2</v>
          </cell>
          <cell r="K391">
            <v>1</v>
          </cell>
          <cell r="L391">
            <v>8.6130000000000017E-4</v>
          </cell>
        </row>
        <row r="392">
          <cell r="B392" t="str">
            <v>3-3-1-5-1-2-2</v>
          </cell>
          <cell r="C392" t="str">
            <v>Formwork</v>
          </cell>
          <cell r="J392">
            <v>0.3</v>
          </cell>
          <cell r="K392">
            <v>1</v>
          </cell>
          <cell r="L392">
            <v>1.29195E-3</v>
          </cell>
        </row>
        <row r="393">
          <cell r="B393" t="str">
            <v>3-3-1-5-1-2-3</v>
          </cell>
          <cell r="C393" t="str">
            <v>Embeded</v>
          </cell>
          <cell r="J393">
            <v>0.2</v>
          </cell>
          <cell r="K393">
            <v>1</v>
          </cell>
          <cell r="L393">
            <v>8.6130000000000017E-4</v>
          </cell>
        </row>
        <row r="394">
          <cell r="B394" t="str">
            <v>3-3-1-5-1-2-4</v>
          </cell>
          <cell r="C394" t="str">
            <v>Concrete</v>
          </cell>
          <cell r="J394">
            <v>0.25</v>
          </cell>
          <cell r="K394">
            <v>1</v>
          </cell>
          <cell r="L394">
            <v>1.0766250000000001E-3</v>
          </cell>
        </row>
        <row r="395">
          <cell r="B395" t="str">
            <v>3-3-1-5-1-2-5</v>
          </cell>
          <cell r="C395" t="str">
            <v>Backfilling</v>
          </cell>
          <cell r="J395">
            <v>0.05</v>
          </cell>
          <cell r="K395">
            <v>1</v>
          </cell>
          <cell r="L395">
            <v>2.1532500000000004E-4</v>
          </cell>
        </row>
        <row r="396">
          <cell r="B396" t="str">
            <v>3-3-1-5-2</v>
          </cell>
          <cell r="C396" t="str">
            <v>Turbine Hall (S/S)</v>
          </cell>
          <cell r="H396">
            <v>1.2919999999999999E-2</v>
          </cell>
          <cell r="K396">
            <v>0.56100000000000005</v>
          </cell>
          <cell r="L396">
            <v>7.7390799999999997E-3</v>
          </cell>
        </row>
        <row r="397">
          <cell r="B397" t="str">
            <v>3-3-1-5-2-1</v>
          </cell>
          <cell r="C397" t="str">
            <v>Turbine Hall (S/S)-Manufactory</v>
          </cell>
          <cell r="I397">
            <v>0.55000000000000004</v>
          </cell>
          <cell r="K397">
            <v>1</v>
          </cell>
          <cell r="L397">
            <v>7.1060000000000003E-3</v>
          </cell>
        </row>
        <row r="398">
          <cell r="B398" t="str">
            <v>3-3-1-5-2-2</v>
          </cell>
          <cell r="C398" t="str">
            <v>Turbine Hall (S/S)-Transportation</v>
          </cell>
          <cell r="I398">
            <v>0.05</v>
          </cell>
          <cell r="K398">
            <v>0.7</v>
          </cell>
          <cell r="L398">
            <v>4.5219999999999993E-4</v>
          </cell>
        </row>
        <row r="399">
          <cell r="B399" t="str">
            <v>3-3-1-5-2-3</v>
          </cell>
          <cell r="C399" t="str">
            <v>Turbine Hall (S/S) - Erection</v>
          </cell>
          <cell r="I399">
            <v>0.4</v>
          </cell>
          <cell r="K399">
            <v>0</v>
          </cell>
          <cell r="L399">
            <v>1.8087999999999996E-4</v>
          </cell>
        </row>
        <row r="400">
          <cell r="B400" t="str">
            <v>3-3-1-5-2-3-1</v>
          </cell>
          <cell r="C400" t="str">
            <v>Column</v>
          </cell>
          <cell r="J400">
            <v>0.35</v>
          </cell>
          <cell r="K400">
            <v>0.1</v>
          </cell>
          <cell r="L400">
            <v>1.8087999999999996E-4</v>
          </cell>
        </row>
        <row r="401">
          <cell r="B401" t="str">
            <v>3-3-1-5-2-3-2</v>
          </cell>
          <cell r="C401" t="str">
            <v>Beam</v>
          </cell>
          <cell r="J401">
            <v>0.25</v>
          </cell>
          <cell r="K401">
            <v>0</v>
          </cell>
          <cell r="L401">
            <v>0</v>
          </cell>
        </row>
        <row r="402">
          <cell r="B402" t="str">
            <v>3-3-1-5-2-3-3</v>
          </cell>
          <cell r="C402" t="str">
            <v>Perlin</v>
          </cell>
          <cell r="J402">
            <v>0.2</v>
          </cell>
          <cell r="K402">
            <v>0</v>
          </cell>
          <cell r="L402">
            <v>0</v>
          </cell>
        </row>
        <row r="403">
          <cell r="B403" t="str">
            <v>3-3-1-5-2-3-4</v>
          </cell>
          <cell r="C403" t="str">
            <v>Others</v>
          </cell>
          <cell r="J403">
            <v>0.2</v>
          </cell>
          <cell r="K403">
            <v>0</v>
          </cell>
          <cell r="L403">
            <v>0</v>
          </cell>
        </row>
        <row r="404">
          <cell r="B404" t="str">
            <v>3-3-1-5-3</v>
          </cell>
          <cell r="C404" t="str">
            <v>Wall / Roof sheeting (Sandwich panels)</v>
          </cell>
          <cell r="H404">
            <v>4.2700000000000004E-3</v>
          </cell>
          <cell r="K404">
            <v>0</v>
          </cell>
          <cell r="L404">
            <v>0</v>
          </cell>
        </row>
        <row r="405">
          <cell r="B405" t="str">
            <v>3-3-1-5-3-1</v>
          </cell>
          <cell r="C405" t="str">
            <v xml:space="preserve">wall  sheeting </v>
          </cell>
          <cell r="I405">
            <v>0.6</v>
          </cell>
          <cell r="K405">
            <v>0</v>
          </cell>
          <cell r="L405">
            <v>0</v>
          </cell>
        </row>
        <row r="406">
          <cell r="B406" t="str">
            <v>3-3-1-5-3-2</v>
          </cell>
          <cell r="C406" t="str">
            <v xml:space="preserve"> Roof sheeting </v>
          </cell>
          <cell r="I406">
            <v>0.4</v>
          </cell>
          <cell r="K406">
            <v>0</v>
          </cell>
          <cell r="L406">
            <v>0</v>
          </cell>
        </row>
        <row r="407">
          <cell r="B407" t="str">
            <v>3-3-1-5-4</v>
          </cell>
          <cell r="C407" t="str">
            <v>Misc Civil Works</v>
          </cell>
          <cell r="H407">
            <v>2.32E-3</v>
          </cell>
          <cell r="K407">
            <v>0</v>
          </cell>
          <cell r="L407">
            <v>0</v>
          </cell>
        </row>
        <row r="408">
          <cell r="B408" t="str">
            <v>3-3-1-5-4-1</v>
          </cell>
          <cell r="C408" t="str">
            <v xml:space="preserve">Doors &amp; windows </v>
          </cell>
          <cell r="I408">
            <v>0.15</v>
          </cell>
          <cell r="K408">
            <v>0</v>
          </cell>
          <cell r="L408">
            <v>0</v>
          </cell>
        </row>
        <row r="409">
          <cell r="B409" t="str">
            <v>3-3-1-5-4-2</v>
          </cell>
          <cell r="C409" t="str">
            <v>Brick wall</v>
          </cell>
          <cell r="I409">
            <v>0.4</v>
          </cell>
          <cell r="K409">
            <v>0</v>
          </cell>
          <cell r="L409">
            <v>0</v>
          </cell>
        </row>
        <row r="410">
          <cell r="B410" t="str">
            <v>3-3-1-5-4-3</v>
          </cell>
          <cell r="C410" t="str">
            <v>Flooring</v>
          </cell>
          <cell r="I410">
            <v>0.25</v>
          </cell>
          <cell r="K410">
            <v>0</v>
          </cell>
          <cell r="L410">
            <v>0</v>
          </cell>
        </row>
        <row r="411">
          <cell r="B411" t="str">
            <v>3-3-1-5-4-4</v>
          </cell>
          <cell r="C411" t="str">
            <v>Mechanical &amp; Electical Act.</v>
          </cell>
          <cell r="I411">
            <v>0.2</v>
          </cell>
          <cell r="K411">
            <v>0</v>
          </cell>
          <cell r="L411">
            <v>0</v>
          </cell>
        </row>
        <row r="412">
          <cell r="B412" t="str">
            <v>3-3-1-5-5</v>
          </cell>
          <cell r="C412" t="str">
            <v>TG Found.</v>
          </cell>
          <cell r="H412">
            <v>1.7129999999999999E-2</v>
          </cell>
          <cell r="K412">
            <v>0.99250000000000005</v>
          </cell>
          <cell r="L412">
            <v>1.7087175E-2</v>
          </cell>
        </row>
        <row r="413">
          <cell r="B413" t="str">
            <v>3-3-1-5-5-1</v>
          </cell>
          <cell r="C413" t="str">
            <v>Excavation</v>
          </cell>
          <cell r="I413">
            <v>0.05</v>
          </cell>
          <cell r="K413">
            <v>1</v>
          </cell>
          <cell r="L413">
            <v>8.5650000000000006E-4</v>
          </cell>
        </row>
        <row r="414">
          <cell r="B414" t="str">
            <v>3-3-1-5-5-2</v>
          </cell>
          <cell r="C414" t="str">
            <v>Lean concrete</v>
          </cell>
          <cell r="I414">
            <v>0.05</v>
          </cell>
          <cell r="K414">
            <v>1</v>
          </cell>
          <cell r="L414">
            <v>8.5650000000000006E-4</v>
          </cell>
        </row>
        <row r="415">
          <cell r="B415" t="str">
            <v>3-3-1-5-5-3</v>
          </cell>
          <cell r="C415" t="str">
            <v>Reinforcement</v>
          </cell>
          <cell r="I415">
            <v>0.35</v>
          </cell>
          <cell r="K415">
            <v>1</v>
          </cell>
          <cell r="L415">
            <v>5.9954999999999991E-3</v>
          </cell>
        </row>
        <row r="416">
          <cell r="B416" t="str">
            <v>3-3-1-5-5-4</v>
          </cell>
          <cell r="C416" t="str">
            <v>Formwork</v>
          </cell>
          <cell r="I416">
            <v>0.09</v>
          </cell>
          <cell r="K416">
            <v>1</v>
          </cell>
          <cell r="L416">
            <v>1.5416999999999998E-3</v>
          </cell>
        </row>
        <row r="417">
          <cell r="B417" t="str">
            <v>3-3-1-5-5-5</v>
          </cell>
          <cell r="C417" t="str">
            <v>Embeded Parts</v>
          </cell>
          <cell r="I417">
            <v>0.1</v>
          </cell>
          <cell r="K417">
            <v>1</v>
          </cell>
          <cell r="L417">
            <v>1.7130000000000001E-3</v>
          </cell>
        </row>
        <row r="418">
          <cell r="B418" t="str">
            <v>3-3-1-5-5-6</v>
          </cell>
          <cell r="C418" t="str">
            <v>Concrete pouring</v>
          </cell>
          <cell r="I418">
            <v>0.31</v>
          </cell>
          <cell r="K418">
            <v>1</v>
          </cell>
          <cell r="L418">
            <v>5.3102999999999996E-3</v>
          </cell>
        </row>
        <row r="419">
          <cell r="B419" t="str">
            <v>3-3-1-5-5-7</v>
          </cell>
          <cell r="C419" t="str">
            <v>Backfilling</v>
          </cell>
          <cell r="I419">
            <v>0.05</v>
          </cell>
          <cell r="K419">
            <v>0.95</v>
          </cell>
          <cell r="L419">
            <v>8.1367500000000003E-4</v>
          </cell>
        </row>
        <row r="420">
          <cell r="B420" t="str">
            <v>3-3-1-5-6</v>
          </cell>
          <cell r="C420" t="str">
            <v>Ignition gas Civil Work</v>
          </cell>
          <cell r="H420">
            <v>3.5000000000000001E-3</v>
          </cell>
          <cell r="K420">
            <v>0</v>
          </cell>
          <cell r="L420">
            <v>0</v>
          </cell>
        </row>
        <row r="421">
          <cell r="B421" t="str">
            <v>3-3-1-5-6-1</v>
          </cell>
          <cell r="C421" t="str">
            <v>Excavation</v>
          </cell>
          <cell r="I421">
            <v>0.05</v>
          </cell>
          <cell r="K421">
            <v>0</v>
          </cell>
          <cell r="L421">
            <v>0</v>
          </cell>
        </row>
        <row r="422">
          <cell r="B422" t="str">
            <v>3-3-1-5-6-2</v>
          </cell>
          <cell r="C422" t="str">
            <v>Lean concrete</v>
          </cell>
          <cell r="I422">
            <v>0.05</v>
          </cell>
          <cell r="K422">
            <v>0</v>
          </cell>
          <cell r="L422">
            <v>0</v>
          </cell>
        </row>
        <row r="423">
          <cell r="B423" t="str">
            <v>3-3-1-5-6-3</v>
          </cell>
          <cell r="C423" t="str">
            <v>Reinforcement</v>
          </cell>
          <cell r="I423">
            <v>0.35</v>
          </cell>
          <cell r="K423">
            <v>0</v>
          </cell>
          <cell r="L423">
            <v>0</v>
          </cell>
        </row>
        <row r="424">
          <cell r="B424" t="str">
            <v>3-3-1-5-6-4</v>
          </cell>
          <cell r="C424" t="str">
            <v>Formwork</v>
          </cell>
          <cell r="I424">
            <v>0.2</v>
          </cell>
          <cell r="K424">
            <v>0</v>
          </cell>
          <cell r="L424">
            <v>0</v>
          </cell>
        </row>
        <row r="425">
          <cell r="B425" t="str">
            <v>3-3-1-5-6-5</v>
          </cell>
          <cell r="C425" t="str">
            <v>Embeded Parts</v>
          </cell>
          <cell r="I425">
            <v>0.1</v>
          </cell>
          <cell r="K425">
            <v>0</v>
          </cell>
          <cell r="L425">
            <v>0</v>
          </cell>
        </row>
        <row r="426">
          <cell r="B426" t="str">
            <v>3-3-1-5-6-6</v>
          </cell>
          <cell r="C426" t="str">
            <v>Concrete pouring</v>
          </cell>
          <cell r="I426">
            <v>0.2</v>
          </cell>
          <cell r="K426">
            <v>0</v>
          </cell>
          <cell r="L426">
            <v>0</v>
          </cell>
        </row>
        <row r="427">
          <cell r="B427" t="str">
            <v>3-3-1-5-6-7</v>
          </cell>
          <cell r="C427" t="str">
            <v>Backfilling</v>
          </cell>
          <cell r="I427">
            <v>0.05</v>
          </cell>
          <cell r="K427">
            <v>0</v>
          </cell>
          <cell r="L427">
            <v>0</v>
          </cell>
        </row>
        <row r="428">
          <cell r="B428" t="str">
            <v>3-3-1-5-7</v>
          </cell>
          <cell r="C428" t="str">
            <v>Masonry &amp; Architect. Of TH</v>
          </cell>
          <cell r="H428">
            <v>5.28E-3</v>
          </cell>
          <cell r="K428">
            <v>0</v>
          </cell>
          <cell r="L428">
            <v>0</v>
          </cell>
        </row>
        <row r="429">
          <cell r="B429" t="str">
            <v>3-3-1-6</v>
          </cell>
          <cell r="C429" t="str">
            <v>Electrical Distribution System</v>
          </cell>
          <cell r="G429">
            <v>2.129E-2</v>
          </cell>
          <cell r="K429">
            <v>0.13590887740723345</v>
          </cell>
          <cell r="L429">
            <v>4.2823999999999996E-3</v>
          </cell>
        </row>
        <row r="430">
          <cell r="B430" t="str">
            <v>3-3-1-6-1</v>
          </cell>
          <cell r="C430" t="str">
            <v>Cable &amp; Pipe Trench in TH</v>
          </cell>
          <cell r="H430">
            <v>3.8600000000000001E-3</v>
          </cell>
          <cell r="K430">
            <v>0</v>
          </cell>
          <cell r="L430">
            <v>3.860000000000001E-5</v>
          </cell>
        </row>
        <row r="431">
          <cell r="B431" t="str">
            <v>3-3-1-6-1-1</v>
          </cell>
          <cell r="C431" t="str">
            <v>Excavation</v>
          </cell>
          <cell r="I431">
            <v>0.1</v>
          </cell>
          <cell r="K431">
            <v>0.1</v>
          </cell>
          <cell r="L431">
            <v>3.860000000000001E-5</v>
          </cell>
        </row>
        <row r="432">
          <cell r="B432" t="str">
            <v>3-3-1-6-1-2</v>
          </cell>
          <cell r="C432" t="str">
            <v>Lean concrete</v>
          </cell>
          <cell r="I432">
            <v>0.1</v>
          </cell>
          <cell r="K432">
            <v>0</v>
          </cell>
          <cell r="L432">
            <v>0</v>
          </cell>
        </row>
        <row r="433">
          <cell r="B433" t="str">
            <v>3-3-1-6-1-3</v>
          </cell>
          <cell r="C433" t="str">
            <v>Reinforcement ( Wall &amp; Found)</v>
          </cell>
          <cell r="I433">
            <v>0.3</v>
          </cell>
          <cell r="K433">
            <v>0</v>
          </cell>
          <cell r="L433">
            <v>0</v>
          </cell>
        </row>
        <row r="434">
          <cell r="B434" t="str">
            <v>3-3-1-6-1-4</v>
          </cell>
          <cell r="C434" t="str">
            <v>Formwork ( Wall &amp; Found)</v>
          </cell>
          <cell r="I434">
            <v>0.2</v>
          </cell>
          <cell r="K434">
            <v>0</v>
          </cell>
          <cell r="L434">
            <v>0</v>
          </cell>
        </row>
        <row r="435">
          <cell r="B435" t="str">
            <v>3-3-1-6-1-5</v>
          </cell>
          <cell r="C435" t="str">
            <v>Embeded Parts</v>
          </cell>
          <cell r="I435">
            <v>0.05</v>
          </cell>
          <cell r="K435">
            <v>0</v>
          </cell>
          <cell r="L435">
            <v>0</v>
          </cell>
        </row>
        <row r="436">
          <cell r="B436" t="str">
            <v>3-3-1-6-1-6</v>
          </cell>
          <cell r="C436" t="str">
            <v>Concrete pouring ( Wall &amp; Found)</v>
          </cell>
          <cell r="I436">
            <v>0.2</v>
          </cell>
          <cell r="K436">
            <v>0</v>
          </cell>
          <cell r="L436">
            <v>0</v>
          </cell>
        </row>
        <row r="437">
          <cell r="B437" t="str">
            <v>3-3-1-6-1-7</v>
          </cell>
          <cell r="C437" t="str">
            <v>Backfilling</v>
          </cell>
          <cell r="I437">
            <v>0.05</v>
          </cell>
          <cell r="K437">
            <v>0</v>
          </cell>
          <cell r="L437">
            <v>0</v>
          </cell>
        </row>
        <row r="438">
          <cell r="B438" t="str">
            <v>3-3-1-6-2</v>
          </cell>
          <cell r="C438" t="str">
            <v>Cable gallery Civil Works (MESA)</v>
          </cell>
          <cell r="H438">
            <v>6.43E-3</v>
          </cell>
          <cell r="K438">
            <v>0.45</v>
          </cell>
          <cell r="L438">
            <v>4.2437999999999998E-3</v>
          </cell>
        </row>
        <row r="439">
          <cell r="B439" t="str">
            <v>3-3-1-6-2-1</v>
          </cell>
          <cell r="C439" t="str">
            <v>Reinforcment</v>
          </cell>
          <cell r="I439">
            <v>0.3</v>
          </cell>
          <cell r="K439">
            <v>0.8</v>
          </cell>
          <cell r="L439">
            <v>1.5432E-3</v>
          </cell>
        </row>
        <row r="440">
          <cell r="B440" t="str">
            <v>3-3-1-6-2-2</v>
          </cell>
          <cell r="C440" t="str">
            <v>Embeded erection</v>
          </cell>
          <cell r="I440">
            <v>0.05</v>
          </cell>
          <cell r="K440">
            <v>0.7</v>
          </cell>
          <cell r="L440">
            <v>2.2504999999999997E-4</v>
          </cell>
        </row>
        <row r="441">
          <cell r="B441" t="str">
            <v>3-3-1-6-2-3</v>
          </cell>
          <cell r="C441" t="str">
            <v>Formwork</v>
          </cell>
          <cell r="I441">
            <v>0.3</v>
          </cell>
          <cell r="K441">
            <v>0.7</v>
          </cell>
          <cell r="L441">
            <v>1.3503E-3</v>
          </cell>
        </row>
        <row r="442">
          <cell r="B442" t="str">
            <v>3-3-1-6-2-4</v>
          </cell>
          <cell r="C442" t="str">
            <v>Concrete</v>
          </cell>
          <cell r="I442">
            <v>0.25</v>
          </cell>
          <cell r="K442">
            <v>0.7</v>
          </cell>
          <cell r="L442">
            <v>1.1252499999999999E-3</v>
          </cell>
        </row>
        <row r="443">
          <cell r="B443" t="str">
            <v>3-3-1-6-2-5</v>
          </cell>
          <cell r="C443" t="str">
            <v>Complement Activities</v>
          </cell>
          <cell r="I443">
            <v>0.1</v>
          </cell>
          <cell r="L443">
            <v>0</v>
          </cell>
        </row>
        <row r="444">
          <cell r="B444" t="str">
            <v>3-3-1-6-3</v>
          </cell>
          <cell r="C444" t="str">
            <v>UCB (MESA) Civil Works (Exclude. s/s , Roof)</v>
          </cell>
          <cell r="H444">
            <v>5.7999999999999996E-3</v>
          </cell>
          <cell r="K444">
            <v>0</v>
          </cell>
          <cell r="L444">
            <v>0</v>
          </cell>
        </row>
        <row r="445">
          <cell r="B445" t="str">
            <v>3-3-1-6-3-1</v>
          </cell>
          <cell r="C445" t="str">
            <v xml:space="preserve">Brick Work </v>
          </cell>
          <cell r="I445">
            <v>0.4</v>
          </cell>
          <cell r="L445">
            <v>0</v>
          </cell>
        </row>
        <row r="446">
          <cell r="B446" t="str">
            <v>3-3-1-6-3-2</v>
          </cell>
          <cell r="C446" t="str">
            <v xml:space="preserve">Install False Ceiling Frames </v>
          </cell>
          <cell r="I446">
            <v>0.05</v>
          </cell>
          <cell r="L446">
            <v>0</v>
          </cell>
        </row>
        <row r="447">
          <cell r="B447" t="str">
            <v>3-3-1-6-3-3</v>
          </cell>
          <cell r="C447" t="str">
            <v xml:space="preserve">Plastering </v>
          </cell>
          <cell r="I447">
            <v>0.3</v>
          </cell>
          <cell r="L447">
            <v>0</v>
          </cell>
        </row>
        <row r="448">
          <cell r="B448" t="str">
            <v>3-3-1-6-3-4</v>
          </cell>
          <cell r="C448" t="str">
            <v>Electrical &amp; Mechanical Works</v>
          </cell>
          <cell r="I448">
            <v>0.15</v>
          </cell>
          <cell r="L448">
            <v>0</v>
          </cell>
        </row>
        <row r="449">
          <cell r="B449" t="str">
            <v>3-3-1-6-3-5</v>
          </cell>
          <cell r="C449" t="str">
            <v>Complement Activities</v>
          </cell>
          <cell r="I449">
            <v>0.1</v>
          </cell>
          <cell r="L449">
            <v>0</v>
          </cell>
        </row>
        <row r="450">
          <cell r="B450" t="str">
            <v>3-3-1-6-4</v>
          </cell>
          <cell r="C450" t="str">
            <v>UCB (MESA) Roofing</v>
          </cell>
          <cell r="H450">
            <v>4.2500000000000003E-3</v>
          </cell>
          <cell r="K450">
            <v>0</v>
          </cell>
          <cell r="L450">
            <v>0</v>
          </cell>
        </row>
        <row r="451">
          <cell r="B451" t="str">
            <v>3-3-1-6-4-1</v>
          </cell>
          <cell r="C451" t="str">
            <v>Beam Erection</v>
          </cell>
          <cell r="I451">
            <v>0.5</v>
          </cell>
          <cell r="K451">
            <v>0</v>
          </cell>
          <cell r="L451">
            <v>0</v>
          </cell>
        </row>
        <row r="452">
          <cell r="B452" t="str">
            <v>3-3-1-6-4-2</v>
          </cell>
          <cell r="C452" t="str">
            <v>Concreting</v>
          </cell>
          <cell r="I452">
            <v>0.5</v>
          </cell>
          <cell r="K452">
            <v>0</v>
          </cell>
          <cell r="L452">
            <v>0</v>
          </cell>
        </row>
        <row r="453">
          <cell r="B453" t="str">
            <v>3-3-1-6-5</v>
          </cell>
          <cell r="C453" t="str">
            <v>Aux. Trans. Found.</v>
          </cell>
          <cell r="H453">
            <v>9.5E-4</v>
          </cell>
          <cell r="K453">
            <v>0</v>
          </cell>
          <cell r="L453">
            <v>0</v>
          </cell>
        </row>
        <row r="454">
          <cell r="B454" t="str">
            <v>3-3-2</v>
          </cell>
          <cell r="C454" t="str">
            <v>EXHAUST</v>
          </cell>
          <cell r="F454">
            <v>3.5000000000000001E-3</v>
          </cell>
          <cell r="K454">
            <v>0.4</v>
          </cell>
          <cell r="L454">
            <v>2.0049999999999998E-3</v>
          </cell>
        </row>
        <row r="455">
          <cell r="B455" t="str">
            <v>3-3-2-1</v>
          </cell>
          <cell r="C455" t="str">
            <v>Exhaust diffuser Found.</v>
          </cell>
          <cell r="G455">
            <v>1.5E-3</v>
          </cell>
          <cell r="K455">
            <v>0</v>
          </cell>
          <cell r="L455">
            <v>1.0500000000000002E-4</v>
          </cell>
        </row>
        <row r="456">
          <cell r="B456" t="str">
            <v>3-3-2-1-1</v>
          </cell>
          <cell r="C456" t="str">
            <v>Excavation</v>
          </cell>
          <cell r="H456">
            <v>7.0000000000000007E-2</v>
          </cell>
          <cell r="K456">
            <v>1</v>
          </cell>
          <cell r="L456">
            <v>1.0500000000000002E-4</v>
          </cell>
        </row>
        <row r="457">
          <cell r="B457" t="str">
            <v>3-3-2-1-2</v>
          </cell>
          <cell r="C457" t="str">
            <v>Lean concrete</v>
          </cell>
          <cell r="H457">
            <v>0.03</v>
          </cell>
          <cell r="K457">
            <v>0</v>
          </cell>
          <cell r="L457">
            <v>0</v>
          </cell>
        </row>
        <row r="458">
          <cell r="B458" t="str">
            <v>3-3-2-1-3</v>
          </cell>
          <cell r="C458" t="str">
            <v>Reinforcement</v>
          </cell>
          <cell r="H458">
            <v>0.35</v>
          </cell>
          <cell r="K458">
            <v>0</v>
          </cell>
          <cell r="L458">
            <v>0</v>
          </cell>
        </row>
        <row r="459">
          <cell r="B459" t="str">
            <v>3-3-2-1-4</v>
          </cell>
          <cell r="C459" t="str">
            <v>Formwork</v>
          </cell>
          <cell r="H459">
            <v>0.2</v>
          </cell>
          <cell r="K459">
            <v>0</v>
          </cell>
          <cell r="L459">
            <v>0</v>
          </cell>
        </row>
        <row r="460">
          <cell r="B460" t="str">
            <v>3-3-2-1-5</v>
          </cell>
          <cell r="C460" t="str">
            <v>Concrete pouring</v>
          </cell>
          <cell r="H460">
            <v>0.3</v>
          </cell>
          <cell r="K460">
            <v>0</v>
          </cell>
          <cell r="L460">
            <v>0</v>
          </cell>
        </row>
        <row r="461">
          <cell r="B461" t="str">
            <v>3-3-2-1-6</v>
          </cell>
          <cell r="C461" t="str">
            <v>Backfilling</v>
          </cell>
          <cell r="H461">
            <v>0.05</v>
          </cell>
          <cell r="K461">
            <v>0</v>
          </cell>
          <cell r="L461">
            <v>0</v>
          </cell>
        </row>
        <row r="462">
          <cell r="B462" t="str">
            <v>3-3-2-2</v>
          </cell>
          <cell r="C462" t="str">
            <v>Stack Found.&amp; Pedestal</v>
          </cell>
          <cell r="G462">
            <v>2E-3</v>
          </cell>
          <cell r="K462">
            <v>0.7</v>
          </cell>
          <cell r="L462">
            <v>1.8999999999999998E-3</v>
          </cell>
        </row>
        <row r="463">
          <cell r="B463" t="str">
            <v>3-3-2-2-1</v>
          </cell>
          <cell r="C463" t="str">
            <v>Excavation</v>
          </cell>
          <cell r="H463">
            <v>7.0000000000000007E-2</v>
          </cell>
          <cell r="K463">
            <v>1</v>
          </cell>
          <cell r="L463">
            <v>1.4000000000000001E-4</v>
          </cell>
        </row>
        <row r="464">
          <cell r="B464" t="str">
            <v>3-3-2-2-2</v>
          </cell>
          <cell r="C464" t="str">
            <v>Lean concrete</v>
          </cell>
          <cell r="H464">
            <v>0.03</v>
          </cell>
          <cell r="K464">
            <v>1</v>
          </cell>
          <cell r="L464">
            <v>6.0000000000000002E-5</v>
          </cell>
        </row>
        <row r="465">
          <cell r="B465" t="str">
            <v>3-3-2-2-3</v>
          </cell>
          <cell r="C465" t="str">
            <v>Reinforcement</v>
          </cell>
          <cell r="H465">
            <v>0.35</v>
          </cell>
          <cell r="K465">
            <v>1</v>
          </cell>
          <cell r="L465">
            <v>6.9999999999999999E-4</v>
          </cell>
        </row>
        <row r="466">
          <cell r="B466" t="str">
            <v>3-3-2-2-4</v>
          </cell>
          <cell r="C466" t="str">
            <v>Formwork</v>
          </cell>
          <cell r="H466">
            <v>0.2</v>
          </cell>
          <cell r="K466">
            <v>1</v>
          </cell>
          <cell r="L466">
            <v>4.0000000000000002E-4</v>
          </cell>
        </row>
        <row r="467">
          <cell r="B467" t="str">
            <v>3-3-2-2-5</v>
          </cell>
          <cell r="C467" t="str">
            <v>Concrete pouring</v>
          </cell>
          <cell r="H467">
            <v>0.3</v>
          </cell>
          <cell r="K467">
            <v>1</v>
          </cell>
          <cell r="L467">
            <v>5.9999999999999995E-4</v>
          </cell>
        </row>
        <row r="468">
          <cell r="B468" t="str">
            <v>3-3-2-2-6</v>
          </cell>
          <cell r="C468" t="str">
            <v>Backfilling</v>
          </cell>
          <cell r="H468">
            <v>0.05</v>
          </cell>
          <cell r="K468">
            <v>0</v>
          </cell>
          <cell r="L468">
            <v>0</v>
          </cell>
        </row>
        <row r="469">
          <cell r="B469" t="str">
            <v>3-3-3</v>
          </cell>
          <cell r="C469" t="str">
            <v>FIN FAN COOLERS</v>
          </cell>
          <cell r="F469">
            <v>4.4999999999999997E-3</v>
          </cell>
          <cell r="K469">
            <v>1.7333333333333336E-2</v>
          </cell>
          <cell r="L469">
            <v>2.5474999999999999E-3</v>
          </cell>
        </row>
        <row r="470">
          <cell r="B470" t="str">
            <v>3-3-3-1</v>
          </cell>
          <cell r="C470" t="str">
            <v>Fin Fan Cooler Found.</v>
          </cell>
          <cell r="G470">
            <v>2.5999999999999999E-3</v>
          </cell>
          <cell r="K470">
            <v>0.03</v>
          </cell>
          <cell r="L470">
            <v>2.47E-3</v>
          </cell>
        </row>
        <row r="471">
          <cell r="B471" t="str">
            <v>3-3-3-1-1</v>
          </cell>
          <cell r="C471" t="str">
            <v>Excavation</v>
          </cell>
          <cell r="H471">
            <v>7.0000000000000007E-2</v>
          </cell>
          <cell r="K471">
            <v>1</v>
          </cell>
          <cell r="L471">
            <v>1.8200000000000001E-4</v>
          </cell>
        </row>
        <row r="472">
          <cell r="B472" t="str">
            <v>3-3-3-1-2</v>
          </cell>
          <cell r="C472" t="str">
            <v>Lean concrete</v>
          </cell>
          <cell r="H472">
            <v>0.03</v>
          </cell>
          <cell r="K472">
            <v>1</v>
          </cell>
          <cell r="L472">
            <v>7.7999999999999999E-5</v>
          </cell>
        </row>
        <row r="473">
          <cell r="B473" t="str">
            <v>3-3-3-1-3</v>
          </cell>
          <cell r="C473" t="str">
            <v>Reinforcement</v>
          </cell>
          <cell r="H473">
            <v>0.35</v>
          </cell>
          <cell r="K473">
            <v>1</v>
          </cell>
          <cell r="L473">
            <v>9.0999999999999989E-4</v>
          </cell>
        </row>
        <row r="474">
          <cell r="B474" t="str">
            <v>3-3-3-1-4</v>
          </cell>
          <cell r="C474" t="str">
            <v>Formwork</v>
          </cell>
          <cell r="H474">
            <v>0.2</v>
          </cell>
          <cell r="K474">
            <v>1</v>
          </cell>
          <cell r="L474">
            <v>5.1999999999999995E-4</v>
          </cell>
        </row>
        <row r="475">
          <cell r="B475" t="str">
            <v>3-3-3-1-5</v>
          </cell>
          <cell r="C475" t="str">
            <v>Concrete pouring</v>
          </cell>
          <cell r="H475">
            <v>0.3</v>
          </cell>
          <cell r="K475">
            <v>1</v>
          </cell>
          <cell r="L475">
            <v>7.7999999999999999E-4</v>
          </cell>
        </row>
        <row r="476">
          <cell r="B476" t="str">
            <v>3-3-3-1-6</v>
          </cell>
          <cell r="C476" t="str">
            <v>Backfilling</v>
          </cell>
          <cell r="H476">
            <v>0.05</v>
          </cell>
          <cell r="K476">
            <v>0</v>
          </cell>
          <cell r="L476">
            <v>0</v>
          </cell>
        </row>
        <row r="477">
          <cell r="B477" t="str">
            <v>3-3-3-2</v>
          </cell>
          <cell r="C477" t="str">
            <v>C.C.W Pumps Found.</v>
          </cell>
          <cell r="G477">
            <v>3.5E-4</v>
          </cell>
          <cell r="K477">
            <v>0</v>
          </cell>
          <cell r="L477">
            <v>0</v>
          </cell>
        </row>
        <row r="478">
          <cell r="B478" t="str">
            <v>3-3-3-2-1</v>
          </cell>
          <cell r="C478" t="str">
            <v>Reinforcement</v>
          </cell>
          <cell r="H478">
            <v>0.3</v>
          </cell>
          <cell r="K478">
            <v>0</v>
          </cell>
          <cell r="L478">
            <v>0</v>
          </cell>
        </row>
        <row r="479">
          <cell r="B479" t="str">
            <v>3-3-3-2-2</v>
          </cell>
          <cell r="C479" t="str">
            <v>Formwork</v>
          </cell>
          <cell r="H479">
            <v>0.25</v>
          </cell>
          <cell r="K479">
            <v>0</v>
          </cell>
          <cell r="L479">
            <v>0</v>
          </cell>
        </row>
        <row r="480">
          <cell r="B480" t="str">
            <v>3-3-3-2-3</v>
          </cell>
          <cell r="C480" t="str">
            <v>Box Erection</v>
          </cell>
          <cell r="H480">
            <v>0.3</v>
          </cell>
          <cell r="K480">
            <v>0</v>
          </cell>
          <cell r="L480">
            <v>0</v>
          </cell>
        </row>
        <row r="481">
          <cell r="B481" t="str">
            <v>3-3-3-2-4</v>
          </cell>
          <cell r="C481" t="str">
            <v>Concrete pouring</v>
          </cell>
          <cell r="H481">
            <v>0.15</v>
          </cell>
          <cell r="K481">
            <v>0</v>
          </cell>
          <cell r="L481">
            <v>0</v>
          </cell>
        </row>
        <row r="482">
          <cell r="B482" t="str">
            <v>3-3-3-3</v>
          </cell>
          <cell r="C482" t="str">
            <v>Fin Fan trench (From Fin Fan to Each Unit)</v>
          </cell>
          <cell r="G482">
            <v>1.5499999999999999E-3</v>
          </cell>
          <cell r="K482">
            <v>0</v>
          </cell>
          <cell r="L482">
            <v>7.75E-5</v>
          </cell>
        </row>
        <row r="483">
          <cell r="B483" t="str">
            <v>3-3-3-3-1</v>
          </cell>
          <cell r="C483" t="str">
            <v>Excavation</v>
          </cell>
          <cell r="H483">
            <v>0.1</v>
          </cell>
          <cell r="K483">
            <v>0.5</v>
          </cell>
          <cell r="L483">
            <v>7.75E-5</v>
          </cell>
        </row>
        <row r="484">
          <cell r="B484" t="str">
            <v>3-3-3-3-2</v>
          </cell>
          <cell r="C484" t="str">
            <v>Floor</v>
          </cell>
          <cell r="H484">
            <v>0.22500000000000001</v>
          </cell>
          <cell r="K484">
            <v>0</v>
          </cell>
          <cell r="L484">
            <v>0</v>
          </cell>
        </row>
        <row r="485">
          <cell r="B485" t="str">
            <v>3-3-3-3-3</v>
          </cell>
          <cell r="C485" t="str">
            <v>Walls</v>
          </cell>
          <cell r="H485">
            <v>0.45</v>
          </cell>
          <cell r="K485">
            <v>0</v>
          </cell>
          <cell r="L485">
            <v>0</v>
          </cell>
        </row>
        <row r="486">
          <cell r="B486" t="str">
            <v>3-3-3-3-4</v>
          </cell>
          <cell r="C486" t="str">
            <v>concrete Slab</v>
          </cell>
          <cell r="H486">
            <v>0.22500000000000001</v>
          </cell>
          <cell r="K486">
            <v>0</v>
          </cell>
          <cell r="L486">
            <v>0</v>
          </cell>
        </row>
        <row r="487">
          <cell r="B487" t="str">
            <v>3-3-4</v>
          </cell>
          <cell r="C487" t="str">
            <v>TRANSFORMERS</v>
          </cell>
          <cell r="F487">
            <v>7.8500000000000011E-3</v>
          </cell>
          <cell r="K487">
            <v>0</v>
          </cell>
          <cell r="L487">
            <v>7.0360000000000008E-4</v>
          </cell>
        </row>
        <row r="488">
          <cell r="B488" t="str">
            <v>3-3-4-1</v>
          </cell>
          <cell r="C488" t="str">
            <v>Main Transf. Found.</v>
          </cell>
          <cell r="G488">
            <v>3.6800000000000001E-3</v>
          </cell>
          <cell r="K488">
            <v>0</v>
          </cell>
          <cell r="L488">
            <v>3.4960000000000004E-4</v>
          </cell>
        </row>
        <row r="489">
          <cell r="B489" t="str">
            <v>3-3-4-1-1</v>
          </cell>
          <cell r="C489" t="str">
            <v>Excavation</v>
          </cell>
          <cell r="H489">
            <v>0.1</v>
          </cell>
          <cell r="K489">
            <v>0.5</v>
          </cell>
          <cell r="L489">
            <v>1.8400000000000003E-4</v>
          </cell>
        </row>
        <row r="490">
          <cell r="B490" t="str">
            <v>3-3-4-1-2</v>
          </cell>
          <cell r="C490" t="str">
            <v>Lean concrete</v>
          </cell>
          <cell r="H490">
            <v>0.1</v>
          </cell>
          <cell r="K490">
            <v>0.2</v>
          </cell>
          <cell r="L490">
            <v>7.3600000000000014E-5</v>
          </cell>
        </row>
        <row r="491">
          <cell r="B491" t="str">
            <v>3-3-4-1-3</v>
          </cell>
          <cell r="C491" t="str">
            <v>Reinforcement</v>
          </cell>
          <cell r="H491">
            <v>0.25</v>
          </cell>
          <cell r="K491">
            <v>0.1</v>
          </cell>
          <cell r="L491">
            <v>9.2000000000000014E-5</v>
          </cell>
        </row>
        <row r="492">
          <cell r="B492" t="str">
            <v>3-3-4-1-4</v>
          </cell>
          <cell r="C492" t="str">
            <v>Formwork</v>
          </cell>
          <cell r="H492">
            <v>0.2</v>
          </cell>
          <cell r="K492">
            <v>0</v>
          </cell>
          <cell r="L492">
            <v>0</v>
          </cell>
        </row>
        <row r="493">
          <cell r="B493" t="str">
            <v>3-3-4-1-5</v>
          </cell>
          <cell r="C493" t="str">
            <v>Embeded Parts</v>
          </cell>
          <cell r="H493">
            <v>0.05</v>
          </cell>
          <cell r="K493">
            <v>0</v>
          </cell>
          <cell r="L493">
            <v>0</v>
          </cell>
        </row>
        <row r="494">
          <cell r="B494" t="str">
            <v>3-3-4-1-6</v>
          </cell>
          <cell r="C494" t="str">
            <v>Concrete pouring</v>
          </cell>
          <cell r="H494">
            <v>0.15</v>
          </cell>
          <cell r="K494">
            <v>0</v>
          </cell>
          <cell r="L494">
            <v>0</v>
          </cell>
        </row>
        <row r="495">
          <cell r="B495" t="str">
            <v>3-3-4-1-7</v>
          </cell>
          <cell r="C495" t="str">
            <v>Complement Activities</v>
          </cell>
          <cell r="H495">
            <v>0.1</v>
          </cell>
          <cell r="K495">
            <v>0</v>
          </cell>
          <cell r="L495">
            <v>0</v>
          </cell>
        </row>
        <row r="496">
          <cell r="B496" t="str">
            <v>3-3-4-1-8</v>
          </cell>
          <cell r="C496" t="str">
            <v>Backfilling</v>
          </cell>
          <cell r="H496">
            <v>0.05</v>
          </cell>
          <cell r="K496">
            <v>0</v>
          </cell>
          <cell r="L496">
            <v>0</v>
          </cell>
        </row>
        <row r="497">
          <cell r="B497" t="str">
            <v>3-3-4-2</v>
          </cell>
          <cell r="C497" t="str">
            <v>Transformer Area Civil Works</v>
          </cell>
          <cell r="G497">
            <v>9.5E-4</v>
          </cell>
          <cell r="K497">
            <v>0</v>
          </cell>
          <cell r="L497">
            <v>0</v>
          </cell>
        </row>
        <row r="498">
          <cell r="B498" t="str">
            <v>3-3-4-2-1</v>
          </cell>
          <cell r="C498" t="str">
            <v>Grating Erection</v>
          </cell>
          <cell r="H498">
            <v>0.6</v>
          </cell>
          <cell r="K498">
            <v>0</v>
          </cell>
          <cell r="L498">
            <v>0</v>
          </cell>
        </row>
        <row r="499">
          <cell r="B499" t="str">
            <v>3-3-4-2-2</v>
          </cell>
          <cell r="C499" t="str">
            <v>Graveling</v>
          </cell>
          <cell r="H499">
            <v>0.4</v>
          </cell>
          <cell r="K499">
            <v>0</v>
          </cell>
          <cell r="L499">
            <v>0</v>
          </cell>
        </row>
        <row r="500">
          <cell r="B500" t="str">
            <v>3-3-4-3</v>
          </cell>
          <cell r="C500" t="str">
            <v>Unit Transf. Found.</v>
          </cell>
          <cell r="G500">
            <v>1.4499999999999999E-3</v>
          </cell>
          <cell r="K500">
            <v>0</v>
          </cell>
          <cell r="L500">
            <v>0</v>
          </cell>
        </row>
        <row r="501">
          <cell r="B501" t="str">
            <v>3-3-4-3-1</v>
          </cell>
          <cell r="C501" t="str">
            <v xml:space="preserve"> Subgrading</v>
          </cell>
          <cell r="H501">
            <v>0.2</v>
          </cell>
          <cell r="K501">
            <v>0</v>
          </cell>
          <cell r="L501">
            <v>0</v>
          </cell>
        </row>
        <row r="502">
          <cell r="B502" t="str">
            <v>3-3-4-3-2</v>
          </cell>
          <cell r="C502" t="str">
            <v>Reinforcement</v>
          </cell>
          <cell r="H502">
            <v>0.25</v>
          </cell>
          <cell r="K502">
            <v>0</v>
          </cell>
          <cell r="L502">
            <v>0</v>
          </cell>
        </row>
        <row r="503">
          <cell r="B503" t="str">
            <v>3-3-4-3-3</v>
          </cell>
          <cell r="C503" t="str">
            <v>Formwork</v>
          </cell>
          <cell r="H503">
            <v>0.35</v>
          </cell>
          <cell r="K503">
            <v>0</v>
          </cell>
          <cell r="L503">
            <v>0</v>
          </cell>
        </row>
        <row r="504">
          <cell r="B504" t="str">
            <v>3-3-4-3-4</v>
          </cell>
          <cell r="C504" t="str">
            <v>Concrete pouring</v>
          </cell>
          <cell r="H504">
            <v>0.1</v>
          </cell>
          <cell r="K504">
            <v>0</v>
          </cell>
          <cell r="L504">
            <v>0</v>
          </cell>
        </row>
        <row r="505">
          <cell r="B505" t="str">
            <v>3-3-4-3-5</v>
          </cell>
          <cell r="C505" t="str">
            <v>Complement Activities</v>
          </cell>
          <cell r="H505">
            <v>0.1</v>
          </cell>
          <cell r="K505">
            <v>0</v>
          </cell>
          <cell r="L505">
            <v>0</v>
          </cell>
        </row>
        <row r="506">
          <cell r="B506" t="str">
            <v>3-3-4-4</v>
          </cell>
          <cell r="C506" t="str">
            <v>Fire wall Civil Works</v>
          </cell>
          <cell r="G506">
            <v>1.7700000000000001E-3</v>
          </cell>
          <cell r="K506">
            <v>0</v>
          </cell>
          <cell r="L506">
            <v>3.5400000000000004E-4</v>
          </cell>
        </row>
        <row r="507">
          <cell r="B507" t="str">
            <v>3-3-4-4-1</v>
          </cell>
          <cell r="C507" t="str">
            <v>Reinforcement</v>
          </cell>
          <cell r="H507">
            <v>0.4</v>
          </cell>
          <cell r="K507">
            <v>0.2</v>
          </cell>
          <cell r="L507">
            <v>1.4160000000000003E-4</v>
          </cell>
        </row>
        <row r="508">
          <cell r="B508" t="str">
            <v>3-3-4-4-2</v>
          </cell>
          <cell r="C508" t="str">
            <v>Formwork</v>
          </cell>
          <cell r="H508">
            <v>0.3</v>
          </cell>
          <cell r="K508">
            <v>0.2</v>
          </cell>
          <cell r="L508">
            <v>1.0620000000000001E-4</v>
          </cell>
        </row>
        <row r="509">
          <cell r="B509" t="str">
            <v>3-3-4-4-3</v>
          </cell>
          <cell r="C509" t="str">
            <v>Embeded Parts</v>
          </cell>
          <cell r="H509">
            <v>0.1</v>
          </cell>
          <cell r="K509">
            <v>0.2</v>
          </cell>
          <cell r="L509">
            <v>3.5400000000000007E-5</v>
          </cell>
        </row>
        <row r="510">
          <cell r="B510" t="str">
            <v>3-3-4-4-4</v>
          </cell>
          <cell r="C510" t="str">
            <v>Concrete pouring</v>
          </cell>
          <cell r="H510">
            <v>0.2</v>
          </cell>
          <cell r="K510">
            <v>0.2</v>
          </cell>
          <cell r="L510">
            <v>7.0800000000000013E-5</v>
          </cell>
        </row>
        <row r="511">
          <cell r="B511" t="str">
            <v>3-4</v>
          </cell>
          <cell r="C511" t="str">
            <v>Unit # 4</v>
          </cell>
          <cell r="E511">
            <v>0.10431000000000001</v>
          </cell>
          <cell r="K511">
            <v>0.39433693078324211</v>
          </cell>
          <cell r="L511">
            <v>4.1133285249999992E-2</v>
          </cell>
        </row>
        <row r="512">
          <cell r="B512" t="str">
            <v>3-4-1</v>
          </cell>
          <cell r="C512" t="str">
            <v xml:space="preserve">GAS TURBINE </v>
          </cell>
          <cell r="F512">
            <v>8.8460000000000011E-2</v>
          </cell>
          <cell r="K512">
            <v>0.30790615815057648</v>
          </cell>
          <cell r="L512">
            <v>3.6411685249999999E-2</v>
          </cell>
        </row>
        <row r="513">
          <cell r="B513" t="str">
            <v>3-4-1-1</v>
          </cell>
          <cell r="C513" t="str">
            <v>Fuel Oil skids Found.</v>
          </cell>
          <cell r="G513">
            <v>2.32E-3</v>
          </cell>
          <cell r="K513">
            <v>0</v>
          </cell>
          <cell r="L513">
            <v>0</v>
          </cell>
        </row>
        <row r="514">
          <cell r="B514" t="str">
            <v>3-4-1-1-1</v>
          </cell>
          <cell r="C514" t="str">
            <v>Excavation</v>
          </cell>
          <cell r="H514">
            <v>7.0000000000000007E-2</v>
          </cell>
          <cell r="L514">
            <v>0</v>
          </cell>
        </row>
        <row r="515">
          <cell r="B515" t="str">
            <v>3-4-1-1-2</v>
          </cell>
          <cell r="C515" t="str">
            <v>Lean concrete</v>
          </cell>
          <cell r="H515">
            <v>0.03</v>
          </cell>
          <cell r="L515">
            <v>0</v>
          </cell>
        </row>
        <row r="516">
          <cell r="B516" t="str">
            <v>3-4-1-1-3</v>
          </cell>
          <cell r="C516" t="str">
            <v>Reinforcement</v>
          </cell>
          <cell r="H516">
            <v>0.35</v>
          </cell>
          <cell r="L516">
            <v>0</v>
          </cell>
        </row>
        <row r="517">
          <cell r="B517" t="str">
            <v>3-4-1-1-4</v>
          </cell>
          <cell r="C517" t="str">
            <v>Formwork</v>
          </cell>
          <cell r="H517">
            <v>0.2</v>
          </cell>
          <cell r="L517">
            <v>0</v>
          </cell>
        </row>
        <row r="518">
          <cell r="B518" t="str">
            <v>3-4-1-1-5</v>
          </cell>
          <cell r="C518" t="str">
            <v>Concrete pouring</v>
          </cell>
          <cell r="H518">
            <v>0.3</v>
          </cell>
          <cell r="L518">
            <v>0</v>
          </cell>
        </row>
        <row r="519">
          <cell r="B519" t="str">
            <v>3-4-1-1-6</v>
          </cell>
          <cell r="C519" t="str">
            <v>Backfilling</v>
          </cell>
          <cell r="H519">
            <v>0.05</v>
          </cell>
          <cell r="L519">
            <v>0</v>
          </cell>
        </row>
        <row r="520">
          <cell r="B520" t="str">
            <v>3-4-1-2</v>
          </cell>
          <cell r="C520" t="str">
            <v>Fuel Gas System</v>
          </cell>
          <cell r="G520">
            <v>4.64E-3</v>
          </cell>
          <cell r="K520">
            <v>0</v>
          </cell>
          <cell r="L520">
            <v>0</v>
          </cell>
        </row>
        <row r="521">
          <cell r="B521" t="str">
            <v>3-4-1-2-1</v>
          </cell>
          <cell r="C521" t="str">
            <v>Filter Gas skids Found.</v>
          </cell>
          <cell r="H521">
            <v>2.32E-3</v>
          </cell>
          <cell r="K521">
            <v>0</v>
          </cell>
          <cell r="L521">
            <v>0</v>
          </cell>
        </row>
        <row r="522">
          <cell r="B522" t="str">
            <v>3-4-1-2-1-1</v>
          </cell>
          <cell r="C522" t="str">
            <v>Excavation</v>
          </cell>
          <cell r="I522">
            <v>7.0000000000000007E-2</v>
          </cell>
          <cell r="L522">
            <v>0</v>
          </cell>
        </row>
        <row r="523">
          <cell r="B523" t="str">
            <v>3-4-1-2-1-2</v>
          </cell>
          <cell r="C523" t="str">
            <v>Lean concrete</v>
          </cell>
          <cell r="I523">
            <v>0.03</v>
          </cell>
          <cell r="L523">
            <v>0</v>
          </cell>
        </row>
        <row r="524">
          <cell r="B524" t="str">
            <v>3-4-1-2-1-3</v>
          </cell>
          <cell r="C524" t="str">
            <v>Reinforcement</v>
          </cell>
          <cell r="I524">
            <v>0.35</v>
          </cell>
          <cell r="L524">
            <v>0</v>
          </cell>
        </row>
        <row r="525">
          <cell r="B525" t="str">
            <v>3-4-1-2-1-4</v>
          </cell>
          <cell r="C525" t="str">
            <v>Formwork</v>
          </cell>
          <cell r="I525">
            <v>0.2</v>
          </cell>
          <cell r="L525">
            <v>0</v>
          </cell>
        </row>
        <row r="526">
          <cell r="B526" t="str">
            <v>3-4-1-2-1-5</v>
          </cell>
          <cell r="C526" t="str">
            <v>Concrete pouring</v>
          </cell>
          <cell r="I526">
            <v>0.3</v>
          </cell>
          <cell r="L526">
            <v>0</v>
          </cell>
        </row>
        <row r="527">
          <cell r="B527" t="str">
            <v>3-4-1-2-1-6</v>
          </cell>
          <cell r="C527" t="str">
            <v>Backfilling</v>
          </cell>
          <cell r="I527">
            <v>0.05</v>
          </cell>
          <cell r="L527">
            <v>0</v>
          </cell>
        </row>
        <row r="528">
          <cell r="B528" t="str">
            <v>3-4-1-2-1</v>
          </cell>
          <cell r="C528" t="str">
            <v>Fuel Gas skids Found.</v>
          </cell>
          <cell r="H528">
            <v>2.32E-3</v>
          </cell>
          <cell r="K528">
            <v>0</v>
          </cell>
          <cell r="L528">
            <v>0</v>
          </cell>
        </row>
        <row r="529">
          <cell r="B529" t="str">
            <v>3-4-1-2-1-1</v>
          </cell>
          <cell r="C529" t="str">
            <v>Excavation</v>
          </cell>
          <cell r="I529">
            <v>7.0000000000000007E-2</v>
          </cell>
          <cell r="L529">
            <v>0</v>
          </cell>
        </row>
        <row r="530">
          <cell r="B530" t="str">
            <v>3-4-1-2-1-2</v>
          </cell>
          <cell r="C530" t="str">
            <v>Lean concrete</v>
          </cell>
          <cell r="I530">
            <v>0.03</v>
          </cell>
          <cell r="L530">
            <v>0</v>
          </cell>
        </row>
        <row r="531">
          <cell r="B531" t="str">
            <v>3-4-1-2-1-3</v>
          </cell>
          <cell r="C531" t="str">
            <v>Reinforcement</v>
          </cell>
          <cell r="I531">
            <v>0.35</v>
          </cell>
          <cell r="L531">
            <v>0</v>
          </cell>
        </row>
        <row r="532">
          <cell r="B532" t="str">
            <v>3-4-1-2-1-4</v>
          </cell>
          <cell r="C532" t="str">
            <v>Formwork</v>
          </cell>
          <cell r="I532">
            <v>0.2</v>
          </cell>
          <cell r="L532">
            <v>0</v>
          </cell>
        </row>
        <row r="533">
          <cell r="B533" t="str">
            <v>3-4-1-2-1-5</v>
          </cell>
          <cell r="C533" t="str">
            <v>Concrete pouring</v>
          </cell>
          <cell r="I533">
            <v>0.3</v>
          </cell>
          <cell r="L533">
            <v>0</v>
          </cell>
        </row>
        <row r="534">
          <cell r="B534" t="str">
            <v>3-4-1-2-1-6</v>
          </cell>
          <cell r="C534" t="str">
            <v>Backfilling</v>
          </cell>
          <cell r="I534">
            <v>0.05</v>
          </cell>
          <cell r="L534">
            <v>0</v>
          </cell>
        </row>
        <row r="535">
          <cell r="B535" t="str">
            <v>3-4-1-3</v>
          </cell>
          <cell r="C535" t="str">
            <v>Lube Oil skids Found.</v>
          </cell>
          <cell r="G535">
            <v>2.32E-3</v>
          </cell>
          <cell r="K535">
            <v>0</v>
          </cell>
          <cell r="L535">
            <v>0</v>
          </cell>
        </row>
        <row r="536">
          <cell r="B536" t="str">
            <v>3-4-1-3-1</v>
          </cell>
          <cell r="C536" t="str">
            <v>Excavation</v>
          </cell>
          <cell r="H536">
            <v>7.0000000000000007E-2</v>
          </cell>
          <cell r="L536">
            <v>0</v>
          </cell>
        </row>
        <row r="537">
          <cell r="B537" t="str">
            <v>3-4-1-3-2</v>
          </cell>
          <cell r="C537" t="str">
            <v>Lean concrete</v>
          </cell>
          <cell r="H537">
            <v>0.03</v>
          </cell>
          <cell r="L537">
            <v>0</v>
          </cell>
        </row>
        <row r="538">
          <cell r="B538" t="str">
            <v>3-4-1-3-3</v>
          </cell>
          <cell r="C538" t="str">
            <v>Reinforcement</v>
          </cell>
          <cell r="H538">
            <v>0.35</v>
          </cell>
          <cell r="L538">
            <v>0</v>
          </cell>
        </row>
        <row r="539">
          <cell r="B539" t="str">
            <v>3-4-1-3-4</v>
          </cell>
          <cell r="C539" t="str">
            <v>Formwork</v>
          </cell>
          <cell r="H539">
            <v>0.2</v>
          </cell>
          <cell r="L539">
            <v>0</v>
          </cell>
        </row>
        <row r="540">
          <cell r="B540" t="str">
            <v>3-4-1-3-5</v>
          </cell>
          <cell r="C540" t="str">
            <v>Concrete pouring</v>
          </cell>
          <cell r="H540">
            <v>0.3</v>
          </cell>
          <cell r="L540">
            <v>0</v>
          </cell>
        </row>
        <row r="541">
          <cell r="B541" t="str">
            <v>3-4-1-3-6</v>
          </cell>
          <cell r="C541" t="str">
            <v>Backfilling</v>
          </cell>
          <cell r="H541">
            <v>0.05</v>
          </cell>
          <cell r="L541">
            <v>0</v>
          </cell>
        </row>
        <row r="542">
          <cell r="B542" t="str">
            <v>3-4-1-4</v>
          </cell>
          <cell r="C542" t="str">
            <v>Enclosure Found.</v>
          </cell>
          <cell r="G542">
            <v>2.8999999999999998E-3</v>
          </cell>
          <cell r="K542">
            <v>0</v>
          </cell>
          <cell r="L542">
            <v>0</v>
          </cell>
        </row>
        <row r="543">
          <cell r="B543" t="str">
            <v>3-4-1-4-1</v>
          </cell>
          <cell r="C543" t="str">
            <v>Excavation</v>
          </cell>
          <cell r="H543">
            <v>7.0000000000000007E-2</v>
          </cell>
          <cell r="L543">
            <v>0</v>
          </cell>
        </row>
        <row r="544">
          <cell r="B544" t="str">
            <v>3-4-1-4-2</v>
          </cell>
          <cell r="C544" t="str">
            <v>Lean concrete</v>
          </cell>
          <cell r="H544">
            <v>0.03</v>
          </cell>
          <cell r="L544">
            <v>0</v>
          </cell>
        </row>
        <row r="545">
          <cell r="B545" t="str">
            <v>3-4-1-4-3</v>
          </cell>
          <cell r="C545" t="str">
            <v>Reinforcement</v>
          </cell>
          <cell r="H545">
            <v>0.35</v>
          </cell>
          <cell r="L545">
            <v>0</v>
          </cell>
        </row>
        <row r="546">
          <cell r="B546" t="str">
            <v>3-4-1-4-4</v>
          </cell>
          <cell r="C546" t="str">
            <v>Formwork</v>
          </cell>
          <cell r="H546">
            <v>0.2</v>
          </cell>
          <cell r="L546">
            <v>0</v>
          </cell>
        </row>
        <row r="547">
          <cell r="B547" t="str">
            <v>3-4-1-4-5</v>
          </cell>
          <cell r="C547" t="str">
            <v>Concrete pouring</v>
          </cell>
          <cell r="H547">
            <v>0.3</v>
          </cell>
          <cell r="L547">
            <v>0</v>
          </cell>
        </row>
        <row r="548">
          <cell r="B548" t="str">
            <v>3-4-1-4-6</v>
          </cell>
          <cell r="C548" t="str">
            <v>Backfilling</v>
          </cell>
          <cell r="H548">
            <v>0.05</v>
          </cell>
          <cell r="L548">
            <v>0</v>
          </cell>
        </row>
        <row r="549">
          <cell r="B549" t="str">
            <v>3-4-1-5</v>
          </cell>
          <cell r="C549" t="str">
            <v>Power House</v>
          </cell>
          <cell r="G549">
            <v>5.4990000000000004E-2</v>
          </cell>
          <cell r="K549">
            <v>0.44269646753955261</v>
          </cell>
          <cell r="L549">
            <v>3.309378525E-2</v>
          </cell>
        </row>
        <row r="550">
          <cell r="B550" t="str">
            <v>3-4-1-5-1</v>
          </cell>
          <cell r="C550" t="str">
            <v>TH Building Found.</v>
          </cell>
          <cell r="H550">
            <v>9.5700000000000004E-3</v>
          </cell>
          <cell r="K550">
            <v>0.9683750000000001</v>
          </cell>
          <cell r="L550">
            <v>9.2620852499999996E-3</v>
          </cell>
        </row>
        <row r="551">
          <cell r="B551" t="str">
            <v>3-4-1-5-1-1</v>
          </cell>
          <cell r="C551" t="str">
            <v>Foundation</v>
          </cell>
          <cell r="I551">
            <v>0.55000000000000004</v>
          </cell>
          <cell r="K551">
            <v>0.9425</v>
          </cell>
          <cell r="L551">
            <v>4.9555852500000001E-3</v>
          </cell>
        </row>
        <row r="552">
          <cell r="B552" t="str">
            <v>3-4-1-5-1-1-1</v>
          </cell>
          <cell r="C552" t="str">
            <v>Excavation</v>
          </cell>
          <cell r="J552">
            <v>7.0000000000000007E-2</v>
          </cell>
          <cell r="K552">
            <v>1</v>
          </cell>
          <cell r="L552">
            <v>3.6844500000000007E-4</v>
          </cell>
        </row>
        <row r="553">
          <cell r="B553" t="str">
            <v>3-4-1-5-1-1-2</v>
          </cell>
          <cell r="C553" t="str">
            <v>Lean concrete</v>
          </cell>
          <cell r="J553">
            <v>0.03</v>
          </cell>
          <cell r="K553">
            <v>1</v>
          </cell>
          <cell r="L553">
            <v>1.5790500000000001E-4</v>
          </cell>
        </row>
        <row r="554">
          <cell r="B554" t="str">
            <v>3-4-1-5-1-1-3</v>
          </cell>
          <cell r="C554" t="str">
            <v>Reinforcement</v>
          </cell>
          <cell r="J554">
            <v>0.35</v>
          </cell>
          <cell r="K554">
            <v>0.99</v>
          </cell>
          <cell r="L554">
            <v>1.8238027500000001E-3</v>
          </cell>
        </row>
        <row r="555">
          <cell r="B555" t="str">
            <v>3-4-1-5-1-1-4</v>
          </cell>
          <cell r="C555" t="str">
            <v>Formwork</v>
          </cell>
          <cell r="J555">
            <v>0.2</v>
          </cell>
          <cell r="K555">
            <v>0.99</v>
          </cell>
          <cell r="L555">
            <v>1.0421730000000002E-3</v>
          </cell>
        </row>
        <row r="556">
          <cell r="B556" t="str">
            <v>3-4-1-5-1-1-5</v>
          </cell>
          <cell r="C556" t="str">
            <v>Concrete pouring</v>
          </cell>
          <cell r="J556">
            <v>0.3</v>
          </cell>
          <cell r="K556">
            <v>0.99</v>
          </cell>
          <cell r="L556">
            <v>1.5632595E-3</v>
          </cell>
        </row>
        <row r="557">
          <cell r="B557" t="str">
            <v>3-4-1-5-1-1-6</v>
          </cell>
          <cell r="C557" t="str">
            <v>Backfilling</v>
          </cell>
          <cell r="J557">
            <v>0.05</v>
          </cell>
          <cell r="L557">
            <v>0</v>
          </cell>
        </row>
        <row r="558">
          <cell r="B558" t="str">
            <v>3-4-1-5-1-2</v>
          </cell>
          <cell r="C558" t="str">
            <v>Pedestal</v>
          </cell>
          <cell r="I558">
            <v>0.45</v>
          </cell>
          <cell r="K558">
            <v>1</v>
          </cell>
          <cell r="L558">
            <v>4.3065000000000004E-3</v>
          </cell>
        </row>
        <row r="559">
          <cell r="B559" t="str">
            <v>3-4-1-5-1-2-1</v>
          </cell>
          <cell r="C559" t="str">
            <v>Reinforcement</v>
          </cell>
          <cell r="J559">
            <v>0.2</v>
          </cell>
          <cell r="K559">
            <v>1</v>
          </cell>
          <cell r="L559">
            <v>8.6130000000000017E-4</v>
          </cell>
        </row>
        <row r="560">
          <cell r="B560" t="str">
            <v>3-4-1-5-1-2-2</v>
          </cell>
          <cell r="C560" t="str">
            <v>Formwork</v>
          </cell>
          <cell r="J560">
            <v>0.3</v>
          </cell>
          <cell r="K560">
            <v>1</v>
          </cell>
          <cell r="L560">
            <v>1.29195E-3</v>
          </cell>
        </row>
        <row r="561">
          <cell r="B561" t="str">
            <v>3-4-1-5-1-2-3</v>
          </cell>
          <cell r="C561" t="str">
            <v>Embeded</v>
          </cell>
          <cell r="J561">
            <v>0.2</v>
          </cell>
          <cell r="K561">
            <v>1</v>
          </cell>
          <cell r="L561">
            <v>8.6130000000000017E-4</v>
          </cell>
        </row>
        <row r="562">
          <cell r="B562" t="str">
            <v>3-4-1-5-1-2-4</v>
          </cell>
          <cell r="C562" t="str">
            <v>Concrete</v>
          </cell>
          <cell r="J562">
            <v>0.25</v>
          </cell>
          <cell r="K562">
            <v>1</v>
          </cell>
          <cell r="L562">
            <v>1.0766250000000001E-3</v>
          </cell>
        </row>
        <row r="563">
          <cell r="B563" t="str">
            <v>3-4-1-5-1-2-5</v>
          </cell>
          <cell r="C563" t="str">
            <v>Backfilling</v>
          </cell>
          <cell r="J563">
            <v>0.05</v>
          </cell>
          <cell r="K563">
            <v>1</v>
          </cell>
          <cell r="L563">
            <v>2.1532500000000004E-4</v>
          </cell>
        </row>
        <row r="564">
          <cell r="B564" t="str">
            <v>3-4-1-5-2</v>
          </cell>
          <cell r="C564" t="str">
            <v>Turbine Hall (S/S)</v>
          </cell>
          <cell r="H564">
            <v>1.2919999999999999E-2</v>
          </cell>
          <cell r="K564">
            <v>0.56100000000000005</v>
          </cell>
          <cell r="L564">
            <v>7.5582000000000002E-3</v>
          </cell>
        </row>
        <row r="565">
          <cell r="B565" t="str">
            <v>3-4-1-5-2-1</v>
          </cell>
          <cell r="C565" t="str">
            <v>Turbine Hall (S/S)-Manufactory</v>
          </cell>
          <cell r="I565">
            <v>0.55000000000000004</v>
          </cell>
          <cell r="K565">
            <v>1</v>
          </cell>
          <cell r="L565">
            <v>7.1060000000000003E-3</v>
          </cell>
        </row>
        <row r="566">
          <cell r="B566" t="str">
            <v>3-4-1-5-2-2</v>
          </cell>
          <cell r="C566" t="str">
            <v>Turbine Hall (S/S)-Transportation</v>
          </cell>
          <cell r="I566">
            <v>0.05</v>
          </cell>
          <cell r="K566">
            <v>0.7</v>
          </cell>
          <cell r="L566">
            <v>4.5219999999999993E-4</v>
          </cell>
        </row>
        <row r="567">
          <cell r="B567" t="str">
            <v>3-4-1-5-2-3</v>
          </cell>
          <cell r="C567" t="str">
            <v>Turbine Hall (S/S) - Erection</v>
          </cell>
          <cell r="I567">
            <v>0.4</v>
          </cell>
          <cell r="K567">
            <v>0</v>
          </cell>
          <cell r="L567">
            <v>0</v>
          </cell>
        </row>
        <row r="568">
          <cell r="B568" t="str">
            <v>3-4-1-5-2-3-1</v>
          </cell>
          <cell r="C568" t="str">
            <v>Column</v>
          </cell>
          <cell r="J568">
            <v>0.35</v>
          </cell>
          <cell r="K568">
            <v>0</v>
          </cell>
          <cell r="L568">
            <v>0</v>
          </cell>
        </row>
        <row r="569">
          <cell r="B569" t="str">
            <v>3-4-1-5-2-3-2</v>
          </cell>
          <cell r="C569" t="str">
            <v>Beam</v>
          </cell>
          <cell r="J569">
            <v>0.25</v>
          </cell>
          <cell r="K569">
            <v>0</v>
          </cell>
          <cell r="L569">
            <v>0</v>
          </cell>
        </row>
        <row r="570">
          <cell r="B570" t="str">
            <v>3-4-1-5-2-3-3</v>
          </cell>
          <cell r="C570" t="str">
            <v>Perlin</v>
          </cell>
          <cell r="J570">
            <v>0.2</v>
          </cell>
          <cell r="K570">
            <v>0</v>
          </cell>
          <cell r="L570">
            <v>0</v>
          </cell>
        </row>
        <row r="571">
          <cell r="B571" t="str">
            <v>3-4-1-5-2-3-4</v>
          </cell>
          <cell r="C571" t="str">
            <v>Others</v>
          </cell>
          <cell r="J571">
            <v>0.2</v>
          </cell>
          <cell r="K571">
            <v>0</v>
          </cell>
          <cell r="L571">
            <v>0</v>
          </cell>
        </row>
        <row r="572">
          <cell r="B572" t="str">
            <v>3-4-1-5-3</v>
          </cell>
          <cell r="C572" t="str">
            <v>Wall / Roof sheeting (Sandwich panels)</v>
          </cell>
          <cell r="H572">
            <v>4.2700000000000004E-3</v>
          </cell>
          <cell r="K572">
            <v>0</v>
          </cell>
          <cell r="L572">
            <v>0</v>
          </cell>
        </row>
        <row r="573">
          <cell r="B573" t="str">
            <v>3-4-1-5-3-1</v>
          </cell>
          <cell r="C573" t="str">
            <v xml:space="preserve">wall  sheeting </v>
          </cell>
          <cell r="I573">
            <v>0.6</v>
          </cell>
          <cell r="K573">
            <v>0</v>
          </cell>
          <cell r="L573">
            <v>0</v>
          </cell>
        </row>
        <row r="574">
          <cell r="B574" t="str">
            <v>3-4-1-5-3-2</v>
          </cell>
          <cell r="C574" t="str">
            <v xml:space="preserve"> Roof sheeting </v>
          </cell>
          <cell r="I574">
            <v>0.4</v>
          </cell>
          <cell r="L574">
            <v>0</v>
          </cell>
        </row>
        <row r="575">
          <cell r="B575" t="str">
            <v>3-4-1-5-4</v>
          </cell>
          <cell r="C575" t="str">
            <v>Misc Civil Works</v>
          </cell>
          <cell r="H575">
            <v>2.32E-3</v>
          </cell>
          <cell r="K575">
            <v>0</v>
          </cell>
          <cell r="L575">
            <v>0</v>
          </cell>
        </row>
        <row r="576">
          <cell r="B576" t="str">
            <v>3-4-1-5-4-1</v>
          </cell>
          <cell r="C576" t="str">
            <v xml:space="preserve">Doors &amp; windows </v>
          </cell>
          <cell r="I576">
            <v>0.15</v>
          </cell>
          <cell r="K576">
            <v>0</v>
          </cell>
          <cell r="L576">
            <v>0</v>
          </cell>
        </row>
        <row r="577">
          <cell r="B577" t="str">
            <v>3-4-1-5-4-2</v>
          </cell>
          <cell r="C577" t="str">
            <v>Brick wall</v>
          </cell>
          <cell r="I577">
            <v>0.4</v>
          </cell>
          <cell r="K577">
            <v>0</v>
          </cell>
          <cell r="L577">
            <v>0</v>
          </cell>
        </row>
        <row r="578">
          <cell r="B578" t="str">
            <v>3-4-1-5-4-3</v>
          </cell>
          <cell r="C578" t="str">
            <v>Flooring</v>
          </cell>
          <cell r="I578">
            <v>0.25</v>
          </cell>
          <cell r="K578">
            <v>0</v>
          </cell>
          <cell r="L578">
            <v>0</v>
          </cell>
        </row>
        <row r="579">
          <cell r="B579" t="str">
            <v>3-4-1-5-4-4</v>
          </cell>
          <cell r="C579" t="str">
            <v>Mechanical &amp; Electical Act.</v>
          </cell>
          <cell r="I579">
            <v>0.2</v>
          </cell>
          <cell r="K579">
            <v>0</v>
          </cell>
          <cell r="L579">
            <v>0</v>
          </cell>
        </row>
        <row r="580">
          <cell r="B580" t="str">
            <v>3-4-1-5-5</v>
          </cell>
          <cell r="C580" t="str">
            <v>TG Found.</v>
          </cell>
          <cell r="H580">
            <v>1.7129999999999999E-2</v>
          </cell>
          <cell r="K580">
            <v>0.45699999999999996</v>
          </cell>
          <cell r="L580">
            <v>1.62735E-2</v>
          </cell>
        </row>
        <row r="581">
          <cell r="B581" t="str">
            <v>3-4-1-5-5-1</v>
          </cell>
          <cell r="C581" t="str">
            <v>Excavation</v>
          </cell>
          <cell r="I581">
            <v>0.05</v>
          </cell>
          <cell r="K581">
            <v>1</v>
          </cell>
          <cell r="L581">
            <v>8.5650000000000006E-4</v>
          </cell>
        </row>
        <row r="582">
          <cell r="B582" t="str">
            <v>3-4-1-5-5-2</v>
          </cell>
          <cell r="C582" t="str">
            <v>Lean concrete</v>
          </cell>
          <cell r="I582">
            <v>0.05</v>
          </cell>
          <cell r="K582">
            <v>1</v>
          </cell>
          <cell r="L582">
            <v>8.5650000000000006E-4</v>
          </cell>
        </row>
        <row r="583">
          <cell r="B583" t="str">
            <v>3-4-1-5-5-3</v>
          </cell>
          <cell r="C583" t="str">
            <v>Reinforcement</v>
          </cell>
          <cell r="I583">
            <v>0.35</v>
          </cell>
          <cell r="K583">
            <v>1</v>
          </cell>
          <cell r="L583">
            <v>5.9954999999999991E-3</v>
          </cell>
        </row>
        <row r="584">
          <cell r="B584" t="str">
            <v>3-4-1-5-5-4</v>
          </cell>
          <cell r="C584" t="str">
            <v>Formwork</v>
          </cell>
          <cell r="I584">
            <v>0.09</v>
          </cell>
          <cell r="K584">
            <v>1</v>
          </cell>
          <cell r="L584">
            <v>1.5416999999999998E-3</v>
          </cell>
        </row>
        <row r="585">
          <cell r="B585" t="str">
            <v>3-4-1-5-5-5</v>
          </cell>
          <cell r="C585" t="str">
            <v>Embeded Parts</v>
          </cell>
          <cell r="I585">
            <v>0.1</v>
          </cell>
          <cell r="K585">
            <v>1</v>
          </cell>
          <cell r="L585">
            <v>1.7130000000000001E-3</v>
          </cell>
        </row>
        <row r="586">
          <cell r="B586" t="str">
            <v>3-4-1-5-5-6</v>
          </cell>
          <cell r="C586" t="str">
            <v>Concrete pouring</v>
          </cell>
          <cell r="I586">
            <v>0.31</v>
          </cell>
          <cell r="K586">
            <v>1</v>
          </cell>
          <cell r="L586">
            <v>5.3102999999999996E-3</v>
          </cell>
        </row>
        <row r="587">
          <cell r="B587" t="str">
            <v>3-4-1-5-5-7</v>
          </cell>
          <cell r="C587" t="str">
            <v>Backfilling</v>
          </cell>
          <cell r="I587">
            <v>0.05</v>
          </cell>
          <cell r="K587">
            <v>0</v>
          </cell>
          <cell r="L587">
            <v>0</v>
          </cell>
        </row>
        <row r="588">
          <cell r="B588" t="str">
            <v>3-4-1-5-6</v>
          </cell>
          <cell r="C588" t="str">
            <v>Ignition gas Civil Work</v>
          </cell>
          <cell r="H588">
            <v>3.5000000000000001E-3</v>
          </cell>
          <cell r="K588">
            <v>0</v>
          </cell>
          <cell r="L588">
            <v>0</v>
          </cell>
        </row>
        <row r="589">
          <cell r="B589" t="str">
            <v>3-4-1-5-6-1</v>
          </cell>
          <cell r="C589" t="str">
            <v>Excavation</v>
          </cell>
          <cell r="I589">
            <v>0.05</v>
          </cell>
          <cell r="K589">
            <v>0</v>
          </cell>
          <cell r="L589">
            <v>0</v>
          </cell>
        </row>
        <row r="590">
          <cell r="B590" t="str">
            <v>3-4-1-5-6-2</v>
          </cell>
          <cell r="C590" t="str">
            <v>Lean concrete</v>
          </cell>
          <cell r="I590">
            <v>0.05</v>
          </cell>
          <cell r="K590">
            <v>0</v>
          </cell>
          <cell r="L590">
            <v>0</v>
          </cell>
        </row>
        <row r="591">
          <cell r="B591" t="str">
            <v>3-4-1-5-6-3</v>
          </cell>
          <cell r="C591" t="str">
            <v>Reinforcement</v>
          </cell>
          <cell r="I591">
            <v>0.35</v>
          </cell>
          <cell r="K591">
            <v>0</v>
          </cell>
          <cell r="L591">
            <v>0</v>
          </cell>
        </row>
        <row r="592">
          <cell r="B592" t="str">
            <v>3-4-1-5-6-4</v>
          </cell>
          <cell r="C592" t="str">
            <v>Formwork</v>
          </cell>
          <cell r="I592">
            <v>0.2</v>
          </cell>
          <cell r="K592">
            <v>0</v>
          </cell>
          <cell r="L592">
            <v>0</v>
          </cell>
        </row>
        <row r="593">
          <cell r="B593" t="str">
            <v>3-4-1-5-6-5</v>
          </cell>
          <cell r="C593" t="str">
            <v>Embeded Parts</v>
          </cell>
          <cell r="I593">
            <v>0.1</v>
          </cell>
          <cell r="K593">
            <v>0</v>
          </cell>
          <cell r="L593">
            <v>0</v>
          </cell>
        </row>
        <row r="594">
          <cell r="B594" t="str">
            <v>3-4-1-5-6-6</v>
          </cell>
          <cell r="C594" t="str">
            <v>Concrete pouring</v>
          </cell>
          <cell r="I594">
            <v>0.2</v>
          </cell>
          <cell r="K594">
            <v>0</v>
          </cell>
          <cell r="L594">
            <v>0</v>
          </cell>
        </row>
        <row r="595">
          <cell r="B595" t="str">
            <v>3-4-1-5-6-7</v>
          </cell>
          <cell r="C595" t="str">
            <v>Backfilling</v>
          </cell>
          <cell r="I595">
            <v>0.05</v>
          </cell>
          <cell r="K595">
            <v>0</v>
          </cell>
          <cell r="L595">
            <v>0</v>
          </cell>
        </row>
        <row r="596">
          <cell r="B596" t="str">
            <v>3-4-1-5-7</v>
          </cell>
          <cell r="C596" t="str">
            <v>Masonry &amp; Architect. Of TH</v>
          </cell>
          <cell r="H596">
            <v>5.28E-3</v>
          </cell>
          <cell r="K596">
            <v>0</v>
          </cell>
          <cell r="L596">
            <v>0</v>
          </cell>
        </row>
        <row r="597">
          <cell r="B597" t="str">
            <v>3-4-1-6</v>
          </cell>
          <cell r="C597" t="str">
            <v>Electrical Distribution System</v>
          </cell>
          <cell r="G597">
            <v>2.129E-2</v>
          </cell>
          <cell r="K597">
            <v>0.13590887740723345</v>
          </cell>
          <cell r="L597">
            <v>3.3178999999999999E-3</v>
          </cell>
        </row>
        <row r="598">
          <cell r="B598" t="str">
            <v>3-4-1-6-1</v>
          </cell>
          <cell r="C598" t="str">
            <v>Cable &amp; Pipe Trench in TH</v>
          </cell>
          <cell r="H598">
            <v>3.8600000000000001E-3</v>
          </cell>
          <cell r="K598">
            <v>0</v>
          </cell>
          <cell r="L598">
            <v>3.860000000000001E-5</v>
          </cell>
        </row>
        <row r="599">
          <cell r="B599" t="str">
            <v>3-4-1-6-1-1</v>
          </cell>
          <cell r="C599" t="str">
            <v>Excavation</v>
          </cell>
          <cell r="I599">
            <v>0.1</v>
          </cell>
          <cell r="K599">
            <v>0.1</v>
          </cell>
          <cell r="L599">
            <v>3.860000000000001E-5</v>
          </cell>
        </row>
        <row r="600">
          <cell r="B600" t="str">
            <v>3-4-1-6-1-2</v>
          </cell>
          <cell r="C600" t="str">
            <v>Lean concrete</v>
          </cell>
          <cell r="I600">
            <v>0.1</v>
          </cell>
          <cell r="K600">
            <v>0</v>
          </cell>
          <cell r="L600">
            <v>0</v>
          </cell>
        </row>
        <row r="601">
          <cell r="B601" t="str">
            <v>3-4-1-6-1-3</v>
          </cell>
          <cell r="C601" t="str">
            <v>Reinforcement ( Wall &amp; Found)</v>
          </cell>
          <cell r="I601">
            <v>0.3</v>
          </cell>
          <cell r="K601">
            <v>0</v>
          </cell>
          <cell r="L601">
            <v>0</v>
          </cell>
        </row>
        <row r="602">
          <cell r="B602" t="str">
            <v>3-4-1-6-1-4</v>
          </cell>
          <cell r="C602" t="str">
            <v>Formwork ( Wall &amp; Found)</v>
          </cell>
          <cell r="I602">
            <v>0.2</v>
          </cell>
          <cell r="K602">
            <v>0</v>
          </cell>
          <cell r="L602">
            <v>0</v>
          </cell>
        </row>
        <row r="603">
          <cell r="B603" t="str">
            <v>3-4-1-6-1-5</v>
          </cell>
          <cell r="C603" t="str">
            <v>Embeded Parts</v>
          </cell>
          <cell r="I603">
            <v>0.05</v>
          </cell>
          <cell r="K603">
            <v>0</v>
          </cell>
          <cell r="L603">
            <v>0</v>
          </cell>
        </row>
        <row r="604">
          <cell r="B604" t="str">
            <v>3-4-1-6-1-6</v>
          </cell>
          <cell r="C604" t="str">
            <v>Concrete pouring ( Wall &amp; Found)</v>
          </cell>
          <cell r="I604">
            <v>0.2</v>
          </cell>
          <cell r="K604">
            <v>0</v>
          </cell>
          <cell r="L604">
            <v>0</v>
          </cell>
        </row>
        <row r="605">
          <cell r="B605" t="str">
            <v>3-4-1-6-1-7</v>
          </cell>
          <cell r="C605" t="str">
            <v>Backfilling</v>
          </cell>
          <cell r="I605">
            <v>0.05</v>
          </cell>
          <cell r="K605">
            <v>0</v>
          </cell>
          <cell r="L605">
            <v>0</v>
          </cell>
        </row>
        <row r="606">
          <cell r="B606" t="str">
            <v>3-4-1-6-2</v>
          </cell>
          <cell r="C606" t="str">
            <v>Cable gallery Civil Works (MESA)</v>
          </cell>
          <cell r="H606">
            <v>6.43E-3</v>
          </cell>
          <cell r="K606">
            <v>0.45</v>
          </cell>
          <cell r="L606">
            <v>3.2792999999999997E-3</v>
          </cell>
        </row>
        <row r="607">
          <cell r="B607" t="str">
            <v>3-4-1-6-2-1</v>
          </cell>
          <cell r="C607" t="str">
            <v>Reinforcment</v>
          </cell>
          <cell r="I607">
            <v>0.3</v>
          </cell>
          <cell r="K607">
            <v>0.7</v>
          </cell>
          <cell r="L607">
            <v>1.3503E-3</v>
          </cell>
        </row>
        <row r="608">
          <cell r="B608" t="str">
            <v>3-4-1-6-2-2</v>
          </cell>
          <cell r="C608" t="str">
            <v>Embeded erection</v>
          </cell>
          <cell r="I608">
            <v>0.05</v>
          </cell>
          <cell r="K608">
            <v>0.5</v>
          </cell>
          <cell r="L608">
            <v>1.6075E-4</v>
          </cell>
        </row>
        <row r="609">
          <cell r="B609" t="str">
            <v>3-4-1-6-2-3</v>
          </cell>
          <cell r="C609" t="str">
            <v>Formwork</v>
          </cell>
          <cell r="I609">
            <v>0.3</v>
          </cell>
          <cell r="K609">
            <v>0.5</v>
          </cell>
          <cell r="L609">
            <v>9.6449999999999997E-4</v>
          </cell>
        </row>
        <row r="610">
          <cell r="B610" t="str">
            <v>3-4-1-6-2-4</v>
          </cell>
          <cell r="C610" t="str">
            <v>Concrete</v>
          </cell>
          <cell r="I610">
            <v>0.25</v>
          </cell>
          <cell r="K610">
            <v>0.5</v>
          </cell>
          <cell r="L610">
            <v>8.0374999999999999E-4</v>
          </cell>
        </row>
        <row r="611">
          <cell r="B611" t="str">
            <v>3-4-1-6-2-5</v>
          </cell>
          <cell r="C611" t="str">
            <v>Complement Activities</v>
          </cell>
          <cell r="I611">
            <v>0.1</v>
          </cell>
          <cell r="K611">
            <v>0</v>
          </cell>
          <cell r="L611">
            <v>0</v>
          </cell>
        </row>
        <row r="612">
          <cell r="B612" t="str">
            <v>3-4-1-6-3</v>
          </cell>
          <cell r="C612" t="str">
            <v>UCB (MESA) Civil Works (Exclude. s/s , Roof)</v>
          </cell>
          <cell r="H612">
            <v>5.7999999999999996E-3</v>
          </cell>
          <cell r="K612">
            <v>0</v>
          </cell>
          <cell r="L612">
            <v>0</v>
          </cell>
        </row>
        <row r="613">
          <cell r="B613" t="str">
            <v>3-4-1-6-3-1</v>
          </cell>
          <cell r="C613" t="str">
            <v xml:space="preserve">Brick Work </v>
          </cell>
          <cell r="I613">
            <v>0.4</v>
          </cell>
          <cell r="K613">
            <v>0</v>
          </cell>
          <cell r="L613">
            <v>0</v>
          </cell>
        </row>
        <row r="614">
          <cell r="B614" t="str">
            <v>3-4-1-6-3-2</v>
          </cell>
          <cell r="C614" t="str">
            <v xml:space="preserve">Install False Ceiling Frames </v>
          </cell>
          <cell r="I614">
            <v>0.05</v>
          </cell>
          <cell r="K614">
            <v>0</v>
          </cell>
          <cell r="L614">
            <v>0</v>
          </cell>
        </row>
        <row r="615">
          <cell r="B615" t="str">
            <v>3-4-1-6-3-3</v>
          </cell>
          <cell r="C615" t="str">
            <v xml:space="preserve">Plastering </v>
          </cell>
          <cell r="I615">
            <v>0.3</v>
          </cell>
          <cell r="K615">
            <v>0</v>
          </cell>
          <cell r="L615">
            <v>0</v>
          </cell>
        </row>
        <row r="616">
          <cell r="B616" t="str">
            <v>3-4-1-6-3-4</v>
          </cell>
          <cell r="C616" t="str">
            <v>Electrical &amp; Mechanical Works</v>
          </cell>
          <cell r="I616">
            <v>0.15</v>
          </cell>
          <cell r="K616">
            <v>0</v>
          </cell>
          <cell r="L616">
            <v>0</v>
          </cell>
        </row>
        <row r="617">
          <cell r="B617" t="str">
            <v>3-4-1-6-3-5</v>
          </cell>
          <cell r="C617" t="str">
            <v>Complement Activities</v>
          </cell>
          <cell r="I617">
            <v>0.1</v>
          </cell>
          <cell r="K617">
            <v>0</v>
          </cell>
          <cell r="L617">
            <v>0</v>
          </cell>
        </row>
        <row r="618">
          <cell r="B618" t="str">
            <v>3-4-1-6-4</v>
          </cell>
          <cell r="C618" t="str">
            <v>UCB (MESA) Roofing</v>
          </cell>
          <cell r="H618">
            <v>4.2500000000000003E-3</v>
          </cell>
          <cell r="K618">
            <v>0</v>
          </cell>
          <cell r="L618">
            <v>0</v>
          </cell>
        </row>
        <row r="619">
          <cell r="B619" t="str">
            <v>3-4-1-6-4-1</v>
          </cell>
          <cell r="C619" t="str">
            <v>Beam Erection</v>
          </cell>
          <cell r="I619">
            <v>0.5</v>
          </cell>
          <cell r="K619">
            <v>0</v>
          </cell>
          <cell r="L619">
            <v>0</v>
          </cell>
        </row>
        <row r="620">
          <cell r="B620" t="str">
            <v>3-4-1-6-4-2</v>
          </cell>
          <cell r="C620" t="str">
            <v>Concreting</v>
          </cell>
          <cell r="I620">
            <v>0.5</v>
          </cell>
          <cell r="K620">
            <v>0</v>
          </cell>
          <cell r="L620">
            <v>0</v>
          </cell>
        </row>
        <row r="621">
          <cell r="B621" t="str">
            <v>3-4-1-6-5</v>
          </cell>
          <cell r="C621" t="str">
            <v>Aux. Trans. Found.</v>
          </cell>
          <cell r="H621">
            <v>9.5E-4</v>
          </cell>
          <cell r="K621">
            <v>0</v>
          </cell>
          <cell r="L621">
            <v>0</v>
          </cell>
        </row>
        <row r="622">
          <cell r="B622" t="str">
            <v>3-4-2</v>
          </cell>
          <cell r="C622" t="str">
            <v>EXHAUST</v>
          </cell>
          <cell r="F622">
            <v>3.5000000000000001E-3</v>
          </cell>
          <cell r="K622">
            <v>0.4</v>
          </cell>
          <cell r="L622">
            <v>1.8999999999999998E-3</v>
          </cell>
        </row>
        <row r="623">
          <cell r="B623" t="str">
            <v>3-4-2-1</v>
          </cell>
          <cell r="C623" t="str">
            <v>Exhaust diffuser Found.</v>
          </cell>
          <cell r="G623">
            <v>1.5E-3</v>
          </cell>
          <cell r="K623">
            <v>0</v>
          </cell>
          <cell r="L623">
            <v>0</v>
          </cell>
        </row>
        <row r="624">
          <cell r="B624" t="str">
            <v>3-4-2-1-1</v>
          </cell>
          <cell r="C624" t="str">
            <v>Excavation</v>
          </cell>
          <cell r="H624">
            <v>7.0000000000000007E-2</v>
          </cell>
          <cell r="K624">
            <v>0</v>
          </cell>
          <cell r="L624">
            <v>0</v>
          </cell>
        </row>
        <row r="625">
          <cell r="B625" t="str">
            <v>3-4-2-1-2</v>
          </cell>
          <cell r="C625" t="str">
            <v>Lean concrete</v>
          </cell>
          <cell r="H625">
            <v>0.03</v>
          </cell>
          <cell r="K625">
            <v>0</v>
          </cell>
          <cell r="L625">
            <v>0</v>
          </cell>
        </row>
        <row r="626">
          <cell r="B626" t="str">
            <v>3-4-2-1-3</v>
          </cell>
          <cell r="C626" t="str">
            <v>Reinforcement</v>
          </cell>
          <cell r="H626">
            <v>0.35</v>
          </cell>
          <cell r="K626">
            <v>0</v>
          </cell>
          <cell r="L626">
            <v>0</v>
          </cell>
        </row>
        <row r="627">
          <cell r="B627" t="str">
            <v>3-4-2-1-4</v>
          </cell>
          <cell r="C627" t="str">
            <v>Formwork</v>
          </cell>
          <cell r="H627">
            <v>0.2</v>
          </cell>
          <cell r="K627">
            <v>0</v>
          </cell>
          <cell r="L627">
            <v>0</v>
          </cell>
        </row>
        <row r="628">
          <cell r="B628" t="str">
            <v>3-4-2-1-5</v>
          </cell>
          <cell r="C628" t="str">
            <v>Concrete pouring</v>
          </cell>
          <cell r="H628">
            <v>0.3</v>
          </cell>
          <cell r="K628">
            <v>0</v>
          </cell>
          <cell r="L628">
            <v>0</v>
          </cell>
        </row>
        <row r="629">
          <cell r="B629" t="str">
            <v>3-4-2-1-6</v>
          </cell>
          <cell r="C629" t="str">
            <v>Backfilling</v>
          </cell>
          <cell r="H629">
            <v>0.05</v>
          </cell>
          <cell r="K629">
            <v>0</v>
          </cell>
          <cell r="L629">
            <v>0</v>
          </cell>
        </row>
        <row r="630">
          <cell r="B630" t="str">
            <v>3-4-2-2</v>
          </cell>
          <cell r="C630" t="str">
            <v>Stack Found. &amp; Pedestal</v>
          </cell>
          <cell r="G630">
            <v>2E-3</v>
          </cell>
          <cell r="K630">
            <v>0.7</v>
          </cell>
          <cell r="L630">
            <v>1.8999999999999998E-3</v>
          </cell>
        </row>
        <row r="631">
          <cell r="B631" t="str">
            <v>3-4-2-2-1</v>
          </cell>
          <cell r="C631" t="str">
            <v>Excavation</v>
          </cell>
          <cell r="H631">
            <v>7.0000000000000007E-2</v>
          </cell>
          <cell r="K631">
            <v>1</v>
          </cell>
          <cell r="L631">
            <v>1.4000000000000001E-4</v>
          </cell>
        </row>
        <row r="632">
          <cell r="B632" t="str">
            <v>3-4-2-2-2</v>
          </cell>
          <cell r="C632" t="str">
            <v>Lean concrete</v>
          </cell>
          <cell r="H632">
            <v>0.03</v>
          </cell>
          <cell r="K632">
            <v>1</v>
          </cell>
          <cell r="L632">
            <v>6.0000000000000002E-5</v>
          </cell>
        </row>
        <row r="633">
          <cell r="B633" t="str">
            <v>3-4-2-2-3</v>
          </cell>
          <cell r="C633" t="str">
            <v>Reinforcement</v>
          </cell>
          <cell r="H633">
            <v>0.35</v>
          </cell>
          <cell r="K633">
            <v>1</v>
          </cell>
          <cell r="L633">
            <v>6.9999999999999999E-4</v>
          </cell>
        </row>
        <row r="634">
          <cell r="B634" t="str">
            <v>3-4-2-2-4</v>
          </cell>
          <cell r="C634" t="str">
            <v>Formwork</v>
          </cell>
          <cell r="H634">
            <v>0.2</v>
          </cell>
          <cell r="K634">
            <v>1</v>
          </cell>
          <cell r="L634">
            <v>4.0000000000000002E-4</v>
          </cell>
        </row>
        <row r="635">
          <cell r="B635" t="str">
            <v>3-4-2-2-5</v>
          </cell>
          <cell r="C635" t="str">
            <v>Concrete pouring</v>
          </cell>
          <cell r="H635">
            <v>0.3</v>
          </cell>
          <cell r="K635">
            <v>1</v>
          </cell>
          <cell r="L635">
            <v>5.9999999999999995E-4</v>
          </cell>
        </row>
        <row r="636">
          <cell r="B636" t="str">
            <v>3-4-2-2-6</v>
          </cell>
          <cell r="C636" t="str">
            <v>Backfilling</v>
          </cell>
          <cell r="H636">
            <v>0.05</v>
          </cell>
          <cell r="K636">
            <v>0</v>
          </cell>
          <cell r="L636">
            <v>0</v>
          </cell>
        </row>
        <row r="637">
          <cell r="B637" t="str">
            <v>3-4-3</v>
          </cell>
          <cell r="C637" t="str">
            <v>FIN FAN COOLERS</v>
          </cell>
          <cell r="F637">
            <v>4.4999999999999997E-3</v>
          </cell>
          <cell r="K637">
            <v>0.11555555555555555</v>
          </cell>
          <cell r="L637">
            <v>2.2100000000000002E-3</v>
          </cell>
        </row>
        <row r="638">
          <cell r="B638" t="str">
            <v>3-4-3-1</v>
          </cell>
          <cell r="C638" t="str">
            <v>Fin Fan Cooler Found.</v>
          </cell>
          <cell r="G638">
            <v>2.5999999999999999E-3</v>
          </cell>
          <cell r="K638">
            <v>0.2</v>
          </cell>
          <cell r="L638">
            <v>2.2100000000000002E-3</v>
          </cell>
        </row>
        <row r="639">
          <cell r="B639" t="str">
            <v>3-4-3-1-1</v>
          </cell>
          <cell r="C639" t="str">
            <v>Excavation</v>
          </cell>
          <cell r="H639">
            <v>7.0000000000000007E-2</v>
          </cell>
          <cell r="K639">
            <v>1</v>
          </cell>
          <cell r="L639">
            <v>1.8200000000000001E-4</v>
          </cell>
        </row>
        <row r="640">
          <cell r="B640" t="str">
            <v>3-4-3-1-2</v>
          </cell>
          <cell r="C640" t="str">
            <v>Lean concrete</v>
          </cell>
          <cell r="H640">
            <v>0.03</v>
          </cell>
          <cell r="K640">
            <v>1</v>
          </cell>
          <cell r="L640">
            <v>7.7999999999999999E-5</v>
          </cell>
        </row>
        <row r="641">
          <cell r="B641" t="str">
            <v>3-4-3-1-3</v>
          </cell>
          <cell r="C641" t="str">
            <v>Reinforcement</v>
          </cell>
          <cell r="H641">
            <v>0.35</v>
          </cell>
          <cell r="K641">
            <v>1</v>
          </cell>
          <cell r="L641">
            <v>9.0999999999999989E-4</v>
          </cell>
        </row>
        <row r="642">
          <cell r="B642" t="str">
            <v>3-4-3-1-4</v>
          </cell>
          <cell r="C642" t="str">
            <v>Formwork</v>
          </cell>
          <cell r="H642">
            <v>0.2</v>
          </cell>
          <cell r="K642">
            <v>0.8</v>
          </cell>
          <cell r="L642">
            <v>4.1600000000000008E-4</v>
          </cell>
        </row>
        <row r="643">
          <cell r="B643" t="str">
            <v>3-4-3-1-5</v>
          </cell>
          <cell r="C643" t="str">
            <v>Concrete pouring</v>
          </cell>
          <cell r="H643">
            <v>0.3</v>
          </cell>
          <cell r="K643">
            <v>0.8</v>
          </cell>
          <cell r="L643">
            <v>6.2399999999999999E-4</v>
          </cell>
        </row>
        <row r="644">
          <cell r="B644" t="str">
            <v>3-4-3-1-6</v>
          </cell>
          <cell r="C644" t="str">
            <v>Backfilling</v>
          </cell>
          <cell r="H644">
            <v>0.05</v>
          </cell>
          <cell r="K644">
            <v>0</v>
          </cell>
          <cell r="L644">
            <v>0</v>
          </cell>
        </row>
        <row r="645">
          <cell r="B645" t="str">
            <v>3-4-3-2</v>
          </cell>
          <cell r="C645" t="str">
            <v>C.C.W Pumps Found.</v>
          </cell>
          <cell r="G645">
            <v>3.5E-4</v>
          </cell>
          <cell r="K645">
            <v>0</v>
          </cell>
          <cell r="L645">
            <v>0</v>
          </cell>
        </row>
        <row r="646">
          <cell r="B646" t="str">
            <v>3-4-3-2-1</v>
          </cell>
          <cell r="C646" t="str">
            <v>Reinforcement</v>
          </cell>
          <cell r="H646">
            <v>0.3</v>
          </cell>
          <cell r="K646">
            <v>0</v>
          </cell>
          <cell r="L646">
            <v>0</v>
          </cell>
        </row>
        <row r="647">
          <cell r="B647" t="str">
            <v>3-4-3-2-2</v>
          </cell>
          <cell r="C647" t="str">
            <v>Formwork</v>
          </cell>
          <cell r="H647">
            <v>0.25</v>
          </cell>
          <cell r="K647">
            <v>0</v>
          </cell>
          <cell r="L647">
            <v>0</v>
          </cell>
        </row>
        <row r="648">
          <cell r="B648" t="str">
            <v>3-4-3-2-3</v>
          </cell>
          <cell r="C648" t="str">
            <v>Box Erection</v>
          </cell>
          <cell r="H648">
            <v>0.3</v>
          </cell>
          <cell r="K648">
            <v>0</v>
          </cell>
          <cell r="L648">
            <v>0</v>
          </cell>
        </row>
        <row r="649">
          <cell r="B649" t="str">
            <v>3-4-3-2-4</v>
          </cell>
          <cell r="C649" t="str">
            <v>Concrete pouring</v>
          </cell>
          <cell r="H649">
            <v>0.15</v>
          </cell>
          <cell r="K649">
            <v>0</v>
          </cell>
          <cell r="L649">
            <v>0</v>
          </cell>
        </row>
        <row r="650">
          <cell r="B650" t="str">
            <v>3-4-3-3</v>
          </cell>
          <cell r="C650" t="str">
            <v>Fin Fan trench (From Fin Fan to Each Unit)</v>
          </cell>
          <cell r="G650">
            <v>1.5499999999999999E-3</v>
          </cell>
          <cell r="K650">
            <v>0</v>
          </cell>
          <cell r="L650">
            <v>0</v>
          </cell>
        </row>
        <row r="651">
          <cell r="B651" t="str">
            <v>3-4-3-3-1</v>
          </cell>
          <cell r="C651" t="str">
            <v>Excavation</v>
          </cell>
          <cell r="H651">
            <v>0.1</v>
          </cell>
          <cell r="K651">
            <v>0</v>
          </cell>
          <cell r="L651">
            <v>0</v>
          </cell>
        </row>
        <row r="652">
          <cell r="B652" t="str">
            <v>3-4-3-3-2</v>
          </cell>
          <cell r="C652" t="str">
            <v>Floor</v>
          </cell>
          <cell r="H652">
            <v>0.22500000000000001</v>
          </cell>
          <cell r="K652">
            <v>0</v>
          </cell>
          <cell r="L652">
            <v>0</v>
          </cell>
        </row>
        <row r="653">
          <cell r="B653" t="str">
            <v>3-4-3-3-3</v>
          </cell>
          <cell r="C653" t="str">
            <v>Walls</v>
          </cell>
          <cell r="H653">
            <v>0.45</v>
          </cell>
          <cell r="K653">
            <v>0</v>
          </cell>
          <cell r="L653">
            <v>0</v>
          </cell>
        </row>
        <row r="654">
          <cell r="B654" t="str">
            <v>3-4-3-3-4</v>
          </cell>
          <cell r="C654" t="str">
            <v>concrete Slab</v>
          </cell>
          <cell r="H654">
            <v>0.22500000000000001</v>
          </cell>
          <cell r="K654">
            <v>0</v>
          </cell>
          <cell r="L654">
            <v>0</v>
          </cell>
        </row>
        <row r="655">
          <cell r="B655" t="str">
            <v>3-4-4</v>
          </cell>
          <cell r="C655" t="str">
            <v>TRANSFORMERS</v>
          </cell>
          <cell r="F655">
            <v>7.8500000000000011E-3</v>
          </cell>
          <cell r="K655">
            <v>0</v>
          </cell>
          <cell r="L655">
            <v>6.1160000000000001E-4</v>
          </cell>
        </row>
        <row r="656">
          <cell r="B656" t="str">
            <v>3-4-4-1</v>
          </cell>
          <cell r="C656" t="str">
            <v>Main Transf. Found.</v>
          </cell>
          <cell r="G656">
            <v>3.6800000000000001E-3</v>
          </cell>
          <cell r="K656">
            <v>0</v>
          </cell>
          <cell r="L656">
            <v>2.5759999999999997E-4</v>
          </cell>
        </row>
        <row r="657">
          <cell r="B657" t="str">
            <v>3-4-4-1-1</v>
          </cell>
          <cell r="C657" t="str">
            <v>Excavation</v>
          </cell>
          <cell r="H657">
            <v>0.1</v>
          </cell>
          <cell r="K657">
            <v>0.7</v>
          </cell>
          <cell r="L657">
            <v>2.5759999999999997E-4</v>
          </cell>
        </row>
        <row r="658">
          <cell r="B658" t="str">
            <v>3-4-4-1-2</v>
          </cell>
          <cell r="C658" t="str">
            <v>Lean concrete</v>
          </cell>
          <cell r="H658">
            <v>0.1</v>
          </cell>
          <cell r="K658">
            <v>0</v>
          </cell>
          <cell r="L658">
            <v>0</v>
          </cell>
        </row>
        <row r="659">
          <cell r="B659" t="str">
            <v>3-4-4-1-3</v>
          </cell>
          <cell r="C659" t="str">
            <v>Reinforcement</v>
          </cell>
          <cell r="H659">
            <v>0.25</v>
          </cell>
          <cell r="K659">
            <v>0</v>
          </cell>
          <cell r="L659">
            <v>0</v>
          </cell>
        </row>
        <row r="660">
          <cell r="B660" t="str">
            <v>3-4-4-1-4</v>
          </cell>
          <cell r="C660" t="str">
            <v>Formwork</v>
          </cell>
          <cell r="H660">
            <v>0.2</v>
          </cell>
          <cell r="K660">
            <v>0</v>
          </cell>
          <cell r="L660">
            <v>0</v>
          </cell>
        </row>
        <row r="661">
          <cell r="B661" t="str">
            <v>3-4-4-1-5</v>
          </cell>
          <cell r="C661" t="str">
            <v>Embeded Parts</v>
          </cell>
          <cell r="H661">
            <v>0.05</v>
          </cell>
          <cell r="K661">
            <v>0</v>
          </cell>
          <cell r="L661">
            <v>0</v>
          </cell>
        </row>
        <row r="662">
          <cell r="B662" t="str">
            <v>3-4-4-1-6</v>
          </cell>
          <cell r="C662" t="str">
            <v>Concrete pouring</v>
          </cell>
          <cell r="H662">
            <v>0.15</v>
          </cell>
          <cell r="K662">
            <v>0</v>
          </cell>
          <cell r="L662">
            <v>0</v>
          </cell>
        </row>
        <row r="663">
          <cell r="B663" t="str">
            <v>3-4-4-1-7</v>
          </cell>
          <cell r="C663" t="str">
            <v>Complement Activities</v>
          </cell>
          <cell r="H663">
            <v>0.1</v>
          </cell>
          <cell r="K663">
            <v>0</v>
          </cell>
          <cell r="L663">
            <v>0</v>
          </cell>
        </row>
        <row r="664">
          <cell r="B664" t="str">
            <v>3-4-4-1-8</v>
          </cell>
          <cell r="C664" t="str">
            <v>Backfilling</v>
          </cell>
          <cell r="H664">
            <v>0.05</v>
          </cell>
          <cell r="K664">
            <v>0</v>
          </cell>
          <cell r="L664">
            <v>0</v>
          </cell>
        </row>
        <row r="665">
          <cell r="B665" t="str">
            <v>3-4-4-2</v>
          </cell>
          <cell r="C665" t="str">
            <v>Transformer Area Civil Works</v>
          </cell>
          <cell r="G665">
            <v>9.5E-4</v>
          </cell>
          <cell r="K665">
            <v>0</v>
          </cell>
          <cell r="L665">
            <v>0</v>
          </cell>
        </row>
        <row r="666">
          <cell r="B666" t="str">
            <v>3-4-4-2-1</v>
          </cell>
          <cell r="C666" t="str">
            <v>Grating Erection</v>
          </cell>
          <cell r="H666">
            <v>0.6</v>
          </cell>
          <cell r="K666">
            <v>0</v>
          </cell>
          <cell r="L666">
            <v>0</v>
          </cell>
        </row>
        <row r="667">
          <cell r="B667" t="str">
            <v>3-4-4-2-2</v>
          </cell>
          <cell r="C667" t="str">
            <v>Graveling</v>
          </cell>
          <cell r="H667">
            <v>0.4</v>
          </cell>
          <cell r="K667">
            <v>0</v>
          </cell>
          <cell r="L667">
            <v>0</v>
          </cell>
        </row>
        <row r="668">
          <cell r="B668" t="str">
            <v>3-4-4-3</v>
          </cell>
          <cell r="C668" t="str">
            <v>Unit Transf. Found.</v>
          </cell>
          <cell r="G668">
            <v>1.4499999999999999E-3</v>
          </cell>
          <cell r="K668">
            <v>0</v>
          </cell>
          <cell r="L668">
            <v>0</v>
          </cell>
        </row>
        <row r="669">
          <cell r="B669" t="str">
            <v>3-4-4-3-1</v>
          </cell>
          <cell r="C669" t="str">
            <v xml:space="preserve"> Subgrading</v>
          </cell>
          <cell r="H669">
            <v>0.2</v>
          </cell>
          <cell r="K669">
            <v>0</v>
          </cell>
          <cell r="L669">
            <v>0</v>
          </cell>
        </row>
        <row r="670">
          <cell r="B670" t="str">
            <v>3-4-4-3-2</v>
          </cell>
          <cell r="C670" t="str">
            <v>Reinforcement</v>
          </cell>
          <cell r="H670">
            <v>0.25</v>
          </cell>
          <cell r="K670">
            <v>0</v>
          </cell>
          <cell r="L670">
            <v>0</v>
          </cell>
        </row>
        <row r="671">
          <cell r="B671" t="str">
            <v>3-4-4-3-3</v>
          </cell>
          <cell r="C671" t="str">
            <v>Formwork</v>
          </cell>
          <cell r="H671">
            <v>0.35</v>
          </cell>
          <cell r="K671">
            <v>0</v>
          </cell>
          <cell r="L671">
            <v>0</v>
          </cell>
        </row>
        <row r="672">
          <cell r="B672" t="str">
            <v>3-4-4-3-4</v>
          </cell>
          <cell r="C672" t="str">
            <v>Concrete pouring</v>
          </cell>
          <cell r="H672">
            <v>0.1</v>
          </cell>
          <cell r="K672">
            <v>0</v>
          </cell>
          <cell r="L672">
            <v>0</v>
          </cell>
        </row>
        <row r="673">
          <cell r="B673" t="str">
            <v>3-4-4-3-5</v>
          </cell>
          <cell r="C673" t="str">
            <v>Complement Activities</v>
          </cell>
          <cell r="H673">
            <v>0.1</v>
          </cell>
          <cell r="K673">
            <v>0</v>
          </cell>
          <cell r="L673">
            <v>0</v>
          </cell>
        </row>
        <row r="674">
          <cell r="B674" t="str">
            <v>3-4-4-4</v>
          </cell>
          <cell r="C674" t="str">
            <v>Fire wall Civil Works</v>
          </cell>
          <cell r="G674">
            <v>1.7700000000000001E-3</v>
          </cell>
          <cell r="K674">
            <v>0</v>
          </cell>
          <cell r="L674">
            <v>3.5400000000000004E-4</v>
          </cell>
        </row>
        <row r="675">
          <cell r="B675" t="str">
            <v>3-4-4-4-1</v>
          </cell>
          <cell r="C675" t="str">
            <v>Reinforcement</v>
          </cell>
          <cell r="H675">
            <v>0.4</v>
          </cell>
          <cell r="K675">
            <v>0.2</v>
          </cell>
          <cell r="L675">
            <v>1.4160000000000003E-4</v>
          </cell>
        </row>
        <row r="676">
          <cell r="B676" t="str">
            <v>3-4-4-4-2</v>
          </cell>
          <cell r="C676" t="str">
            <v>Formwork</v>
          </cell>
          <cell r="H676">
            <v>0.3</v>
          </cell>
          <cell r="K676">
            <v>0.2</v>
          </cell>
          <cell r="L676">
            <v>1.0620000000000001E-4</v>
          </cell>
        </row>
        <row r="677">
          <cell r="B677" t="str">
            <v>3-4-4-4-3</v>
          </cell>
          <cell r="C677" t="str">
            <v>Embeded Parts</v>
          </cell>
          <cell r="H677">
            <v>0.1</v>
          </cell>
          <cell r="K677">
            <v>0.2</v>
          </cell>
          <cell r="L677">
            <v>3.5400000000000007E-5</v>
          </cell>
        </row>
        <row r="678">
          <cell r="B678" t="str">
            <v>3-4-4-4-4</v>
          </cell>
          <cell r="C678" t="str">
            <v>Concrete pouring</v>
          </cell>
          <cell r="H678">
            <v>0.2</v>
          </cell>
          <cell r="K678">
            <v>0.2</v>
          </cell>
          <cell r="L678">
            <v>7.0800000000000013E-5</v>
          </cell>
        </row>
        <row r="679">
          <cell r="B679" t="str">
            <v>3-5</v>
          </cell>
          <cell r="C679" t="str">
            <v>Unit # 5</v>
          </cell>
          <cell r="E679">
            <v>0.10431000000000001</v>
          </cell>
          <cell r="K679">
            <v>0.32447723612309459</v>
          </cell>
          <cell r="L679">
            <v>3.3846220500000003E-2</v>
          </cell>
        </row>
        <row r="680">
          <cell r="B680" t="str">
            <v>3-5-1</v>
          </cell>
          <cell r="C680" t="str">
            <v xml:space="preserve">GAS TURBINE </v>
          </cell>
          <cell r="F680">
            <v>8.8460000000000011E-2</v>
          </cell>
          <cell r="K680">
            <v>0.21091459416685507</v>
          </cell>
          <cell r="L680">
            <v>2.99822205E-2</v>
          </cell>
        </row>
        <row r="681">
          <cell r="B681" t="str">
            <v>3-5-1-1</v>
          </cell>
          <cell r="C681" t="str">
            <v>Fuel Oil skids Found.</v>
          </cell>
          <cell r="G681">
            <v>2.32E-3</v>
          </cell>
          <cell r="K681">
            <v>0</v>
          </cell>
          <cell r="L681">
            <v>0</v>
          </cell>
        </row>
        <row r="682">
          <cell r="B682" t="str">
            <v>3-5-1-1-1</v>
          </cell>
          <cell r="C682" t="str">
            <v>Excavation</v>
          </cell>
          <cell r="H682">
            <v>7.0000000000000007E-2</v>
          </cell>
          <cell r="K682">
            <v>0</v>
          </cell>
          <cell r="L682">
            <v>0</v>
          </cell>
        </row>
        <row r="683">
          <cell r="B683" t="str">
            <v>3-5-1-1-2</v>
          </cell>
          <cell r="C683" t="str">
            <v>Lean concrete</v>
          </cell>
          <cell r="H683">
            <v>0.03</v>
          </cell>
          <cell r="K683">
            <v>0</v>
          </cell>
          <cell r="L683">
            <v>0</v>
          </cell>
        </row>
        <row r="684">
          <cell r="B684" t="str">
            <v>3-5-1-1-3</v>
          </cell>
          <cell r="C684" t="str">
            <v>Reinforcement</v>
          </cell>
          <cell r="H684">
            <v>0.35</v>
          </cell>
          <cell r="K684">
            <v>0</v>
          </cell>
          <cell r="L684">
            <v>0</v>
          </cell>
        </row>
        <row r="685">
          <cell r="B685" t="str">
            <v>3-5-1-1-4</v>
          </cell>
          <cell r="C685" t="str">
            <v>Formwork</v>
          </cell>
          <cell r="H685">
            <v>0.2</v>
          </cell>
          <cell r="K685">
            <v>0</v>
          </cell>
          <cell r="L685">
            <v>0</v>
          </cell>
        </row>
        <row r="686">
          <cell r="B686" t="str">
            <v>3-5-1-1-5</v>
          </cell>
          <cell r="C686" t="str">
            <v>Concrete pouring</v>
          </cell>
          <cell r="H686">
            <v>0.3</v>
          </cell>
          <cell r="K686">
            <v>0</v>
          </cell>
          <cell r="L686">
            <v>0</v>
          </cell>
        </row>
        <row r="687">
          <cell r="B687" t="str">
            <v>3-5-1-1-6</v>
          </cell>
          <cell r="C687" t="str">
            <v>Backfilling</v>
          </cell>
          <cell r="H687">
            <v>0.05</v>
          </cell>
          <cell r="K687">
            <v>0</v>
          </cell>
          <cell r="L687">
            <v>0</v>
          </cell>
        </row>
        <row r="688">
          <cell r="B688" t="str">
            <v>3-5-1-2</v>
          </cell>
          <cell r="C688" t="str">
            <v>Fuel Gas System</v>
          </cell>
          <cell r="G688">
            <v>4.64E-3</v>
          </cell>
          <cell r="K688">
            <v>0</v>
          </cell>
          <cell r="L688">
            <v>0</v>
          </cell>
        </row>
        <row r="689">
          <cell r="B689" t="str">
            <v>3-5-1-2-1</v>
          </cell>
          <cell r="C689" t="str">
            <v>Filter Gas skids Found.</v>
          </cell>
          <cell r="H689">
            <v>2.32E-3</v>
          </cell>
          <cell r="K689">
            <v>0</v>
          </cell>
          <cell r="L689">
            <v>0</v>
          </cell>
        </row>
        <row r="690">
          <cell r="B690" t="str">
            <v>3-5-1-2-1-1</v>
          </cell>
          <cell r="C690" t="str">
            <v>Excavation</v>
          </cell>
          <cell r="I690">
            <v>7.0000000000000007E-2</v>
          </cell>
          <cell r="K690">
            <v>0</v>
          </cell>
          <cell r="L690">
            <v>0</v>
          </cell>
        </row>
        <row r="691">
          <cell r="B691" t="str">
            <v>3-5-1-2-1-2</v>
          </cell>
          <cell r="C691" t="str">
            <v>Lean concrete</v>
          </cell>
          <cell r="I691">
            <v>0.03</v>
          </cell>
          <cell r="K691">
            <v>0</v>
          </cell>
          <cell r="L691">
            <v>0</v>
          </cell>
        </row>
        <row r="692">
          <cell r="B692" t="str">
            <v>3-5-1-2-1-3</v>
          </cell>
          <cell r="C692" t="str">
            <v>Reinforcement</v>
          </cell>
          <cell r="I692">
            <v>0.35</v>
          </cell>
          <cell r="K692">
            <v>0</v>
          </cell>
          <cell r="L692">
            <v>0</v>
          </cell>
        </row>
        <row r="693">
          <cell r="B693" t="str">
            <v>3-5-1-2-1-4</v>
          </cell>
          <cell r="C693" t="str">
            <v>Formwork</v>
          </cell>
          <cell r="I693">
            <v>0.2</v>
          </cell>
          <cell r="K693">
            <v>0</v>
          </cell>
          <cell r="L693">
            <v>0</v>
          </cell>
        </row>
        <row r="694">
          <cell r="B694" t="str">
            <v>3-5-1-2-1-5</v>
          </cell>
          <cell r="C694" t="str">
            <v>Concrete pouring</v>
          </cell>
          <cell r="I694">
            <v>0.3</v>
          </cell>
          <cell r="K694">
            <v>0</v>
          </cell>
          <cell r="L694">
            <v>0</v>
          </cell>
        </row>
        <row r="695">
          <cell r="B695" t="str">
            <v>3-5-1-2-1-6</v>
          </cell>
          <cell r="C695" t="str">
            <v>Backfilling</v>
          </cell>
          <cell r="I695">
            <v>0.05</v>
          </cell>
          <cell r="K695">
            <v>0</v>
          </cell>
          <cell r="L695">
            <v>0</v>
          </cell>
        </row>
        <row r="696">
          <cell r="B696" t="str">
            <v>3-5-1-2-1</v>
          </cell>
          <cell r="C696" t="str">
            <v>Fuel Gas skids Found.</v>
          </cell>
          <cell r="H696">
            <v>2.32E-3</v>
          </cell>
          <cell r="K696">
            <v>0</v>
          </cell>
          <cell r="L696">
            <v>0</v>
          </cell>
        </row>
        <row r="697">
          <cell r="B697" t="str">
            <v>3-5-1-2-1-1</v>
          </cell>
          <cell r="C697" t="str">
            <v>Excavation</v>
          </cell>
          <cell r="I697">
            <v>7.0000000000000007E-2</v>
          </cell>
          <cell r="K697">
            <v>0</v>
          </cell>
          <cell r="L697">
            <v>0</v>
          </cell>
        </row>
        <row r="698">
          <cell r="B698" t="str">
            <v>3-5-1-2-1-2</v>
          </cell>
          <cell r="C698" t="str">
            <v>Lean concrete</v>
          </cell>
          <cell r="I698">
            <v>0.03</v>
          </cell>
          <cell r="K698">
            <v>0</v>
          </cell>
          <cell r="L698">
            <v>0</v>
          </cell>
        </row>
        <row r="699">
          <cell r="B699" t="str">
            <v>3-5-1-2-1-3</v>
          </cell>
          <cell r="C699" t="str">
            <v>Reinforcement</v>
          </cell>
          <cell r="I699">
            <v>0.35</v>
          </cell>
          <cell r="K699">
            <v>0</v>
          </cell>
          <cell r="L699">
            <v>0</v>
          </cell>
        </row>
        <row r="700">
          <cell r="B700" t="str">
            <v>3-5-1-2-1-4</v>
          </cell>
          <cell r="C700" t="str">
            <v>Formwork</v>
          </cell>
          <cell r="I700">
            <v>0.2</v>
          </cell>
          <cell r="K700">
            <v>0</v>
          </cell>
          <cell r="L700">
            <v>0</v>
          </cell>
        </row>
        <row r="701">
          <cell r="B701" t="str">
            <v>3-5-1-2-1-5</v>
          </cell>
          <cell r="C701" t="str">
            <v>Concrete pouring</v>
          </cell>
          <cell r="I701">
            <v>0.3</v>
          </cell>
          <cell r="K701">
            <v>0</v>
          </cell>
          <cell r="L701">
            <v>0</v>
          </cell>
        </row>
        <row r="702">
          <cell r="B702" t="str">
            <v>3-5-1-2-1-6</v>
          </cell>
          <cell r="C702" t="str">
            <v>Backfilling</v>
          </cell>
          <cell r="I702">
            <v>0.05</v>
          </cell>
          <cell r="K702">
            <v>0</v>
          </cell>
          <cell r="L702">
            <v>0</v>
          </cell>
        </row>
        <row r="703">
          <cell r="B703" t="str">
            <v>3-5-1-3</v>
          </cell>
          <cell r="C703" t="str">
            <v>Lube Oil skids Found.</v>
          </cell>
          <cell r="G703">
            <v>2.32E-3</v>
          </cell>
          <cell r="K703">
            <v>0</v>
          </cell>
          <cell r="L703">
            <v>0</v>
          </cell>
        </row>
        <row r="704">
          <cell r="B704" t="str">
            <v>3-5-1-3-1</v>
          </cell>
          <cell r="C704" t="str">
            <v>Excavation</v>
          </cell>
          <cell r="H704">
            <v>7.0000000000000007E-2</v>
          </cell>
          <cell r="K704">
            <v>0</v>
          </cell>
          <cell r="L704">
            <v>0</v>
          </cell>
        </row>
        <row r="705">
          <cell r="B705" t="str">
            <v>3-5-1-3-2</v>
          </cell>
          <cell r="C705" t="str">
            <v>Lean concrete</v>
          </cell>
          <cell r="H705">
            <v>0.03</v>
          </cell>
          <cell r="K705">
            <v>0</v>
          </cell>
          <cell r="L705">
            <v>0</v>
          </cell>
        </row>
        <row r="706">
          <cell r="B706" t="str">
            <v>3-5-1-3-3</v>
          </cell>
          <cell r="C706" t="str">
            <v>Reinforcement</v>
          </cell>
          <cell r="H706">
            <v>0.35</v>
          </cell>
          <cell r="K706">
            <v>0</v>
          </cell>
          <cell r="L706">
            <v>0</v>
          </cell>
        </row>
        <row r="707">
          <cell r="B707" t="str">
            <v>3-5-1-3-4</v>
          </cell>
          <cell r="C707" t="str">
            <v>Formwork</v>
          </cell>
          <cell r="H707">
            <v>0.2</v>
          </cell>
          <cell r="K707">
            <v>0</v>
          </cell>
          <cell r="L707">
            <v>0</v>
          </cell>
        </row>
        <row r="708">
          <cell r="B708" t="str">
            <v>3-5-1-3-5</v>
          </cell>
          <cell r="C708" t="str">
            <v>Concrete pouring</v>
          </cell>
          <cell r="H708">
            <v>0.3</v>
          </cell>
          <cell r="K708">
            <v>0</v>
          </cell>
          <cell r="L708">
            <v>0</v>
          </cell>
        </row>
        <row r="709">
          <cell r="B709" t="str">
            <v>3-5-1-3-6</v>
          </cell>
          <cell r="C709" t="str">
            <v>Backfilling</v>
          </cell>
          <cell r="H709">
            <v>0.05</v>
          </cell>
          <cell r="K709">
            <v>0</v>
          </cell>
          <cell r="L709">
            <v>0</v>
          </cell>
        </row>
        <row r="710">
          <cell r="B710" t="str">
            <v>3-5-1-4</v>
          </cell>
          <cell r="C710" t="str">
            <v>Enclosure Found.</v>
          </cell>
          <cell r="G710">
            <v>2.8999999999999998E-3</v>
          </cell>
          <cell r="K710">
            <v>0</v>
          </cell>
          <cell r="L710">
            <v>0</v>
          </cell>
        </row>
        <row r="711">
          <cell r="B711" t="str">
            <v>3-5-1-4-1</v>
          </cell>
          <cell r="C711" t="str">
            <v>Excavation</v>
          </cell>
          <cell r="H711">
            <v>7.0000000000000007E-2</v>
          </cell>
          <cell r="K711">
            <v>0</v>
          </cell>
          <cell r="L711">
            <v>0</v>
          </cell>
        </row>
        <row r="712">
          <cell r="B712" t="str">
            <v>3-5-1-4-2</v>
          </cell>
          <cell r="C712" t="str">
            <v>Lean concrete</v>
          </cell>
          <cell r="H712">
            <v>0.03</v>
          </cell>
          <cell r="K712">
            <v>0</v>
          </cell>
          <cell r="L712">
            <v>0</v>
          </cell>
        </row>
        <row r="713">
          <cell r="B713" t="str">
            <v>3-5-1-4-3</v>
          </cell>
          <cell r="C713" t="str">
            <v>Reinforcement</v>
          </cell>
          <cell r="H713">
            <v>0.35</v>
          </cell>
          <cell r="K713">
            <v>0</v>
          </cell>
          <cell r="L713">
            <v>0</v>
          </cell>
        </row>
        <row r="714">
          <cell r="B714" t="str">
            <v>3-5-1-4-4</v>
          </cell>
          <cell r="C714" t="str">
            <v>Formwork</v>
          </cell>
          <cell r="H714">
            <v>0.2</v>
          </cell>
          <cell r="K714">
            <v>0</v>
          </cell>
          <cell r="L714">
            <v>0</v>
          </cell>
        </row>
        <row r="715">
          <cell r="B715" t="str">
            <v>3-5-1-4-5</v>
          </cell>
          <cell r="C715" t="str">
            <v>Concrete pouring</v>
          </cell>
          <cell r="H715">
            <v>0.3</v>
          </cell>
          <cell r="K715">
            <v>0</v>
          </cell>
          <cell r="L715">
            <v>0</v>
          </cell>
        </row>
        <row r="716">
          <cell r="B716" t="str">
            <v>3-5-1-4-6</v>
          </cell>
          <cell r="C716" t="str">
            <v>Backfilling</v>
          </cell>
          <cell r="H716">
            <v>0.05</v>
          </cell>
          <cell r="K716">
            <v>0</v>
          </cell>
          <cell r="L716">
            <v>0</v>
          </cell>
        </row>
        <row r="717">
          <cell r="B717" t="str">
            <v>3-5-1-5</v>
          </cell>
          <cell r="C717" t="str">
            <v>Power House</v>
          </cell>
          <cell r="G717">
            <v>5.4990000000000004E-2</v>
          </cell>
          <cell r="K717">
            <v>0.31824158937988728</v>
          </cell>
          <cell r="L717">
            <v>2.6683620500000001E-2</v>
          </cell>
        </row>
        <row r="718">
          <cell r="B718" t="str">
            <v>3-5-1-5-1</v>
          </cell>
          <cell r="C718" t="str">
            <v>TH Building Found.</v>
          </cell>
          <cell r="H718">
            <v>9.5700000000000004E-3</v>
          </cell>
          <cell r="K718">
            <v>0.89900000000000002</v>
          </cell>
          <cell r="L718">
            <v>9.0020205000000009E-3</v>
          </cell>
        </row>
        <row r="719">
          <cell r="B719" t="str">
            <v>3-5-1-5-1-1</v>
          </cell>
          <cell r="C719" t="str">
            <v>Foundation</v>
          </cell>
          <cell r="I719">
            <v>0.55000000000000004</v>
          </cell>
          <cell r="K719">
            <v>0.93500000000000005</v>
          </cell>
          <cell r="L719">
            <v>4.9108455000000002E-3</v>
          </cell>
        </row>
        <row r="720">
          <cell r="B720" t="str">
            <v>3-5-1-5-1-1-1</v>
          </cell>
          <cell r="C720" t="str">
            <v>Excavation</v>
          </cell>
          <cell r="J720">
            <v>7.0000000000000007E-2</v>
          </cell>
          <cell r="K720">
            <v>1</v>
          </cell>
          <cell r="L720">
            <v>3.6844500000000007E-4</v>
          </cell>
        </row>
        <row r="721">
          <cell r="B721" t="str">
            <v>3-5-1-5-1-1-2</v>
          </cell>
          <cell r="C721" t="str">
            <v>Lean concrete</v>
          </cell>
          <cell r="J721">
            <v>0.03</v>
          </cell>
          <cell r="K721">
            <v>1</v>
          </cell>
          <cell r="L721">
            <v>1.5790500000000001E-4</v>
          </cell>
        </row>
        <row r="722">
          <cell r="B722" t="str">
            <v>3-5-1-5-1-1-3</v>
          </cell>
          <cell r="C722" t="str">
            <v>Reinforcement</v>
          </cell>
          <cell r="J722">
            <v>0.35</v>
          </cell>
          <cell r="K722">
            <v>0.98</v>
          </cell>
          <cell r="L722">
            <v>1.8053805000000003E-3</v>
          </cell>
        </row>
        <row r="723">
          <cell r="B723" t="str">
            <v>3-5-1-5-1-1-4</v>
          </cell>
          <cell r="C723" t="str">
            <v>Formwork</v>
          </cell>
          <cell r="J723">
            <v>0.2</v>
          </cell>
          <cell r="K723">
            <v>0.98</v>
          </cell>
          <cell r="L723">
            <v>1.0316460000000002E-3</v>
          </cell>
        </row>
        <row r="724">
          <cell r="B724" t="str">
            <v>3-5-1-5-1-1-5</v>
          </cell>
          <cell r="C724" t="str">
            <v>Concrete pouring</v>
          </cell>
          <cell r="J724">
            <v>0.3</v>
          </cell>
          <cell r="K724">
            <v>0.98</v>
          </cell>
          <cell r="L724">
            <v>1.5474690000000001E-3</v>
          </cell>
        </row>
        <row r="725">
          <cell r="B725" t="str">
            <v>3-5-1-5-1-1-6</v>
          </cell>
          <cell r="C725" t="str">
            <v>Backfilling</v>
          </cell>
          <cell r="J725">
            <v>0.05</v>
          </cell>
          <cell r="K725">
            <v>0</v>
          </cell>
          <cell r="L725">
            <v>0</v>
          </cell>
        </row>
        <row r="726">
          <cell r="B726" t="str">
            <v>3-5-1-5-1-2</v>
          </cell>
          <cell r="C726" t="str">
            <v>Pedestal</v>
          </cell>
          <cell r="I726">
            <v>0.45</v>
          </cell>
          <cell r="K726">
            <v>0.85499999999999998</v>
          </cell>
          <cell r="L726">
            <v>4.0911750000000007E-3</v>
          </cell>
        </row>
        <row r="727">
          <cell r="B727" t="str">
            <v>3-5-1-5-1-2-1</v>
          </cell>
          <cell r="C727" t="str">
            <v>Reinforcement</v>
          </cell>
          <cell r="J727">
            <v>0.2</v>
          </cell>
          <cell r="K727">
            <v>1</v>
          </cell>
          <cell r="L727">
            <v>8.6130000000000017E-4</v>
          </cell>
        </row>
        <row r="728">
          <cell r="B728" t="str">
            <v>3-5-1-5-1-2-2</v>
          </cell>
          <cell r="C728" t="str">
            <v>Formwork</v>
          </cell>
          <cell r="J728">
            <v>0.3</v>
          </cell>
          <cell r="K728">
            <v>1</v>
          </cell>
          <cell r="L728">
            <v>1.29195E-3</v>
          </cell>
        </row>
        <row r="729">
          <cell r="B729" t="str">
            <v>3-5-1-5-1-2-3</v>
          </cell>
          <cell r="C729" t="str">
            <v>Embeded</v>
          </cell>
          <cell r="J729">
            <v>0.2</v>
          </cell>
          <cell r="K729">
            <v>1</v>
          </cell>
          <cell r="L729">
            <v>8.6130000000000017E-4</v>
          </cell>
        </row>
        <row r="730">
          <cell r="B730" t="str">
            <v>3-5-1-5-1-2-4</v>
          </cell>
          <cell r="C730" t="str">
            <v>Concrete</v>
          </cell>
          <cell r="J730">
            <v>0.25</v>
          </cell>
          <cell r="K730">
            <v>1</v>
          </cell>
          <cell r="L730">
            <v>1.0766250000000001E-3</v>
          </cell>
        </row>
        <row r="731">
          <cell r="B731" t="str">
            <v>3-5-1-5-1-2-5</v>
          </cell>
          <cell r="C731" t="str">
            <v>Backfilling</v>
          </cell>
          <cell r="J731">
            <v>0.05</v>
          </cell>
          <cell r="K731">
            <v>0</v>
          </cell>
          <cell r="L731">
            <v>0</v>
          </cell>
        </row>
        <row r="732">
          <cell r="B732" t="str">
            <v>3-5-1-5-2</v>
          </cell>
          <cell r="C732" t="str">
            <v>Turbine Hall (S/S)</v>
          </cell>
          <cell r="H732">
            <v>1.2919999999999999E-2</v>
          </cell>
          <cell r="K732">
            <v>0.44</v>
          </cell>
          <cell r="L732">
            <v>6.7184000000000002E-3</v>
          </cell>
        </row>
        <row r="733">
          <cell r="B733" t="str">
            <v>3-5-1-5-2-1</v>
          </cell>
          <cell r="C733" t="str">
            <v>Turbine Hall (S/S)-Manufactory</v>
          </cell>
          <cell r="I733">
            <v>0.55000000000000004</v>
          </cell>
          <cell r="K733">
            <v>0.9</v>
          </cell>
          <cell r="L733">
            <v>6.3953999999999999E-3</v>
          </cell>
        </row>
        <row r="734">
          <cell r="B734" t="str">
            <v>3-5-1-5-2-2</v>
          </cell>
          <cell r="C734" t="str">
            <v>Turbine Hall (S/S)-Transportation</v>
          </cell>
          <cell r="I734">
            <v>0.05</v>
          </cell>
          <cell r="K734">
            <v>0.5</v>
          </cell>
          <cell r="L734">
            <v>3.2299999999999999E-4</v>
          </cell>
        </row>
        <row r="735">
          <cell r="B735" t="str">
            <v>3-5-1-5-2-3</v>
          </cell>
          <cell r="C735" t="str">
            <v>Turbine Hall (S/S) - Erection</v>
          </cell>
          <cell r="I735">
            <v>0.4</v>
          </cell>
          <cell r="K735">
            <v>0</v>
          </cell>
          <cell r="L735">
            <v>0</v>
          </cell>
        </row>
        <row r="736">
          <cell r="B736" t="str">
            <v>3-5-1-5-2-3-1</v>
          </cell>
          <cell r="C736" t="str">
            <v>Column</v>
          </cell>
          <cell r="J736">
            <v>0.35</v>
          </cell>
          <cell r="K736">
            <v>0</v>
          </cell>
          <cell r="L736">
            <v>0</v>
          </cell>
        </row>
        <row r="737">
          <cell r="B737" t="str">
            <v>3-5-1-5-2-3-2</v>
          </cell>
          <cell r="C737" t="str">
            <v>Beam</v>
          </cell>
          <cell r="J737">
            <v>0.25</v>
          </cell>
          <cell r="K737">
            <v>0</v>
          </cell>
          <cell r="L737">
            <v>0</v>
          </cell>
        </row>
        <row r="738">
          <cell r="B738" t="str">
            <v>3-5-1-5-2-3-3</v>
          </cell>
          <cell r="C738" t="str">
            <v>Perlin</v>
          </cell>
          <cell r="J738">
            <v>0.2</v>
          </cell>
          <cell r="K738">
            <v>0</v>
          </cell>
          <cell r="L738">
            <v>0</v>
          </cell>
        </row>
        <row r="739">
          <cell r="B739" t="str">
            <v>3-5-1-5-2-3-4</v>
          </cell>
          <cell r="C739" t="str">
            <v>Others</v>
          </cell>
          <cell r="J739">
            <v>0.2</v>
          </cell>
          <cell r="K739">
            <v>0</v>
          </cell>
          <cell r="L739">
            <v>0</v>
          </cell>
        </row>
        <row r="740">
          <cell r="B740" t="str">
            <v>3-5-1-5-3</v>
          </cell>
          <cell r="C740" t="str">
            <v>Wall / Roof sheeting (Sandwich panels)</v>
          </cell>
          <cell r="H740">
            <v>4.2700000000000004E-3</v>
          </cell>
          <cell r="K740">
            <v>0</v>
          </cell>
          <cell r="L740">
            <v>0</v>
          </cell>
        </row>
        <row r="741">
          <cell r="B741" t="str">
            <v>3-5-1-5-3-1</v>
          </cell>
          <cell r="C741" t="str">
            <v xml:space="preserve">wall  sheeting </v>
          </cell>
          <cell r="I741">
            <v>0.6</v>
          </cell>
          <cell r="K741">
            <v>0</v>
          </cell>
          <cell r="L741">
            <v>0</v>
          </cell>
        </row>
        <row r="742">
          <cell r="B742" t="str">
            <v>3-5-1-5-3-2</v>
          </cell>
          <cell r="C742" t="str">
            <v xml:space="preserve"> Roof sheeting </v>
          </cell>
          <cell r="I742">
            <v>0.4</v>
          </cell>
          <cell r="K742">
            <v>0</v>
          </cell>
          <cell r="L742">
            <v>0</v>
          </cell>
        </row>
        <row r="743">
          <cell r="B743" t="str">
            <v>3-5-1-5-4</v>
          </cell>
          <cell r="C743" t="str">
            <v>Misc Civil Works</v>
          </cell>
          <cell r="H743">
            <v>2.32E-3</v>
          </cell>
          <cell r="K743">
            <v>0</v>
          </cell>
          <cell r="L743">
            <v>0</v>
          </cell>
        </row>
        <row r="744">
          <cell r="B744" t="str">
            <v>3-5-1-5-4-1</v>
          </cell>
          <cell r="C744" t="str">
            <v xml:space="preserve">Doors &amp; windows </v>
          </cell>
          <cell r="I744">
            <v>0.15</v>
          </cell>
          <cell r="K744">
            <v>0</v>
          </cell>
          <cell r="L744">
            <v>0</v>
          </cell>
        </row>
        <row r="745">
          <cell r="B745" t="str">
            <v>3-5-1-5-4-2</v>
          </cell>
          <cell r="C745" t="str">
            <v>Brick wall</v>
          </cell>
          <cell r="I745">
            <v>0.4</v>
          </cell>
          <cell r="K745">
            <v>0</v>
          </cell>
          <cell r="L745">
            <v>0</v>
          </cell>
        </row>
        <row r="746">
          <cell r="B746" t="str">
            <v>3-5-1-5-4-3</v>
          </cell>
          <cell r="C746" t="str">
            <v>Flooring</v>
          </cell>
          <cell r="I746">
            <v>0.25</v>
          </cell>
          <cell r="K746">
            <v>0</v>
          </cell>
          <cell r="L746">
            <v>0</v>
          </cell>
        </row>
        <row r="747">
          <cell r="B747" t="str">
            <v>3-5-1-5-4-4</v>
          </cell>
          <cell r="C747" t="str">
            <v>Mechanical &amp; Electical Act.</v>
          </cell>
          <cell r="I747">
            <v>0.2</v>
          </cell>
          <cell r="K747">
            <v>0</v>
          </cell>
          <cell r="L747">
            <v>0</v>
          </cell>
        </row>
        <row r="748">
          <cell r="B748" t="str">
            <v>3-5-1-5-5</v>
          </cell>
          <cell r="C748" t="str">
            <v>TG Found.</v>
          </cell>
          <cell r="H748">
            <v>1.7129999999999999E-2</v>
          </cell>
          <cell r="K748">
            <v>0.1875</v>
          </cell>
          <cell r="L748">
            <v>1.0963199999999999E-2</v>
          </cell>
        </row>
        <row r="749">
          <cell r="B749" t="str">
            <v>3-5-1-5-5-1</v>
          </cell>
          <cell r="C749" t="str">
            <v>Excavation</v>
          </cell>
          <cell r="I749">
            <v>0.05</v>
          </cell>
          <cell r="K749">
            <v>1</v>
          </cell>
          <cell r="L749">
            <v>8.5650000000000006E-4</v>
          </cell>
        </row>
        <row r="750">
          <cell r="B750" t="str">
            <v>3-5-1-5-5-2</v>
          </cell>
          <cell r="C750" t="str">
            <v>Lean concrete</v>
          </cell>
          <cell r="I750">
            <v>0.05</v>
          </cell>
          <cell r="K750">
            <v>1</v>
          </cell>
          <cell r="L750">
            <v>8.5650000000000006E-4</v>
          </cell>
        </row>
        <row r="751">
          <cell r="B751" t="str">
            <v>3-5-1-5-5-3</v>
          </cell>
          <cell r="C751" t="str">
            <v>Reinforcement</v>
          </cell>
          <cell r="I751">
            <v>0.35</v>
          </cell>
          <cell r="K751">
            <v>1</v>
          </cell>
          <cell r="L751">
            <v>5.9954999999999991E-3</v>
          </cell>
        </row>
        <row r="752">
          <cell r="B752" t="str">
            <v>3-5-1-5-5-4</v>
          </cell>
          <cell r="C752" t="str">
            <v>Formwork</v>
          </cell>
          <cell r="I752">
            <v>0.09</v>
          </cell>
          <cell r="K752">
            <v>1</v>
          </cell>
          <cell r="L752">
            <v>1.5416999999999998E-3</v>
          </cell>
        </row>
        <row r="753">
          <cell r="B753" t="str">
            <v>3-5-1-5-5-5</v>
          </cell>
          <cell r="C753" t="str">
            <v>Embeded Parts</v>
          </cell>
          <cell r="I753">
            <v>0.1</v>
          </cell>
          <cell r="K753">
            <v>1</v>
          </cell>
          <cell r="L753">
            <v>1.7130000000000001E-3</v>
          </cell>
        </row>
        <row r="754">
          <cell r="B754" t="str">
            <v>3-5-1-5-5-6</v>
          </cell>
          <cell r="C754" t="str">
            <v>Concrete pouring</v>
          </cell>
          <cell r="I754">
            <v>0.31</v>
          </cell>
          <cell r="K754">
            <v>0</v>
          </cell>
          <cell r="L754">
            <v>0</v>
          </cell>
        </row>
        <row r="755">
          <cell r="B755" t="str">
            <v>3-5-1-5-5-7</v>
          </cell>
          <cell r="C755" t="str">
            <v>Backfilling</v>
          </cell>
          <cell r="I755">
            <v>0.05</v>
          </cell>
          <cell r="K755">
            <v>0</v>
          </cell>
          <cell r="L755">
            <v>0</v>
          </cell>
        </row>
        <row r="756">
          <cell r="B756" t="str">
            <v>3-5-1-5-6</v>
          </cell>
          <cell r="C756" t="str">
            <v>Ignition gas Civil Work</v>
          </cell>
          <cell r="H756">
            <v>3.5000000000000001E-3</v>
          </cell>
          <cell r="K756">
            <v>0</v>
          </cell>
          <cell r="L756">
            <v>0</v>
          </cell>
        </row>
        <row r="757">
          <cell r="B757" t="str">
            <v>3-5-1-5-6-1</v>
          </cell>
          <cell r="C757" t="str">
            <v>Excavation</v>
          </cell>
          <cell r="I757">
            <v>0.05</v>
          </cell>
          <cell r="K757">
            <v>0</v>
          </cell>
          <cell r="L757">
            <v>0</v>
          </cell>
        </row>
        <row r="758">
          <cell r="B758" t="str">
            <v>3-5-1-5-6-2</v>
          </cell>
          <cell r="C758" t="str">
            <v>Lean concrete</v>
          </cell>
          <cell r="I758">
            <v>0.05</v>
          </cell>
          <cell r="K758">
            <v>0</v>
          </cell>
          <cell r="L758">
            <v>0</v>
          </cell>
        </row>
        <row r="759">
          <cell r="B759" t="str">
            <v>3-5-1-5-6-3</v>
          </cell>
          <cell r="C759" t="str">
            <v>Reinforcement</v>
          </cell>
          <cell r="I759">
            <v>0.35</v>
          </cell>
          <cell r="K759">
            <v>0</v>
          </cell>
          <cell r="L759">
            <v>0</v>
          </cell>
        </row>
        <row r="760">
          <cell r="B760" t="str">
            <v>3-5-1-5-6-4</v>
          </cell>
          <cell r="C760" t="str">
            <v>Formwork</v>
          </cell>
          <cell r="I760">
            <v>0.2</v>
          </cell>
          <cell r="K760">
            <v>0</v>
          </cell>
          <cell r="L760">
            <v>0</v>
          </cell>
        </row>
        <row r="761">
          <cell r="B761" t="str">
            <v>3-5-1-5-6-5</v>
          </cell>
          <cell r="C761" t="str">
            <v>Embeded Parts</v>
          </cell>
          <cell r="I761">
            <v>0.1</v>
          </cell>
          <cell r="K761">
            <v>0</v>
          </cell>
          <cell r="L761">
            <v>0</v>
          </cell>
        </row>
        <row r="762">
          <cell r="B762" t="str">
            <v>3-5-1-5-6-6</v>
          </cell>
          <cell r="C762" t="str">
            <v>Concrete pouring</v>
          </cell>
          <cell r="I762">
            <v>0.2</v>
          </cell>
          <cell r="K762">
            <v>0</v>
          </cell>
          <cell r="L762">
            <v>0</v>
          </cell>
        </row>
        <row r="763">
          <cell r="B763" t="str">
            <v>3-5-1-5-6-7</v>
          </cell>
          <cell r="C763" t="str">
            <v>Backfilling</v>
          </cell>
          <cell r="I763">
            <v>0.05</v>
          </cell>
          <cell r="K763">
            <v>0</v>
          </cell>
          <cell r="L763">
            <v>0</v>
          </cell>
        </row>
        <row r="764">
          <cell r="B764" t="str">
            <v>3-5-1-5-7</v>
          </cell>
          <cell r="C764" t="str">
            <v>Masonry &amp; Architect. Of TH</v>
          </cell>
          <cell r="H764">
            <v>5.28E-3</v>
          </cell>
          <cell r="K764">
            <v>0</v>
          </cell>
          <cell r="L764">
            <v>0</v>
          </cell>
        </row>
        <row r="765">
          <cell r="B765" t="str">
            <v>3-5-1-6</v>
          </cell>
          <cell r="C765" t="str">
            <v>Electrical Distribution System</v>
          </cell>
          <cell r="G765">
            <v>2.129E-2</v>
          </cell>
          <cell r="K765">
            <v>5.436355096289338E-2</v>
          </cell>
          <cell r="L765">
            <v>3.2985999999999996E-3</v>
          </cell>
        </row>
        <row r="766">
          <cell r="B766" t="str">
            <v>3-5-1-6-1</v>
          </cell>
          <cell r="C766" t="str">
            <v>Cable &amp; Pipe Trench in TH</v>
          </cell>
          <cell r="H766">
            <v>3.8600000000000001E-3</v>
          </cell>
          <cell r="K766">
            <v>0</v>
          </cell>
          <cell r="L766">
            <v>1.9300000000000005E-5</v>
          </cell>
        </row>
        <row r="767">
          <cell r="B767" t="str">
            <v>3-5-1-6-1-1</v>
          </cell>
          <cell r="C767" t="str">
            <v>Excavation</v>
          </cell>
          <cell r="I767">
            <v>0.1</v>
          </cell>
          <cell r="K767">
            <v>0.05</v>
          </cell>
          <cell r="L767">
            <v>1.9300000000000005E-5</v>
          </cell>
        </row>
        <row r="768">
          <cell r="B768" t="str">
            <v>3-5-1-6-1-2</v>
          </cell>
          <cell r="C768" t="str">
            <v>Lean concrete</v>
          </cell>
          <cell r="I768">
            <v>0.1</v>
          </cell>
          <cell r="K768">
            <v>0</v>
          </cell>
          <cell r="L768">
            <v>0</v>
          </cell>
        </row>
        <row r="769">
          <cell r="B769" t="str">
            <v>3-5-1-6-1-3</v>
          </cell>
          <cell r="C769" t="str">
            <v>Reinforcement ( Wall &amp; Found)</v>
          </cell>
          <cell r="I769">
            <v>0.3</v>
          </cell>
          <cell r="K769">
            <v>0</v>
          </cell>
          <cell r="L769">
            <v>0</v>
          </cell>
        </row>
        <row r="770">
          <cell r="B770" t="str">
            <v>3-5-1-6-1-4</v>
          </cell>
          <cell r="C770" t="str">
            <v>Formwork ( Wall &amp; Found)</v>
          </cell>
          <cell r="I770">
            <v>0.2</v>
          </cell>
          <cell r="K770">
            <v>0</v>
          </cell>
          <cell r="L770">
            <v>0</v>
          </cell>
        </row>
        <row r="771">
          <cell r="B771" t="str">
            <v>3-5-1-6-1-5</v>
          </cell>
          <cell r="C771" t="str">
            <v>Embeded Parts</v>
          </cell>
          <cell r="I771">
            <v>0.05</v>
          </cell>
          <cell r="K771">
            <v>0</v>
          </cell>
          <cell r="L771">
            <v>0</v>
          </cell>
        </row>
        <row r="772">
          <cell r="B772" t="str">
            <v>3-5-1-6-1-6</v>
          </cell>
          <cell r="C772" t="str">
            <v>Concrete pouring ( Wall &amp; Found)</v>
          </cell>
          <cell r="I772">
            <v>0.2</v>
          </cell>
          <cell r="K772">
            <v>0</v>
          </cell>
          <cell r="L772">
            <v>0</v>
          </cell>
        </row>
        <row r="773">
          <cell r="B773" t="str">
            <v>3-5-1-6-1-7</v>
          </cell>
          <cell r="C773" t="str">
            <v>Backfilling</v>
          </cell>
          <cell r="I773">
            <v>0.05</v>
          </cell>
          <cell r="K773">
            <v>0</v>
          </cell>
          <cell r="L773">
            <v>0</v>
          </cell>
        </row>
        <row r="774">
          <cell r="B774" t="str">
            <v>3-5-1-6-2</v>
          </cell>
          <cell r="C774" t="str">
            <v>Cable gallery Civil Works (MESA)</v>
          </cell>
          <cell r="H774">
            <v>6.43E-3</v>
          </cell>
          <cell r="K774">
            <v>0.18</v>
          </cell>
          <cell r="L774">
            <v>3.2792999999999997E-3</v>
          </cell>
        </row>
        <row r="775">
          <cell r="B775" t="str">
            <v>3-5-1-6-2-1</v>
          </cell>
          <cell r="C775" t="str">
            <v>Reinforcment</v>
          </cell>
          <cell r="I775">
            <v>0.3</v>
          </cell>
          <cell r="K775">
            <v>0.7</v>
          </cell>
          <cell r="L775">
            <v>1.3503E-3</v>
          </cell>
        </row>
        <row r="776">
          <cell r="B776" t="str">
            <v>3-5-1-6-2-2</v>
          </cell>
          <cell r="C776" t="str">
            <v>Embeded erection</v>
          </cell>
          <cell r="I776">
            <v>0.05</v>
          </cell>
          <cell r="K776">
            <v>0.5</v>
          </cell>
          <cell r="L776">
            <v>1.6075E-4</v>
          </cell>
        </row>
        <row r="777">
          <cell r="B777" t="str">
            <v>3-5-1-6-2-3</v>
          </cell>
          <cell r="C777" t="str">
            <v>Formwork</v>
          </cell>
          <cell r="I777">
            <v>0.3</v>
          </cell>
          <cell r="K777">
            <v>0.5</v>
          </cell>
          <cell r="L777">
            <v>9.6449999999999997E-4</v>
          </cell>
        </row>
        <row r="778">
          <cell r="B778" t="str">
            <v>3-5-1-6-2-4</v>
          </cell>
          <cell r="C778" t="str">
            <v>Concrete</v>
          </cell>
          <cell r="I778">
            <v>0.25</v>
          </cell>
          <cell r="K778">
            <v>0.5</v>
          </cell>
          <cell r="L778">
            <v>8.0374999999999999E-4</v>
          </cell>
        </row>
        <row r="779">
          <cell r="B779" t="str">
            <v>3-5-1-6-2-5</v>
          </cell>
          <cell r="C779" t="str">
            <v>Complement Activities</v>
          </cell>
          <cell r="I779">
            <v>0.1</v>
          </cell>
          <cell r="K779">
            <v>0</v>
          </cell>
          <cell r="L779">
            <v>0</v>
          </cell>
        </row>
        <row r="780">
          <cell r="B780" t="str">
            <v>3-5-1-6-3</v>
          </cell>
          <cell r="C780" t="str">
            <v>UCB (MESA) Civil Works (Exclude. s/s , Roof)</v>
          </cell>
          <cell r="H780">
            <v>5.7999999999999996E-3</v>
          </cell>
          <cell r="K780">
            <v>0</v>
          </cell>
          <cell r="L780">
            <v>0</v>
          </cell>
        </row>
        <row r="781">
          <cell r="B781" t="str">
            <v>3-5-1-6-3-1</v>
          </cell>
          <cell r="C781" t="str">
            <v xml:space="preserve">Brick Work </v>
          </cell>
          <cell r="I781">
            <v>0.4</v>
          </cell>
          <cell r="K781">
            <v>0</v>
          </cell>
          <cell r="L781">
            <v>0</v>
          </cell>
        </row>
        <row r="782">
          <cell r="B782" t="str">
            <v>3-5-1-6-3-2</v>
          </cell>
          <cell r="C782" t="str">
            <v xml:space="preserve">Install False Ceiling Frames </v>
          </cell>
          <cell r="I782">
            <v>0.05</v>
          </cell>
          <cell r="K782">
            <v>0</v>
          </cell>
          <cell r="L782">
            <v>0</v>
          </cell>
        </row>
        <row r="783">
          <cell r="B783" t="str">
            <v>3-5-1-6-3-3</v>
          </cell>
          <cell r="C783" t="str">
            <v xml:space="preserve">Plastering </v>
          </cell>
          <cell r="I783">
            <v>0.3</v>
          </cell>
          <cell r="K783">
            <v>0</v>
          </cell>
          <cell r="L783">
            <v>0</v>
          </cell>
        </row>
        <row r="784">
          <cell r="B784" t="str">
            <v>3-5-1-6-3-4</v>
          </cell>
          <cell r="C784" t="str">
            <v>Electrical &amp; Mechanical Works</v>
          </cell>
          <cell r="I784">
            <v>0.15</v>
          </cell>
          <cell r="K784">
            <v>0</v>
          </cell>
          <cell r="L784">
            <v>0</v>
          </cell>
        </row>
        <row r="785">
          <cell r="B785" t="str">
            <v>3-5-1-6-3-5</v>
          </cell>
          <cell r="C785" t="str">
            <v>Complement Activities</v>
          </cell>
          <cell r="I785">
            <v>0.1</v>
          </cell>
          <cell r="K785">
            <v>0</v>
          </cell>
          <cell r="L785">
            <v>0</v>
          </cell>
        </row>
        <row r="786">
          <cell r="B786" t="str">
            <v>3-5-1-6-4</v>
          </cell>
          <cell r="C786" t="str">
            <v>UCB (MESA) Roofing</v>
          </cell>
          <cell r="H786">
            <v>4.2500000000000003E-3</v>
          </cell>
          <cell r="K786">
            <v>0</v>
          </cell>
          <cell r="L786">
            <v>0</v>
          </cell>
        </row>
        <row r="787">
          <cell r="B787" t="str">
            <v>3-5-1-6-4-1</v>
          </cell>
          <cell r="C787" t="str">
            <v>Beam Erection</v>
          </cell>
          <cell r="I787">
            <v>0.5</v>
          </cell>
          <cell r="K787">
            <v>0</v>
          </cell>
          <cell r="L787">
            <v>0</v>
          </cell>
        </row>
        <row r="788">
          <cell r="B788" t="str">
            <v>3-5-1-6-4-2</v>
          </cell>
          <cell r="C788" t="str">
            <v>Concreting</v>
          </cell>
          <cell r="I788">
            <v>0.5</v>
          </cell>
          <cell r="K788">
            <v>0</v>
          </cell>
          <cell r="L788">
            <v>0</v>
          </cell>
        </row>
        <row r="789">
          <cell r="B789" t="str">
            <v>3-5-1-6-5</v>
          </cell>
          <cell r="C789" t="str">
            <v>Aux. Trans. Found.</v>
          </cell>
          <cell r="H789">
            <v>9.5E-4</v>
          </cell>
          <cell r="K789">
            <v>0</v>
          </cell>
          <cell r="L789">
            <v>0</v>
          </cell>
        </row>
        <row r="790">
          <cell r="B790" t="str">
            <v>3-5-2</v>
          </cell>
          <cell r="C790" t="str">
            <v>EXHAUST</v>
          </cell>
          <cell r="F790">
            <v>3.5000000000000001E-3</v>
          </cell>
          <cell r="K790">
            <v>0.19542857142857142</v>
          </cell>
          <cell r="L790">
            <v>1.2999999999999999E-3</v>
          </cell>
        </row>
        <row r="791">
          <cell r="B791" t="str">
            <v>3-5-2-1</v>
          </cell>
          <cell r="C791" t="str">
            <v>Exhaust diffuser Found.</v>
          </cell>
          <cell r="G791">
            <v>1.5E-3</v>
          </cell>
          <cell r="K791">
            <v>0</v>
          </cell>
          <cell r="L791">
            <v>0</v>
          </cell>
        </row>
        <row r="792">
          <cell r="B792" t="str">
            <v>3-5-2-1-1</v>
          </cell>
          <cell r="C792" t="str">
            <v>Excavation</v>
          </cell>
          <cell r="H792">
            <v>7.0000000000000007E-2</v>
          </cell>
          <cell r="K792">
            <v>0</v>
          </cell>
          <cell r="L792">
            <v>0</v>
          </cell>
        </row>
        <row r="793">
          <cell r="B793" t="str">
            <v>3-5-2-1-2</v>
          </cell>
          <cell r="C793" t="str">
            <v>Lean concrete</v>
          </cell>
          <cell r="H793">
            <v>0.03</v>
          </cell>
          <cell r="K793">
            <v>0</v>
          </cell>
          <cell r="L793">
            <v>0</v>
          </cell>
        </row>
        <row r="794">
          <cell r="B794" t="str">
            <v>3-5-2-1-3</v>
          </cell>
          <cell r="C794" t="str">
            <v>Reinforcement</v>
          </cell>
          <cell r="H794">
            <v>0.35</v>
          </cell>
          <cell r="K794">
            <v>0</v>
          </cell>
          <cell r="L794">
            <v>0</v>
          </cell>
        </row>
        <row r="795">
          <cell r="B795" t="str">
            <v>3-5-2-1-4</v>
          </cell>
          <cell r="C795" t="str">
            <v>Formwork</v>
          </cell>
          <cell r="H795">
            <v>0.2</v>
          </cell>
          <cell r="K795">
            <v>0</v>
          </cell>
          <cell r="L795">
            <v>0</v>
          </cell>
        </row>
        <row r="796">
          <cell r="B796" t="str">
            <v>3-5-2-1-5</v>
          </cell>
          <cell r="C796" t="str">
            <v>Concrete pouring</v>
          </cell>
          <cell r="H796">
            <v>0.3</v>
          </cell>
          <cell r="K796">
            <v>0</v>
          </cell>
          <cell r="L796">
            <v>0</v>
          </cell>
        </row>
        <row r="797">
          <cell r="B797" t="str">
            <v>3-5-2-1-6</v>
          </cell>
          <cell r="C797" t="str">
            <v>Backfilling</v>
          </cell>
          <cell r="H797">
            <v>0.05</v>
          </cell>
          <cell r="K797">
            <v>0</v>
          </cell>
          <cell r="L797">
            <v>0</v>
          </cell>
        </row>
        <row r="798">
          <cell r="B798" t="str">
            <v>3-5-2-2</v>
          </cell>
          <cell r="C798" t="str">
            <v>Stack Found. &amp; Pedestal</v>
          </cell>
          <cell r="G798">
            <v>2E-3</v>
          </cell>
          <cell r="K798">
            <v>0.34200000000000003</v>
          </cell>
          <cell r="L798">
            <v>1.2999999999999999E-3</v>
          </cell>
        </row>
        <row r="799">
          <cell r="B799" t="str">
            <v>3-5-2-2-1</v>
          </cell>
          <cell r="C799" t="str">
            <v>Excavation</v>
          </cell>
          <cell r="H799">
            <v>7.0000000000000007E-2</v>
          </cell>
          <cell r="K799">
            <v>1</v>
          </cell>
          <cell r="L799">
            <v>1.4000000000000001E-4</v>
          </cell>
        </row>
        <row r="800">
          <cell r="B800" t="str">
            <v>3-5-2-2-2</v>
          </cell>
          <cell r="C800" t="str">
            <v>Lean concrete</v>
          </cell>
          <cell r="H800">
            <v>0.03</v>
          </cell>
          <cell r="K800">
            <v>1</v>
          </cell>
          <cell r="L800">
            <v>6.0000000000000002E-5</v>
          </cell>
        </row>
        <row r="801">
          <cell r="B801" t="str">
            <v>3-5-2-2-3</v>
          </cell>
          <cell r="C801" t="str">
            <v>Reinforcement</v>
          </cell>
          <cell r="H801">
            <v>0.35</v>
          </cell>
          <cell r="K801">
            <v>1</v>
          </cell>
          <cell r="L801">
            <v>6.9999999999999999E-4</v>
          </cell>
        </row>
        <row r="802">
          <cell r="B802" t="str">
            <v>3-5-2-2-4</v>
          </cell>
          <cell r="C802" t="str">
            <v>Formwork</v>
          </cell>
          <cell r="H802">
            <v>0.2</v>
          </cell>
          <cell r="K802">
            <v>1</v>
          </cell>
          <cell r="L802">
            <v>4.0000000000000002E-4</v>
          </cell>
        </row>
        <row r="803">
          <cell r="B803" t="str">
            <v>3-5-2-2-5</v>
          </cell>
          <cell r="C803" t="str">
            <v>Concrete pouring</v>
          </cell>
          <cell r="H803">
            <v>0.3</v>
          </cell>
          <cell r="L803">
            <v>0</v>
          </cell>
        </row>
        <row r="804">
          <cell r="B804" t="str">
            <v>3-5-2-2-6</v>
          </cell>
          <cell r="C804" t="str">
            <v>Backfilling</v>
          </cell>
          <cell r="H804">
            <v>0.05</v>
          </cell>
          <cell r="L804">
            <v>0</v>
          </cell>
        </row>
        <row r="805">
          <cell r="B805" t="str">
            <v>3-5-3</v>
          </cell>
          <cell r="C805" t="str">
            <v>FIN FAN COOLERS</v>
          </cell>
          <cell r="F805">
            <v>4.4999999999999997E-3</v>
          </cell>
          <cell r="K805">
            <v>0</v>
          </cell>
          <cell r="L805">
            <v>2.2100000000000002E-3</v>
          </cell>
        </row>
        <row r="806">
          <cell r="B806" t="str">
            <v>3-5-3-1</v>
          </cell>
          <cell r="C806" t="str">
            <v>Fin Fan Cooler Found.</v>
          </cell>
          <cell r="G806">
            <v>2.5999999999999999E-3</v>
          </cell>
          <cell r="K806">
            <v>0</v>
          </cell>
          <cell r="L806">
            <v>2.2100000000000002E-3</v>
          </cell>
        </row>
        <row r="807">
          <cell r="B807" t="str">
            <v>3-5-3-1-1</v>
          </cell>
          <cell r="C807" t="str">
            <v>Excavation</v>
          </cell>
          <cell r="H807">
            <v>7.0000000000000007E-2</v>
          </cell>
          <cell r="K807">
            <v>1</v>
          </cell>
          <cell r="L807">
            <v>1.8200000000000001E-4</v>
          </cell>
        </row>
        <row r="808">
          <cell r="B808" t="str">
            <v>3-5-3-1-2</v>
          </cell>
          <cell r="C808" t="str">
            <v>Lean concrete</v>
          </cell>
          <cell r="H808">
            <v>0.03</v>
          </cell>
          <cell r="K808">
            <v>1</v>
          </cell>
          <cell r="L808">
            <v>7.7999999999999999E-5</v>
          </cell>
        </row>
        <row r="809">
          <cell r="B809" t="str">
            <v>3-5-3-1-3</v>
          </cell>
          <cell r="C809" t="str">
            <v>Reinforcement</v>
          </cell>
          <cell r="H809">
            <v>0.35</v>
          </cell>
          <cell r="K809">
            <v>1</v>
          </cell>
          <cell r="L809">
            <v>9.0999999999999989E-4</v>
          </cell>
        </row>
        <row r="810">
          <cell r="B810" t="str">
            <v>3-5-3-1-4</v>
          </cell>
          <cell r="C810" t="str">
            <v>Formwork</v>
          </cell>
          <cell r="H810">
            <v>0.2</v>
          </cell>
          <cell r="K810">
            <v>0.8</v>
          </cell>
          <cell r="L810">
            <v>4.1600000000000008E-4</v>
          </cell>
        </row>
        <row r="811">
          <cell r="B811" t="str">
            <v>3-5-3-1-5</v>
          </cell>
          <cell r="C811" t="str">
            <v>Concrete pouring</v>
          </cell>
          <cell r="H811">
            <v>0.3</v>
          </cell>
          <cell r="K811">
            <v>0.8</v>
          </cell>
          <cell r="L811">
            <v>6.2399999999999999E-4</v>
          </cell>
        </row>
        <row r="812">
          <cell r="B812" t="str">
            <v>3-5-3-1-6</v>
          </cell>
          <cell r="C812" t="str">
            <v>Backfilling</v>
          </cell>
          <cell r="H812">
            <v>0.05</v>
          </cell>
          <cell r="K812">
            <v>0</v>
          </cell>
          <cell r="L812">
            <v>0</v>
          </cell>
        </row>
        <row r="813">
          <cell r="B813" t="str">
            <v>3-5-3-2</v>
          </cell>
          <cell r="C813" t="str">
            <v>C.C.W Pumps Found.</v>
          </cell>
          <cell r="G813">
            <v>3.5E-4</v>
          </cell>
          <cell r="K813">
            <v>0</v>
          </cell>
          <cell r="L813">
            <v>0</v>
          </cell>
        </row>
        <row r="814">
          <cell r="B814" t="str">
            <v>3-5-3-2-1</v>
          </cell>
          <cell r="C814" t="str">
            <v>Reinforcement</v>
          </cell>
          <cell r="H814">
            <v>0.3</v>
          </cell>
          <cell r="K814">
            <v>0</v>
          </cell>
          <cell r="L814">
            <v>0</v>
          </cell>
        </row>
        <row r="815">
          <cell r="B815" t="str">
            <v>3-5-3-2-2</v>
          </cell>
          <cell r="C815" t="str">
            <v>Formwork</v>
          </cell>
          <cell r="H815">
            <v>0.25</v>
          </cell>
          <cell r="K815">
            <v>0</v>
          </cell>
          <cell r="L815">
            <v>0</v>
          </cell>
        </row>
        <row r="816">
          <cell r="B816" t="str">
            <v>3-5-3-2-3</v>
          </cell>
          <cell r="C816" t="str">
            <v>Box Erection</v>
          </cell>
          <cell r="H816">
            <v>0.3</v>
          </cell>
          <cell r="K816">
            <v>0</v>
          </cell>
          <cell r="L816">
            <v>0</v>
          </cell>
        </row>
        <row r="817">
          <cell r="B817" t="str">
            <v>3-5-3-2-4</v>
          </cell>
          <cell r="C817" t="str">
            <v>Concrete pouring</v>
          </cell>
          <cell r="H817">
            <v>0.15</v>
          </cell>
          <cell r="K817">
            <v>0</v>
          </cell>
          <cell r="L817">
            <v>0</v>
          </cell>
        </row>
        <row r="818">
          <cell r="B818" t="str">
            <v>3-5-3-3</v>
          </cell>
          <cell r="C818" t="str">
            <v>Fin Fan trench (From Fin Fan to Each Unit)</v>
          </cell>
          <cell r="G818">
            <v>1.5499999999999999E-3</v>
          </cell>
          <cell r="K818">
            <v>0</v>
          </cell>
          <cell r="L818">
            <v>0</v>
          </cell>
        </row>
        <row r="819">
          <cell r="B819" t="str">
            <v>3-5-3-3-1</v>
          </cell>
          <cell r="C819" t="str">
            <v>Excavation</v>
          </cell>
          <cell r="H819">
            <v>0.1</v>
          </cell>
          <cell r="K819">
            <v>0</v>
          </cell>
          <cell r="L819">
            <v>0</v>
          </cell>
        </row>
        <row r="820">
          <cell r="B820" t="str">
            <v>3-5-3-3-2</v>
          </cell>
          <cell r="C820" t="str">
            <v>Floor</v>
          </cell>
          <cell r="H820">
            <v>0.22500000000000001</v>
          </cell>
          <cell r="K820">
            <v>0</v>
          </cell>
          <cell r="L820">
            <v>0</v>
          </cell>
        </row>
        <row r="821">
          <cell r="B821" t="str">
            <v>3-5-3-3-3</v>
          </cell>
          <cell r="C821" t="str">
            <v>Walls</v>
          </cell>
          <cell r="H821">
            <v>0.45</v>
          </cell>
          <cell r="K821">
            <v>0</v>
          </cell>
          <cell r="L821">
            <v>0</v>
          </cell>
        </row>
        <row r="822">
          <cell r="B822" t="str">
            <v>3-5-3-3-4</v>
          </cell>
          <cell r="C822" t="str">
            <v>concrete Slab</v>
          </cell>
          <cell r="H822">
            <v>0.22500000000000001</v>
          </cell>
          <cell r="K822">
            <v>0</v>
          </cell>
          <cell r="L822">
            <v>0</v>
          </cell>
        </row>
        <row r="823">
          <cell r="B823" t="str">
            <v>3-5-4</v>
          </cell>
          <cell r="C823" t="str">
            <v>TRANSFORMERS</v>
          </cell>
          <cell r="F823">
            <v>7.8500000000000011E-3</v>
          </cell>
          <cell r="K823">
            <v>0</v>
          </cell>
          <cell r="L823">
            <v>3.5400000000000004E-4</v>
          </cell>
        </row>
        <row r="824">
          <cell r="B824" t="str">
            <v>3-5-4-1</v>
          </cell>
          <cell r="C824" t="str">
            <v>Main Transf. Found.</v>
          </cell>
          <cell r="G824">
            <v>3.6800000000000001E-3</v>
          </cell>
          <cell r="K824">
            <v>0</v>
          </cell>
          <cell r="L824">
            <v>0</v>
          </cell>
        </row>
        <row r="825">
          <cell r="B825" t="str">
            <v>3-5-4-1-1</v>
          </cell>
          <cell r="C825" t="str">
            <v>Excavation</v>
          </cell>
          <cell r="H825">
            <v>0.1</v>
          </cell>
          <cell r="K825">
            <v>0</v>
          </cell>
          <cell r="L825">
            <v>0</v>
          </cell>
        </row>
        <row r="826">
          <cell r="B826" t="str">
            <v>3-5-4-1-2</v>
          </cell>
          <cell r="C826" t="str">
            <v>Lean concrete</v>
          </cell>
          <cell r="H826">
            <v>0.1</v>
          </cell>
          <cell r="K826">
            <v>0</v>
          </cell>
          <cell r="L826">
            <v>0</v>
          </cell>
        </row>
        <row r="827">
          <cell r="B827" t="str">
            <v>3-5-4-1-3</v>
          </cell>
          <cell r="C827" t="str">
            <v>Reinforcement</v>
          </cell>
          <cell r="H827">
            <v>0.25</v>
          </cell>
          <cell r="K827">
            <v>0</v>
          </cell>
          <cell r="L827">
            <v>0</v>
          </cell>
        </row>
        <row r="828">
          <cell r="B828" t="str">
            <v>3-5-4-1-4</v>
          </cell>
          <cell r="C828" t="str">
            <v>Formwork</v>
          </cell>
          <cell r="H828">
            <v>0.2</v>
          </cell>
          <cell r="K828">
            <v>0</v>
          </cell>
          <cell r="L828">
            <v>0</v>
          </cell>
        </row>
        <row r="829">
          <cell r="B829" t="str">
            <v>3-5-4-1-5</v>
          </cell>
          <cell r="C829" t="str">
            <v>Embeded Parts</v>
          </cell>
          <cell r="H829">
            <v>0.05</v>
          </cell>
          <cell r="K829">
            <v>0</v>
          </cell>
          <cell r="L829">
            <v>0</v>
          </cell>
        </row>
        <row r="830">
          <cell r="B830" t="str">
            <v>3-5-4-1-6</v>
          </cell>
          <cell r="C830" t="str">
            <v>Concrete pouring</v>
          </cell>
          <cell r="H830">
            <v>0.15</v>
          </cell>
          <cell r="K830">
            <v>0</v>
          </cell>
          <cell r="L830">
            <v>0</v>
          </cell>
        </row>
        <row r="831">
          <cell r="B831" t="str">
            <v>3-5-4-1-7</v>
          </cell>
          <cell r="C831" t="str">
            <v>Complement Activities</v>
          </cell>
          <cell r="H831">
            <v>0.1</v>
          </cell>
          <cell r="K831">
            <v>0</v>
          </cell>
          <cell r="L831">
            <v>0</v>
          </cell>
        </row>
        <row r="832">
          <cell r="B832" t="str">
            <v>3-5-4-1-8</v>
          </cell>
          <cell r="C832" t="str">
            <v>Backfilling</v>
          </cell>
          <cell r="H832">
            <v>0.05</v>
          </cell>
          <cell r="K832">
            <v>0</v>
          </cell>
          <cell r="L832">
            <v>0</v>
          </cell>
        </row>
        <row r="833">
          <cell r="B833" t="str">
            <v>3-5-4-2</v>
          </cell>
          <cell r="C833" t="str">
            <v>Transformer Area Civil Works</v>
          </cell>
          <cell r="G833">
            <v>9.5E-4</v>
          </cell>
          <cell r="K833">
            <v>0</v>
          </cell>
          <cell r="L833">
            <v>0</v>
          </cell>
        </row>
        <row r="834">
          <cell r="B834" t="str">
            <v>3-5-4-2-1</v>
          </cell>
          <cell r="C834" t="str">
            <v>Grating Erection</v>
          </cell>
          <cell r="H834">
            <v>0.6</v>
          </cell>
          <cell r="K834">
            <v>0</v>
          </cell>
          <cell r="L834">
            <v>0</v>
          </cell>
        </row>
        <row r="835">
          <cell r="B835" t="str">
            <v>3-5-4-2-2</v>
          </cell>
          <cell r="C835" t="str">
            <v>Graveling</v>
          </cell>
          <cell r="H835">
            <v>0.4</v>
          </cell>
          <cell r="K835">
            <v>0</v>
          </cell>
          <cell r="L835">
            <v>0</v>
          </cell>
        </row>
        <row r="836">
          <cell r="B836" t="str">
            <v>3-5-4-3</v>
          </cell>
          <cell r="C836" t="str">
            <v>Unit Transf. Found.</v>
          </cell>
          <cell r="G836">
            <v>1.4499999999999999E-3</v>
          </cell>
          <cell r="K836">
            <v>0</v>
          </cell>
          <cell r="L836">
            <v>0</v>
          </cell>
        </row>
        <row r="837">
          <cell r="B837" t="str">
            <v>3-5-4-3-1</v>
          </cell>
          <cell r="C837" t="str">
            <v xml:space="preserve"> Subgrading</v>
          </cell>
          <cell r="H837">
            <v>0.2</v>
          </cell>
          <cell r="K837">
            <v>0</v>
          </cell>
          <cell r="L837">
            <v>0</v>
          </cell>
        </row>
        <row r="838">
          <cell r="B838" t="str">
            <v>3-5-4-3-2</v>
          </cell>
          <cell r="C838" t="str">
            <v>Reinforcement</v>
          </cell>
          <cell r="H838">
            <v>0.25</v>
          </cell>
          <cell r="K838">
            <v>0</v>
          </cell>
          <cell r="L838">
            <v>0</v>
          </cell>
        </row>
        <row r="839">
          <cell r="B839" t="str">
            <v>3-5-4-3-3</v>
          </cell>
          <cell r="C839" t="str">
            <v>Formwork</v>
          </cell>
          <cell r="H839">
            <v>0.35</v>
          </cell>
          <cell r="K839">
            <v>0</v>
          </cell>
          <cell r="L839">
            <v>0</v>
          </cell>
        </row>
        <row r="840">
          <cell r="B840" t="str">
            <v>3-5-4-3-4</v>
          </cell>
          <cell r="C840" t="str">
            <v>Concrete pouring</v>
          </cell>
          <cell r="H840">
            <v>0.1</v>
          </cell>
          <cell r="K840">
            <v>0</v>
          </cell>
          <cell r="L840">
            <v>0</v>
          </cell>
        </row>
        <row r="841">
          <cell r="B841" t="str">
            <v>3-5-4-3-5</v>
          </cell>
          <cell r="C841" t="str">
            <v>Complement Activities</v>
          </cell>
          <cell r="H841">
            <v>0.1</v>
          </cell>
          <cell r="K841">
            <v>0</v>
          </cell>
          <cell r="L841">
            <v>0</v>
          </cell>
        </row>
        <row r="842">
          <cell r="B842" t="str">
            <v>3-5-4-4</v>
          </cell>
          <cell r="C842" t="str">
            <v>Fire wall Civil Works</v>
          </cell>
          <cell r="G842">
            <v>1.7700000000000001E-3</v>
          </cell>
          <cell r="K842">
            <v>0</v>
          </cell>
          <cell r="L842">
            <v>3.5400000000000004E-4</v>
          </cell>
        </row>
        <row r="843">
          <cell r="B843" t="str">
            <v>3-5-4-4-1</v>
          </cell>
          <cell r="C843" t="str">
            <v>Reinforcement</v>
          </cell>
          <cell r="H843">
            <v>0.4</v>
          </cell>
          <cell r="K843">
            <v>0.2</v>
          </cell>
          <cell r="L843">
            <v>1.4160000000000003E-4</v>
          </cell>
        </row>
        <row r="844">
          <cell r="B844" t="str">
            <v>3-5-4-4-2</v>
          </cell>
          <cell r="C844" t="str">
            <v>Formwork</v>
          </cell>
          <cell r="H844">
            <v>0.3</v>
          </cell>
          <cell r="K844">
            <v>0.2</v>
          </cell>
          <cell r="L844">
            <v>1.0620000000000001E-4</v>
          </cell>
        </row>
        <row r="845">
          <cell r="B845" t="str">
            <v>3-5-4-4-3</v>
          </cell>
          <cell r="C845" t="str">
            <v>Embeded Parts</v>
          </cell>
          <cell r="H845">
            <v>0.1</v>
          </cell>
          <cell r="K845">
            <v>0.2</v>
          </cell>
          <cell r="L845">
            <v>3.5400000000000007E-5</v>
          </cell>
        </row>
        <row r="846">
          <cell r="B846" t="str">
            <v>3-5-4-4-4</v>
          </cell>
          <cell r="C846" t="str">
            <v>Concrete pouring</v>
          </cell>
          <cell r="H846">
            <v>0.2</v>
          </cell>
          <cell r="K846">
            <v>0.2</v>
          </cell>
          <cell r="L846">
            <v>7.0800000000000013E-5</v>
          </cell>
        </row>
        <row r="847">
          <cell r="B847" t="str">
            <v>3-6</v>
          </cell>
          <cell r="C847" t="str">
            <v>Unit # 6</v>
          </cell>
          <cell r="E847">
            <v>0.10431000000000001</v>
          </cell>
          <cell r="K847">
            <v>0.2537211724666858</v>
          </cell>
          <cell r="L847">
            <v>2.6465655499999997E-2</v>
          </cell>
        </row>
        <row r="848">
          <cell r="B848" t="str">
            <v>3-6-1</v>
          </cell>
          <cell r="C848" t="str">
            <v xml:space="preserve">GAS TURBINE </v>
          </cell>
          <cell r="F848">
            <v>8.8460000000000011E-2</v>
          </cell>
          <cell r="K848">
            <v>0.20437265430703144</v>
          </cell>
          <cell r="L848">
            <v>2.3245655499999997E-2</v>
          </cell>
        </row>
        <row r="849">
          <cell r="B849" t="str">
            <v>3-6-1-1</v>
          </cell>
          <cell r="C849" t="str">
            <v>Fuel Oil skids Found.</v>
          </cell>
          <cell r="G849">
            <v>2.32E-3</v>
          </cell>
          <cell r="K849">
            <v>0</v>
          </cell>
          <cell r="L849">
            <v>0</v>
          </cell>
        </row>
        <row r="850">
          <cell r="B850" t="str">
            <v>3-6-1-1-1</v>
          </cell>
          <cell r="C850" t="str">
            <v>Excavation</v>
          </cell>
          <cell r="H850">
            <v>7.0000000000000007E-2</v>
          </cell>
          <cell r="K850">
            <v>0</v>
          </cell>
          <cell r="L850">
            <v>0</v>
          </cell>
        </row>
        <row r="851">
          <cell r="B851" t="str">
            <v>3-6-1-1-2</v>
          </cell>
          <cell r="C851" t="str">
            <v>Lean concrete</v>
          </cell>
          <cell r="H851">
            <v>0.03</v>
          </cell>
          <cell r="K851">
            <v>0</v>
          </cell>
          <cell r="L851">
            <v>0</v>
          </cell>
        </row>
        <row r="852">
          <cell r="B852" t="str">
            <v>3-6-1-1-3</v>
          </cell>
          <cell r="C852" t="str">
            <v>Reinforcement</v>
          </cell>
          <cell r="H852">
            <v>0.35</v>
          </cell>
          <cell r="K852">
            <v>0</v>
          </cell>
          <cell r="L852">
            <v>0</v>
          </cell>
        </row>
        <row r="853">
          <cell r="B853" t="str">
            <v>3-6-1-1-4</v>
          </cell>
          <cell r="C853" t="str">
            <v>Formwork</v>
          </cell>
          <cell r="H853">
            <v>0.2</v>
          </cell>
          <cell r="K853">
            <v>0</v>
          </cell>
          <cell r="L853">
            <v>0</v>
          </cell>
        </row>
        <row r="854">
          <cell r="B854" t="str">
            <v>3-6-1-1-5</v>
          </cell>
          <cell r="C854" t="str">
            <v>Concrete pouring</v>
          </cell>
          <cell r="H854">
            <v>0.3</v>
          </cell>
          <cell r="K854">
            <v>0</v>
          </cell>
          <cell r="L854">
            <v>0</v>
          </cell>
        </row>
        <row r="855">
          <cell r="B855" t="str">
            <v>3-6-1-1-6</v>
          </cell>
          <cell r="C855" t="str">
            <v>Backfilling</v>
          </cell>
          <cell r="H855">
            <v>0.05</v>
          </cell>
          <cell r="K855">
            <v>0</v>
          </cell>
          <cell r="L855">
            <v>0</v>
          </cell>
        </row>
        <row r="856">
          <cell r="B856" t="str">
            <v>3-6-1-2</v>
          </cell>
          <cell r="C856" t="str">
            <v>Fuel Gas System</v>
          </cell>
          <cell r="G856">
            <v>4.64E-3</v>
          </cell>
          <cell r="K856">
            <v>0</v>
          </cell>
          <cell r="L856">
            <v>0</v>
          </cell>
        </row>
        <row r="857">
          <cell r="B857" t="str">
            <v>3-6-1-2-1</v>
          </cell>
          <cell r="C857" t="str">
            <v>Filter Gas skids Found.</v>
          </cell>
          <cell r="H857">
            <v>2.32E-3</v>
          </cell>
          <cell r="K857">
            <v>0</v>
          </cell>
          <cell r="L857">
            <v>0</v>
          </cell>
        </row>
        <row r="858">
          <cell r="B858" t="str">
            <v>3-6-1-2-1-1</v>
          </cell>
          <cell r="C858" t="str">
            <v>Excavation</v>
          </cell>
          <cell r="I858">
            <v>7.0000000000000007E-2</v>
          </cell>
          <cell r="K858">
            <v>0</v>
          </cell>
          <cell r="L858">
            <v>0</v>
          </cell>
        </row>
        <row r="859">
          <cell r="B859" t="str">
            <v>3-6-1-2-1-2</v>
          </cell>
          <cell r="C859" t="str">
            <v>Lean concrete</v>
          </cell>
          <cell r="I859">
            <v>0.03</v>
          </cell>
          <cell r="K859">
            <v>0</v>
          </cell>
          <cell r="L859">
            <v>0</v>
          </cell>
        </row>
        <row r="860">
          <cell r="B860" t="str">
            <v>3-6-1-2-1-3</v>
          </cell>
          <cell r="C860" t="str">
            <v>Reinforcement</v>
          </cell>
          <cell r="I860">
            <v>0.35</v>
          </cell>
          <cell r="K860">
            <v>0</v>
          </cell>
          <cell r="L860">
            <v>0</v>
          </cell>
        </row>
        <row r="861">
          <cell r="B861" t="str">
            <v>3-6-1-2-1-4</v>
          </cell>
          <cell r="C861" t="str">
            <v>Formwork</v>
          </cell>
          <cell r="I861">
            <v>0.2</v>
          </cell>
          <cell r="K861">
            <v>0</v>
          </cell>
          <cell r="L861">
            <v>0</v>
          </cell>
        </row>
        <row r="862">
          <cell r="B862" t="str">
            <v>3-6-1-2-1-5</v>
          </cell>
          <cell r="C862" t="str">
            <v>Concrete pouring</v>
          </cell>
          <cell r="I862">
            <v>0.3</v>
          </cell>
          <cell r="K862">
            <v>0</v>
          </cell>
          <cell r="L862">
            <v>0</v>
          </cell>
        </row>
        <row r="863">
          <cell r="B863" t="str">
            <v>3-6-1-2-1-6</v>
          </cell>
          <cell r="C863" t="str">
            <v>Backfilling</v>
          </cell>
          <cell r="I863">
            <v>0.05</v>
          </cell>
          <cell r="K863">
            <v>0</v>
          </cell>
          <cell r="L863">
            <v>0</v>
          </cell>
        </row>
        <row r="864">
          <cell r="B864" t="str">
            <v>3-6-1-2-1</v>
          </cell>
          <cell r="C864" t="str">
            <v>Fuel Gas skids Found.</v>
          </cell>
          <cell r="H864">
            <v>2.32E-3</v>
          </cell>
          <cell r="K864">
            <v>0</v>
          </cell>
          <cell r="L864">
            <v>0</v>
          </cell>
        </row>
        <row r="865">
          <cell r="B865" t="str">
            <v>3-6-1-2-1-1</v>
          </cell>
          <cell r="C865" t="str">
            <v>Excavation</v>
          </cell>
          <cell r="I865">
            <v>7.0000000000000007E-2</v>
          </cell>
          <cell r="K865">
            <v>0</v>
          </cell>
          <cell r="L865">
            <v>0</v>
          </cell>
        </row>
        <row r="866">
          <cell r="B866" t="str">
            <v>3-6-1-2-1-2</v>
          </cell>
          <cell r="C866" t="str">
            <v>Lean concrete</v>
          </cell>
          <cell r="I866">
            <v>0.03</v>
          </cell>
          <cell r="K866">
            <v>0</v>
          </cell>
          <cell r="L866">
            <v>0</v>
          </cell>
        </row>
        <row r="867">
          <cell r="B867" t="str">
            <v>3-6-1-2-1-3</v>
          </cell>
          <cell r="C867" t="str">
            <v>Reinforcement</v>
          </cell>
          <cell r="I867">
            <v>0.35</v>
          </cell>
          <cell r="K867">
            <v>0</v>
          </cell>
          <cell r="L867">
            <v>0</v>
          </cell>
        </row>
        <row r="868">
          <cell r="B868" t="str">
            <v>3-6-1-2-1-4</v>
          </cell>
          <cell r="C868" t="str">
            <v>Formwork</v>
          </cell>
          <cell r="I868">
            <v>0.2</v>
          </cell>
          <cell r="K868">
            <v>0</v>
          </cell>
          <cell r="L868">
            <v>0</v>
          </cell>
        </row>
        <row r="869">
          <cell r="B869" t="str">
            <v>3-6-1-2-1-5</v>
          </cell>
          <cell r="C869" t="str">
            <v>Concrete pouring</v>
          </cell>
          <cell r="I869">
            <v>0.3</v>
          </cell>
          <cell r="K869">
            <v>0</v>
          </cell>
          <cell r="L869">
            <v>0</v>
          </cell>
        </row>
        <row r="870">
          <cell r="B870" t="str">
            <v>3-6-1-2-1-6</v>
          </cell>
          <cell r="C870" t="str">
            <v>Backfilling</v>
          </cell>
          <cell r="I870">
            <v>0.05</v>
          </cell>
          <cell r="K870">
            <v>0</v>
          </cell>
          <cell r="L870">
            <v>0</v>
          </cell>
        </row>
        <row r="871">
          <cell r="B871" t="str">
            <v>3-6-1-3</v>
          </cell>
          <cell r="C871" t="str">
            <v>Lube Oil skids Found.</v>
          </cell>
          <cell r="G871">
            <v>2.32E-3</v>
          </cell>
          <cell r="K871">
            <v>0</v>
          </cell>
          <cell r="L871">
            <v>0</v>
          </cell>
        </row>
        <row r="872">
          <cell r="B872" t="str">
            <v>3-6-1-3-1</v>
          </cell>
          <cell r="C872" t="str">
            <v>Excavation</v>
          </cell>
          <cell r="H872">
            <v>7.0000000000000007E-2</v>
          </cell>
          <cell r="K872">
            <v>0</v>
          </cell>
          <cell r="L872">
            <v>0</v>
          </cell>
        </row>
        <row r="873">
          <cell r="B873" t="str">
            <v>3-6-1-3-2</v>
          </cell>
          <cell r="C873" t="str">
            <v>Lean concrete</v>
          </cell>
          <cell r="H873">
            <v>0.03</v>
          </cell>
          <cell r="K873">
            <v>0</v>
          </cell>
          <cell r="L873">
            <v>0</v>
          </cell>
        </row>
        <row r="874">
          <cell r="B874" t="str">
            <v>3-6-1-3-3</v>
          </cell>
          <cell r="C874" t="str">
            <v>Reinforcement</v>
          </cell>
          <cell r="H874">
            <v>0.35</v>
          </cell>
          <cell r="K874">
            <v>0</v>
          </cell>
          <cell r="L874">
            <v>0</v>
          </cell>
        </row>
        <row r="875">
          <cell r="B875" t="str">
            <v>3-6-1-3-4</v>
          </cell>
          <cell r="C875" t="str">
            <v>Formwork</v>
          </cell>
          <cell r="H875">
            <v>0.2</v>
          </cell>
          <cell r="K875">
            <v>0</v>
          </cell>
          <cell r="L875">
            <v>0</v>
          </cell>
        </row>
        <row r="876">
          <cell r="B876" t="str">
            <v>3-6-1-3-5</v>
          </cell>
          <cell r="C876" t="str">
            <v>Concrete pouring</v>
          </cell>
          <cell r="H876">
            <v>0.3</v>
          </cell>
          <cell r="K876">
            <v>0</v>
          </cell>
          <cell r="L876">
            <v>0</v>
          </cell>
        </row>
        <row r="877">
          <cell r="B877" t="str">
            <v>3-6-1-3-6</v>
          </cell>
          <cell r="C877" t="str">
            <v>Backfilling</v>
          </cell>
          <cell r="H877">
            <v>0.05</v>
          </cell>
          <cell r="K877">
            <v>0</v>
          </cell>
          <cell r="L877">
            <v>0</v>
          </cell>
        </row>
        <row r="878">
          <cell r="B878" t="str">
            <v>3-6-1-4</v>
          </cell>
          <cell r="C878" t="str">
            <v>Enclosure Found.</v>
          </cell>
          <cell r="G878">
            <v>2.8999999999999998E-3</v>
          </cell>
          <cell r="K878">
            <v>0</v>
          </cell>
          <cell r="L878">
            <v>0</v>
          </cell>
        </row>
        <row r="879">
          <cell r="B879" t="str">
            <v>3-6-1-4-1</v>
          </cell>
          <cell r="C879" t="str">
            <v>Excavation</v>
          </cell>
          <cell r="H879">
            <v>7.0000000000000007E-2</v>
          </cell>
          <cell r="K879">
            <v>0</v>
          </cell>
          <cell r="L879">
            <v>0</v>
          </cell>
        </row>
        <row r="880">
          <cell r="B880" t="str">
            <v>3-6-1-4-2</v>
          </cell>
          <cell r="C880" t="str">
            <v>Lean concrete</v>
          </cell>
          <cell r="H880">
            <v>0.03</v>
          </cell>
          <cell r="K880">
            <v>0</v>
          </cell>
          <cell r="L880">
            <v>0</v>
          </cell>
        </row>
        <row r="881">
          <cell r="B881" t="str">
            <v>3-6-1-4-3</v>
          </cell>
          <cell r="C881" t="str">
            <v>Reinforcement</v>
          </cell>
          <cell r="H881">
            <v>0.35</v>
          </cell>
          <cell r="K881">
            <v>0</v>
          </cell>
          <cell r="L881">
            <v>0</v>
          </cell>
        </row>
        <row r="882">
          <cell r="B882" t="str">
            <v>3-6-1-4-4</v>
          </cell>
          <cell r="C882" t="str">
            <v>Formwork</v>
          </cell>
          <cell r="H882">
            <v>0.2</v>
          </cell>
          <cell r="K882">
            <v>0</v>
          </cell>
          <cell r="L882">
            <v>0</v>
          </cell>
        </row>
        <row r="883">
          <cell r="B883" t="str">
            <v>3-6-1-4-5</v>
          </cell>
          <cell r="C883" t="str">
            <v>Concrete pouring</v>
          </cell>
          <cell r="H883">
            <v>0.3</v>
          </cell>
          <cell r="K883">
            <v>0</v>
          </cell>
          <cell r="L883">
            <v>0</v>
          </cell>
        </row>
        <row r="884">
          <cell r="B884" t="str">
            <v>3-6-1-4-6</v>
          </cell>
          <cell r="C884" t="str">
            <v>Backfilling</v>
          </cell>
          <cell r="H884">
            <v>0.05</v>
          </cell>
          <cell r="K884">
            <v>0</v>
          </cell>
          <cell r="L884">
            <v>0</v>
          </cell>
        </row>
        <row r="885">
          <cell r="B885" t="str">
            <v>3-6-1-5</v>
          </cell>
          <cell r="C885" t="str">
            <v>Power House</v>
          </cell>
          <cell r="G885">
            <v>5.4990000000000004E-2</v>
          </cell>
          <cell r="K885">
            <v>0.31824158937988728</v>
          </cell>
          <cell r="L885">
            <v>2.1895355499999998E-2</v>
          </cell>
        </row>
        <row r="886">
          <cell r="B886" t="str">
            <v>3-6-1-5-1</v>
          </cell>
          <cell r="C886" t="str">
            <v>TH Building Found.</v>
          </cell>
          <cell r="H886">
            <v>9.5700000000000004E-3</v>
          </cell>
          <cell r="K886">
            <v>0.89900000000000002</v>
          </cell>
          <cell r="L886">
            <v>9.0020205000000009E-3</v>
          </cell>
        </row>
        <row r="887">
          <cell r="B887" t="str">
            <v>3-6-1-5-1-1</v>
          </cell>
          <cell r="C887" t="str">
            <v>Foundation</v>
          </cell>
          <cell r="I887">
            <v>0.55000000000000004</v>
          </cell>
          <cell r="K887">
            <v>0.93500000000000005</v>
          </cell>
          <cell r="L887">
            <v>4.9108455000000002E-3</v>
          </cell>
        </row>
        <row r="888">
          <cell r="B888" t="str">
            <v>3-6-1-5-1-1-1</v>
          </cell>
          <cell r="C888" t="str">
            <v>Excavation</v>
          </cell>
          <cell r="J888">
            <v>7.0000000000000007E-2</v>
          </cell>
          <cell r="K888">
            <v>1</v>
          </cell>
          <cell r="L888">
            <v>3.6844500000000007E-4</v>
          </cell>
        </row>
        <row r="889">
          <cell r="B889" t="str">
            <v>3-6-1-5-1-1-2</v>
          </cell>
          <cell r="C889" t="str">
            <v>Lean concrete</v>
          </cell>
          <cell r="J889">
            <v>0.03</v>
          </cell>
          <cell r="K889">
            <v>1</v>
          </cell>
          <cell r="L889">
            <v>1.5790500000000001E-4</v>
          </cell>
        </row>
        <row r="890">
          <cell r="B890" t="str">
            <v>3-6-1-5-1-1-3</v>
          </cell>
          <cell r="C890" t="str">
            <v>Reinforcement</v>
          </cell>
          <cell r="J890">
            <v>0.35</v>
          </cell>
          <cell r="K890">
            <v>0.98</v>
          </cell>
          <cell r="L890">
            <v>1.8053805000000003E-3</v>
          </cell>
        </row>
        <row r="891">
          <cell r="B891" t="str">
            <v>3-6-1-5-1-1-4</v>
          </cell>
          <cell r="C891" t="str">
            <v>Formwork</v>
          </cell>
          <cell r="J891">
            <v>0.2</v>
          </cell>
          <cell r="K891">
            <v>0.98</v>
          </cell>
          <cell r="L891">
            <v>1.0316460000000002E-3</v>
          </cell>
        </row>
        <row r="892">
          <cell r="B892" t="str">
            <v>3-6-1-5-1-1-5</v>
          </cell>
          <cell r="C892" t="str">
            <v>Concrete pouring</v>
          </cell>
          <cell r="J892">
            <v>0.3</v>
          </cell>
          <cell r="K892">
            <v>0.98</v>
          </cell>
          <cell r="L892">
            <v>1.5474690000000001E-3</v>
          </cell>
        </row>
        <row r="893">
          <cell r="B893" t="str">
            <v>3-6-1-5-1-1-6</v>
          </cell>
          <cell r="C893" t="str">
            <v>Backfilling</v>
          </cell>
          <cell r="J893">
            <v>0.05</v>
          </cell>
          <cell r="K893">
            <v>0</v>
          </cell>
          <cell r="L893">
            <v>0</v>
          </cell>
        </row>
        <row r="894">
          <cell r="B894" t="str">
            <v>3-6-1-5-1-2</v>
          </cell>
          <cell r="C894" t="str">
            <v>Pedestal</v>
          </cell>
          <cell r="I894">
            <v>0.45</v>
          </cell>
          <cell r="K894">
            <v>0.85499999999999998</v>
          </cell>
          <cell r="L894">
            <v>4.0911750000000007E-3</v>
          </cell>
        </row>
        <row r="895">
          <cell r="B895" t="str">
            <v>3-6-1-5-1-2-1</v>
          </cell>
          <cell r="C895" t="str">
            <v>Reinforcement</v>
          </cell>
          <cell r="J895">
            <v>0.2</v>
          </cell>
          <cell r="K895">
            <v>1</v>
          </cell>
          <cell r="L895">
            <v>8.6130000000000017E-4</v>
          </cell>
        </row>
        <row r="896">
          <cell r="B896" t="str">
            <v>3-6-1-5-1-2-2</v>
          </cell>
          <cell r="C896" t="str">
            <v>Formwork</v>
          </cell>
          <cell r="J896">
            <v>0.3</v>
          </cell>
          <cell r="K896">
            <v>1</v>
          </cell>
          <cell r="L896">
            <v>1.29195E-3</v>
          </cell>
        </row>
        <row r="897">
          <cell r="B897" t="str">
            <v>3-6-1-5-1-2-3</v>
          </cell>
          <cell r="C897" t="str">
            <v>Embeded</v>
          </cell>
          <cell r="J897">
            <v>0.2</v>
          </cell>
          <cell r="K897">
            <v>1</v>
          </cell>
          <cell r="L897">
            <v>8.6130000000000017E-4</v>
          </cell>
        </row>
        <row r="898">
          <cell r="B898" t="str">
            <v>3-6-1-5-1-2-4</v>
          </cell>
          <cell r="C898" t="str">
            <v>Concrete</v>
          </cell>
          <cell r="J898">
            <v>0.25</v>
          </cell>
          <cell r="K898">
            <v>1</v>
          </cell>
          <cell r="L898">
            <v>1.0766250000000001E-3</v>
          </cell>
        </row>
        <row r="899">
          <cell r="B899" t="str">
            <v>3-6-1-5-1-2-5</v>
          </cell>
          <cell r="C899" t="str">
            <v>Backfilling</v>
          </cell>
          <cell r="J899">
            <v>0.05</v>
          </cell>
          <cell r="K899">
            <v>0</v>
          </cell>
          <cell r="L899">
            <v>0</v>
          </cell>
        </row>
        <row r="900">
          <cell r="B900" t="str">
            <v>3-6-1-5-2</v>
          </cell>
          <cell r="C900" t="str">
            <v>Turbine Hall (S/S)</v>
          </cell>
          <cell r="H900">
            <v>1.2919999999999999E-2</v>
          </cell>
          <cell r="K900">
            <v>0.44</v>
          </cell>
          <cell r="L900">
            <v>5.8786000000000003E-3</v>
          </cell>
        </row>
        <row r="901">
          <cell r="B901" t="str">
            <v>3-6-1-5-2-1</v>
          </cell>
          <cell r="C901" t="str">
            <v>Turbine Hall (S/S)-Manufactory</v>
          </cell>
          <cell r="I901">
            <v>0.55000000000000004</v>
          </cell>
          <cell r="K901">
            <v>0.8</v>
          </cell>
          <cell r="L901">
            <v>5.6848000000000003E-3</v>
          </cell>
        </row>
        <row r="902">
          <cell r="B902" t="str">
            <v>3-6-1-5-2-2</v>
          </cell>
          <cell r="C902" t="str">
            <v>Turbine Hall (S/S)-Transportation</v>
          </cell>
          <cell r="I902">
            <v>0.05</v>
          </cell>
          <cell r="K902">
            <v>0.3</v>
          </cell>
          <cell r="L902">
            <v>1.9379999999999997E-4</v>
          </cell>
        </row>
        <row r="903">
          <cell r="B903" t="str">
            <v>3-6-1-5-2-3</v>
          </cell>
          <cell r="C903" t="str">
            <v>Turbine Hall (S/S) - Erection</v>
          </cell>
          <cell r="I903">
            <v>0.4</v>
          </cell>
          <cell r="K903">
            <v>0</v>
          </cell>
          <cell r="L903">
            <v>0</v>
          </cell>
        </row>
        <row r="904">
          <cell r="B904" t="str">
            <v>3-6-1-5-2-3-1</v>
          </cell>
          <cell r="C904" t="str">
            <v>Column</v>
          </cell>
          <cell r="J904">
            <v>0.35</v>
          </cell>
          <cell r="K904">
            <v>0</v>
          </cell>
          <cell r="L904">
            <v>0</v>
          </cell>
        </row>
        <row r="905">
          <cell r="B905" t="str">
            <v>3-6-1-5-2-3-2</v>
          </cell>
          <cell r="C905" t="str">
            <v>Beam</v>
          </cell>
          <cell r="J905">
            <v>0.25</v>
          </cell>
          <cell r="K905">
            <v>0</v>
          </cell>
          <cell r="L905">
            <v>0</v>
          </cell>
        </row>
        <row r="906">
          <cell r="B906" t="str">
            <v>3-6-1-5-2-3-3</v>
          </cell>
          <cell r="C906" t="str">
            <v>Perlin</v>
          </cell>
          <cell r="J906">
            <v>0.2</v>
          </cell>
          <cell r="K906">
            <v>0</v>
          </cell>
          <cell r="L906">
            <v>0</v>
          </cell>
        </row>
        <row r="907">
          <cell r="B907" t="str">
            <v>3-6-1-5-2-3-4</v>
          </cell>
          <cell r="C907" t="str">
            <v>Others</v>
          </cell>
          <cell r="J907">
            <v>0.2</v>
          </cell>
          <cell r="K907">
            <v>0</v>
          </cell>
          <cell r="L907">
            <v>0</v>
          </cell>
        </row>
        <row r="908">
          <cell r="B908" t="str">
            <v>3-6-1-5-3</v>
          </cell>
          <cell r="C908" t="str">
            <v>Wall / Roof sheeting (Sandwich panels)</v>
          </cell>
          <cell r="H908">
            <v>4.2700000000000004E-3</v>
          </cell>
          <cell r="K908">
            <v>0</v>
          </cell>
          <cell r="L908">
            <v>0</v>
          </cell>
        </row>
        <row r="909">
          <cell r="B909" t="str">
            <v>3-6-1-5-3-1</v>
          </cell>
          <cell r="C909" t="str">
            <v xml:space="preserve">wall  sheeting </v>
          </cell>
          <cell r="I909">
            <v>0.6</v>
          </cell>
          <cell r="K909">
            <v>0</v>
          </cell>
          <cell r="L909">
            <v>0</v>
          </cell>
        </row>
        <row r="910">
          <cell r="B910" t="str">
            <v>3-6-1-5-3-2</v>
          </cell>
          <cell r="C910" t="str">
            <v xml:space="preserve"> Roof sheeting </v>
          </cell>
          <cell r="I910">
            <v>0.4</v>
          </cell>
          <cell r="K910">
            <v>0</v>
          </cell>
          <cell r="L910">
            <v>0</v>
          </cell>
        </row>
        <row r="911">
          <cell r="B911" t="str">
            <v>3-6-1-5-4</v>
          </cell>
          <cell r="C911" t="str">
            <v>Misc Civil Works</v>
          </cell>
          <cell r="H911">
            <v>2.32E-3</v>
          </cell>
          <cell r="K911">
            <v>0</v>
          </cell>
          <cell r="L911">
            <v>0</v>
          </cell>
        </row>
        <row r="912">
          <cell r="B912" t="str">
            <v>3-6-1-5-4-1</v>
          </cell>
          <cell r="C912" t="str">
            <v xml:space="preserve">Doors &amp; windows </v>
          </cell>
          <cell r="I912">
            <v>0.15</v>
          </cell>
          <cell r="K912">
            <v>0</v>
          </cell>
          <cell r="L912">
            <v>0</v>
          </cell>
        </row>
        <row r="913">
          <cell r="B913" t="str">
            <v>3-6-1-5-4-2</v>
          </cell>
          <cell r="C913" t="str">
            <v>Brick wall</v>
          </cell>
          <cell r="I913">
            <v>0.4</v>
          </cell>
          <cell r="K913">
            <v>0</v>
          </cell>
          <cell r="L913">
            <v>0</v>
          </cell>
        </row>
        <row r="914">
          <cell r="B914" t="str">
            <v>3-6-1-5-4-3</v>
          </cell>
          <cell r="C914" t="str">
            <v>Flooring</v>
          </cell>
          <cell r="I914">
            <v>0.25</v>
          </cell>
          <cell r="K914">
            <v>0</v>
          </cell>
          <cell r="L914">
            <v>0</v>
          </cell>
        </row>
        <row r="915">
          <cell r="B915" t="str">
            <v>3-6-1-5-4-4</v>
          </cell>
          <cell r="C915" t="str">
            <v>Mechanical &amp; Electical Act.</v>
          </cell>
          <cell r="I915">
            <v>0.2</v>
          </cell>
          <cell r="K915">
            <v>0</v>
          </cell>
          <cell r="L915">
            <v>0</v>
          </cell>
        </row>
        <row r="916">
          <cell r="B916" t="str">
            <v>3-6-1-5-5</v>
          </cell>
          <cell r="C916" t="str">
            <v>TG Found.</v>
          </cell>
          <cell r="H916">
            <v>1.7129999999999999E-2</v>
          </cell>
          <cell r="K916">
            <v>0.1875</v>
          </cell>
          <cell r="L916">
            <v>7.0147349999999994E-3</v>
          </cell>
        </row>
        <row r="917">
          <cell r="B917" t="str">
            <v>3-6-1-5-5-1</v>
          </cell>
          <cell r="C917" t="str">
            <v>Excavation</v>
          </cell>
          <cell r="I917">
            <v>0.05</v>
          </cell>
          <cell r="K917">
            <v>1</v>
          </cell>
          <cell r="L917">
            <v>8.5650000000000006E-4</v>
          </cell>
        </row>
        <row r="918">
          <cell r="B918" t="str">
            <v>3-6-1-5-5-2</v>
          </cell>
          <cell r="C918" t="str">
            <v>Lean concrete</v>
          </cell>
          <cell r="I918">
            <v>0.05</v>
          </cell>
          <cell r="K918">
            <v>1</v>
          </cell>
          <cell r="L918">
            <v>8.5650000000000006E-4</v>
          </cell>
        </row>
        <row r="919">
          <cell r="B919" t="str">
            <v>3-6-1-5-5-3</v>
          </cell>
          <cell r="C919" t="str">
            <v>Reinforcement</v>
          </cell>
          <cell r="I919">
            <v>0.35</v>
          </cell>
          <cell r="K919">
            <v>0.75</v>
          </cell>
          <cell r="L919">
            <v>4.4966249999999989E-3</v>
          </cell>
        </row>
        <row r="920">
          <cell r="B920" t="str">
            <v>3-6-1-5-5-4</v>
          </cell>
          <cell r="C920" t="str">
            <v>Formwork</v>
          </cell>
          <cell r="I920">
            <v>0.09</v>
          </cell>
          <cell r="K920">
            <v>0.3</v>
          </cell>
          <cell r="L920">
            <v>4.6250999999999996E-4</v>
          </cell>
        </row>
        <row r="921">
          <cell r="B921" t="str">
            <v>3-6-1-5-5-5</v>
          </cell>
          <cell r="C921" t="str">
            <v>Embeded Parts</v>
          </cell>
          <cell r="I921">
            <v>0.1</v>
          </cell>
          <cell r="K921">
            <v>0.2</v>
          </cell>
          <cell r="L921">
            <v>3.4260000000000003E-4</v>
          </cell>
        </row>
        <row r="922">
          <cell r="B922" t="str">
            <v>3-6-1-5-5-6</v>
          </cell>
          <cell r="C922" t="str">
            <v>Concrete pouring</v>
          </cell>
          <cell r="I922">
            <v>0.31</v>
          </cell>
          <cell r="K922">
            <v>0</v>
          </cell>
          <cell r="L922">
            <v>0</v>
          </cell>
        </row>
        <row r="923">
          <cell r="B923" t="str">
            <v>3-6-1-5-5-7</v>
          </cell>
          <cell r="C923" t="str">
            <v>Backfilling</v>
          </cell>
          <cell r="I923">
            <v>0.05</v>
          </cell>
          <cell r="K923">
            <v>0</v>
          </cell>
          <cell r="L923">
            <v>0</v>
          </cell>
        </row>
        <row r="924">
          <cell r="B924" t="str">
            <v>3-6-1-5-6</v>
          </cell>
          <cell r="C924" t="str">
            <v>Ignition gas Civil Work</v>
          </cell>
          <cell r="H924">
            <v>3.5000000000000001E-3</v>
          </cell>
          <cell r="K924">
            <v>0</v>
          </cell>
          <cell r="L924">
            <v>0</v>
          </cell>
        </row>
        <row r="925">
          <cell r="B925" t="str">
            <v>3-6-1-5-6-1</v>
          </cell>
          <cell r="C925" t="str">
            <v>Excavation</v>
          </cell>
          <cell r="I925">
            <v>0.05</v>
          </cell>
          <cell r="K925">
            <v>0</v>
          </cell>
          <cell r="L925">
            <v>0</v>
          </cell>
        </row>
        <row r="926">
          <cell r="B926" t="str">
            <v>3-6-1-5-6-2</v>
          </cell>
          <cell r="C926" t="str">
            <v>Lean concrete</v>
          </cell>
          <cell r="I926">
            <v>0.05</v>
          </cell>
          <cell r="K926">
            <v>0</v>
          </cell>
          <cell r="L926">
            <v>0</v>
          </cell>
        </row>
        <row r="927">
          <cell r="B927" t="str">
            <v>3-6-1-5-6-3</v>
          </cell>
          <cell r="C927" t="str">
            <v>Reinforcement</v>
          </cell>
          <cell r="I927">
            <v>0.35</v>
          </cell>
          <cell r="K927">
            <v>0</v>
          </cell>
          <cell r="L927">
            <v>0</v>
          </cell>
        </row>
        <row r="928">
          <cell r="B928" t="str">
            <v>3-6-1-5-6-4</v>
          </cell>
          <cell r="C928" t="str">
            <v>Formwork</v>
          </cell>
          <cell r="I928">
            <v>0.2</v>
          </cell>
          <cell r="K928">
            <v>0</v>
          </cell>
          <cell r="L928">
            <v>0</v>
          </cell>
        </row>
        <row r="929">
          <cell r="B929" t="str">
            <v>3-6-1-5-6-5</v>
          </cell>
          <cell r="C929" t="str">
            <v>Embeded Parts</v>
          </cell>
          <cell r="I929">
            <v>0.1</v>
          </cell>
          <cell r="K929">
            <v>0</v>
          </cell>
          <cell r="L929">
            <v>0</v>
          </cell>
        </row>
        <row r="930">
          <cell r="B930" t="str">
            <v>3-6-1-5-6-6</v>
          </cell>
          <cell r="C930" t="str">
            <v>Concrete pouring</v>
          </cell>
          <cell r="I930">
            <v>0.2</v>
          </cell>
          <cell r="K930">
            <v>0</v>
          </cell>
          <cell r="L930">
            <v>0</v>
          </cell>
        </row>
        <row r="931">
          <cell r="B931" t="str">
            <v>3-6-1-5-6-7</v>
          </cell>
          <cell r="C931" t="str">
            <v>Backfilling</v>
          </cell>
          <cell r="I931">
            <v>0.05</v>
          </cell>
          <cell r="K931">
            <v>0</v>
          </cell>
          <cell r="L931">
            <v>0</v>
          </cell>
        </row>
        <row r="932">
          <cell r="B932" t="str">
            <v>3-6-1-5-7</v>
          </cell>
          <cell r="C932" t="str">
            <v>Masonry &amp; Architect. Of TH</v>
          </cell>
          <cell r="H932">
            <v>5.28E-3</v>
          </cell>
          <cell r="K932">
            <v>0</v>
          </cell>
          <cell r="L932">
            <v>0</v>
          </cell>
        </row>
        <row r="933">
          <cell r="B933" t="str">
            <v>3-6-1-6</v>
          </cell>
          <cell r="C933" t="str">
            <v>Electrical Distribution System</v>
          </cell>
          <cell r="G933">
            <v>2.129E-2</v>
          </cell>
          <cell r="K933">
            <v>2.718177548144669E-2</v>
          </cell>
          <cell r="L933">
            <v>1.3503E-3</v>
          </cell>
        </row>
        <row r="934">
          <cell r="B934" t="str">
            <v>3-6-1-6-1</v>
          </cell>
          <cell r="C934" t="str">
            <v>Cable &amp; Pipe Trench in TH</v>
          </cell>
          <cell r="H934">
            <v>3.8600000000000001E-3</v>
          </cell>
          <cell r="K934">
            <v>0</v>
          </cell>
          <cell r="L934">
            <v>0</v>
          </cell>
        </row>
        <row r="935">
          <cell r="B935" t="str">
            <v>3-6-1-6-1-1</v>
          </cell>
          <cell r="C935" t="str">
            <v>Excavation</v>
          </cell>
          <cell r="I935">
            <v>0.1</v>
          </cell>
          <cell r="K935">
            <v>0</v>
          </cell>
          <cell r="L935">
            <v>0</v>
          </cell>
        </row>
        <row r="936">
          <cell r="B936" t="str">
            <v>3-6-1-6-1-2</v>
          </cell>
          <cell r="C936" t="str">
            <v>Lean concrete</v>
          </cell>
          <cell r="I936">
            <v>0.1</v>
          </cell>
          <cell r="K936">
            <v>0</v>
          </cell>
          <cell r="L936">
            <v>0</v>
          </cell>
        </row>
        <row r="937">
          <cell r="B937" t="str">
            <v>3-6-1-6-1-3</v>
          </cell>
          <cell r="C937" t="str">
            <v>Reinforcement ( Wall &amp; Found)</v>
          </cell>
          <cell r="I937">
            <v>0.3</v>
          </cell>
          <cell r="K937">
            <v>0</v>
          </cell>
          <cell r="L937">
            <v>0</v>
          </cell>
        </row>
        <row r="938">
          <cell r="B938" t="str">
            <v>3-6-1-6-1-4</v>
          </cell>
          <cell r="C938" t="str">
            <v>Formwork ( Wall &amp; Found)</v>
          </cell>
          <cell r="I938">
            <v>0.2</v>
          </cell>
          <cell r="K938">
            <v>0</v>
          </cell>
          <cell r="L938">
            <v>0</v>
          </cell>
        </row>
        <row r="939">
          <cell r="B939" t="str">
            <v>3-6-1-6-1-5</v>
          </cell>
          <cell r="C939" t="str">
            <v>Embeded Parts</v>
          </cell>
          <cell r="I939">
            <v>0.05</v>
          </cell>
          <cell r="K939">
            <v>0</v>
          </cell>
          <cell r="L939">
            <v>0</v>
          </cell>
        </row>
        <row r="940">
          <cell r="B940" t="str">
            <v>3-6-1-6-1-6</v>
          </cell>
          <cell r="C940" t="str">
            <v>Concrete pouring ( Wall &amp; Found)</v>
          </cell>
          <cell r="I940">
            <v>0.2</v>
          </cell>
          <cell r="K940">
            <v>0</v>
          </cell>
          <cell r="L940">
            <v>0</v>
          </cell>
        </row>
        <row r="941">
          <cell r="B941" t="str">
            <v>3-6-1-6-1-7</v>
          </cell>
          <cell r="C941" t="str">
            <v>Backfilling</v>
          </cell>
          <cell r="I941">
            <v>0.05</v>
          </cell>
          <cell r="K941">
            <v>0</v>
          </cell>
          <cell r="L941">
            <v>0</v>
          </cell>
        </row>
        <row r="942">
          <cell r="B942" t="str">
            <v>3-6-1-6-2</v>
          </cell>
          <cell r="C942" t="str">
            <v>Cable gallery Civil Works (MESA)</v>
          </cell>
          <cell r="H942">
            <v>6.43E-3</v>
          </cell>
          <cell r="K942">
            <v>0.09</v>
          </cell>
          <cell r="L942">
            <v>1.3503E-3</v>
          </cell>
        </row>
        <row r="943">
          <cell r="B943" t="str">
            <v>3-6-1-6-2-1</v>
          </cell>
          <cell r="C943" t="str">
            <v>Reinforcment</v>
          </cell>
          <cell r="I943">
            <v>0.3</v>
          </cell>
          <cell r="K943">
            <v>0.3</v>
          </cell>
          <cell r="L943">
            <v>5.7870000000000003E-4</v>
          </cell>
        </row>
        <row r="944">
          <cell r="B944" t="str">
            <v>3-6-1-6-2-2</v>
          </cell>
          <cell r="C944" t="str">
            <v>Embeded erection</v>
          </cell>
          <cell r="I944">
            <v>0.05</v>
          </cell>
          <cell r="K944">
            <v>0.2</v>
          </cell>
          <cell r="L944">
            <v>6.4300000000000018E-5</v>
          </cell>
        </row>
        <row r="945">
          <cell r="B945" t="str">
            <v>3-6-1-6-2-3</v>
          </cell>
          <cell r="C945" t="str">
            <v>Formwork</v>
          </cell>
          <cell r="I945">
            <v>0.3</v>
          </cell>
          <cell r="K945">
            <v>0.2</v>
          </cell>
          <cell r="L945">
            <v>3.858E-4</v>
          </cell>
        </row>
        <row r="946">
          <cell r="B946" t="str">
            <v>3-6-1-6-2-4</v>
          </cell>
          <cell r="C946" t="str">
            <v>Concrete</v>
          </cell>
          <cell r="I946">
            <v>0.25</v>
          </cell>
          <cell r="K946">
            <v>0.2</v>
          </cell>
          <cell r="L946">
            <v>3.2150000000000001E-4</v>
          </cell>
        </row>
        <row r="947">
          <cell r="B947" t="str">
            <v>3-6-1-6-2-5</v>
          </cell>
          <cell r="C947" t="str">
            <v>Complement Activities</v>
          </cell>
          <cell r="I947">
            <v>0.1</v>
          </cell>
          <cell r="K947">
            <v>0</v>
          </cell>
          <cell r="L947">
            <v>0</v>
          </cell>
        </row>
        <row r="948">
          <cell r="B948" t="str">
            <v>3-6-1-6-3</v>
          </cell>
          <cell r="C948" t="str">
            <v>UCB (MESA) Civil Works (Exclude. s/s , Roof)</v>
          </cell>
          <cell r="H948">
            <v>5.7999999999999996E-3</v>
          </cell>
          <cell r="K948">
            <v>0</v>
          </cell>
          <cell r="L948">
            <v>0</v>
          </cell>
        </row>
        <row r="949">
          <cell r="B949" t="str">
            <v>3-6-1-6-3-1</v>
          </cell>
          <cell r="C949" t="str">
            <v xml:space="preserve">Brick Work </v>
          </cell>
          <cell r="I949">
            <v>0.4</v>
          </cell>
          <cell r="K949">
            <v>0</v>
          </cell>
          <cell r="L949">
            <v>0</v>
          </cell>
        </row>
        <row r="950">
          <cell r="B950" t="str">
            <v>3-6-1-6-3-2</v>
          </cell>
          <cell r="C950" t="str">
            <v xml:space="preserve">Install False Ceiling Frames </v>
          </cell>
          <cell r="I950">
            <v>0.05</v>
          </cell>
          <cell r="K950">
            <v>0</v>
          </cell>
          <cell r="L950">
            <v>0</v>
          </cell>
        </row>
        <row r="951">
          <cell r="B951" t="str">
            <v>3-6-1-6-3-3</v>
          </cell>
          <cell r="C951" t="str">
            <v xml:space="preserve">Plastering </v>
          </cell>
          <cell r="I951">
            <v>0.3</v>
          </cell>
          <cell r="K951">
            <v>0</v>
          </cell>
          <cell r="L951">
            <v>0</v>
          </cell>
        </row>
        <row r="952">
          <cell r="B952" t="str">
            <v>3-6-1-6-3-4</v>
          </cell>
          <cell r="C952" t="str">
            <v>Electrical &amp; Mechanical Works</v>
          </cell>
          <cell r="I952">
            <v>0.15</v>
          </cell>
          <cell r="K952">
            <v>0</v>
          </cell>
          <cell r="L952">
            <v>0</v>
          </cell>
        </row>
        <row r="953">
          <cell r="B953" t="str">
            <v>3-6-1-6-3-5</v>
          </cell>
          <cell r="C953" t="str">
            <v>Complement Activities</v>
          </cell>
          <cell r="I953">
            <v>0.1</v>
          </cell>
          <cell r="K953">
            <v>0</v>
          </cell>
          <cell r="L953">
            <v>0</v>
          </cell>
        </row>
        <row r="954">
          <cell r="B954" t="str">
            <v>3-6-1-6-4</v>
          </cell>
          <cell r="C954" t="str">
            <v>UCB (MESA) Roofing</v>
          </cell>
          <cell r="H954">
            <v>4.2500000000000003E-3</v>
          </cell>
          <cell r="K954">
            <v>0</v>
          </cell>
          <cell r="L954">
            <v>0</v>
          </cell>
        </row>
        <row r="955">
          <cell r="B955" t="str">
            <v>3-6-1-6-4-1</v>
          </cell>
          <cell r="C955" t="str">
            <v>Beam Erection</v>
          </cell>
          <cell r="I955">
            <v>0.5</v>
          </cell>
          <cell r="K955">
            <v>0</v>
          </cell>
          <cell r="L955">
            <v>0</v>
          </cell>
        </row>
        <row r="956">
          <cell r="B956" t="str">
            <v>3-6-1-6-4-2</v>
          </cell>
          <cell r="C956" t="str">
            <v>Concreting</v>
          </cell>
          <cell r="I956">
            <v>0.5</v>
          </cell>
          <cell r="K956">
            <v>0</v>
          </cell>
          <cell r="L956">
            <v>0</v>
          </cell>
        </row>
        <row r="957">
          <cell r="B957" t="str">
            <v>3-6-1-6-5</v>
          </cell>
          <cell r="C957" t="str">
            <v>Aux. Trans. Found.</v>
          </cell>
          <cell r="H957">
            <v>9.5E-4</v>
          </cell>
          <cell r="K957">
            <v>0</v>
          </cell>
          <cell r="L957">
            <v>0</v>
          </cell>
        </row>
        <row r="958">
          <cell r="B958" t="str">
            <v>3-6-2</v>
          </cell>
          <cell r="C958" t="str">
            <v>EXHAUST</v>
          </cell>
          <cell r="F958">
            <v>3.5000000000000001E-3</v>
          </cell>
          <cell r="K958">
            <v>0.19542857142857142</v>
          </cell>
          <cell r="L958">
            <v>1.2799999999999999E-3</v>
          </cell>
        </row>
        <row r="959">
          <cell r="B959" t="str">
            <v>3-6-2-1</v>
          </cell>
          <cell r="C959" t="str">
            <v>Exhaust diffuser Found.</v>
          </cell>
          <cell r="G959">
            <v>1.5E-3</v>
          </cell>
          <cell r="K959">
            <v>0</v>
          </cell>
          <cell r="L959">
            <v>0</v>
          </cell>
        </row>
        <row r="960">
          <cell r="B960" t="str">
            <v>3-6-2-1-1</v>
          </cell>
          <cell r="C960" t="str">
            <v>Excavation</v>
          </cell>
          <cell r="H960">
            <v>7.0000000000000007E-2</v>
          </cell>
          <cell r="K960">
            <v>0</v>
          </cell>
          <cell r="L960">
            <v>0</v>
          </cell>
        </row>
        <row r="961">
          <cell r="B961" t="str">
            <v>3-6-2-1-2</v>
          </cell>
          <cell r="C961" t="str">
            <v>Lean concrete</v>
          </cell>
          <cell r="H961">
            <v>0.03</v>
          </cell>
          <cell r="K961">
            <v>0</v>
          </cell>
          <cell r="L961">
            <v>0</v>
          </cell>
        </row>
        <row r="962">
          <cell r="B962" t="str">
            <v>3-6-2-1-3</v>
          </cell>
          <cell r="C962" t="str">
            <v>Reinforcement</v>
          </cell>
          <cell r="H962">
            <v>0.35</v>
          </cell>
          <cell r="K962">
            <v>0</v>
          </cell>
          <cell r="L962">
            <v>0</v>
          </cell>
        </row>
        <row r="963">
          <cell r="B963" t="str">
            <v>3-6-2-1-4</v>
          </cell>
          <cell r="C963" t="str">
            <v>Formwork</v>
          </cell>
          <cell r="H963">
            <v>0.2</v>
          </cell>
          <cell r="K963">
            <v>0</v>
          </cell>
          <cell r="L963">
            <v>0</v>
          </cell>
        </row>
        <row r="964">
          <cell r="B964" t="str">
            <v>3-6-2-1-5</v>
          </cell>
          <cell r="C964" t="str">
            <v>Concrete pouring</v>
          </cell>
          <cell r="H964">
            <v>0.3</v>
          </cell>
          <cell r="K964">
            <v>0</v>
          </cell>
          <cell r="L964">
            <v>0</v>
          </cell>
        </row>
        <row r="965">
          <cell r="B965" t="str">
            <v>3-6-2-1-6</v>
          </cell>
          <cell r="C965" t="str">
            <v>Backfilling</v>
          </cell>
          <cell r="H965">
            <v>0.05</v>
          </cell>
          <cell r="K965">
            <v>0</v>
          </cell>
          <cell r="L965">
            <v>0</v>
          </cell>
        </row>
        <row r="966">
          <cell r="B966" t="str">
            <v>3-6-2-2</v>
          </cell>
          <cell r="C966" t="str">
            <v>Stack Found. &amp; Pedestal</v>
          </cell>
          <cell r="G966">
            <v>2E-3</v>
          </cell>
          <cell r="K966">
            <v>0.34200000000000003</v>
          </cell>
          <cell r="L966">
            <v>1.2799999999999999E-3</v>
          </cell>
        </row>
        <row r="967">
          <cell r="B967" t="str">
            <v>3-6-2-2-1</v>
          </cell>
          <cell r="C967" t="str">
            <v>Excavation</v>
          </cell>
          <cell r="H967">
            <v>7.0000000000000007E-2</v>
          </cell>
          <cell r="K967">
            <v>1</v>
          </cell>
          <cell r="L967">
            <v>1.4000000000000001E-4</v>
          </cell>
        </row>
        <row r="968">
          <cell r="B968" t="str">
            <v>3-6-2-2-2</v>
          </cell>
          <cell r="C968" t="str">
            <v>Lean concrete</v>
          </cell>
          <cell r="H968">
            <v>0.03</v>
          </cell>
          <cell r="K968">
            <v>1</v>
          </cell>
          <cell r="L968">
            <v>6.0000000000000002E-5</v>
          </cell>
        </row>
        <row r="969">
          <cell r="B969" t="str">
            <v>3-6-2-2-3</v>
          </cell>
          <cell r="C969" t="str">
            <v>Reinforcement</v>
          </cell>
          <cell r="H969">
            <v>0.35</v>
          </cell>
          <cell r="K969">
            <v>1</v>
          </cell>
          <cell r="L969">
            <v>6.9999999999999999E-4</v>
          </cell>
        </row>
        <row r="970">
          <cell r="B970" t="str">
            <v>3-6-2-2-4</v>
          </cell>
          <cell r="C970" t="str">
            <v>Formwork</v>
          </cell>
          <cell r="H970">
            <v>0.2</v>
          </cell>
          <cell r="K970">
            <v>0.95</v>
          </cell>
          <cell r="L970">
            <v>3.8000000000000002E-4</v>
          </cell>
        </row>
        <row r="971">
          <cell r="B971" t="str">
            <v>3-6-2-2-5</v>
          </cell>
          <cell r="C971" t="str">
            <v>Concrete pouring</v>
          </cell>
          <cell r="H971">
            <v>0.3</v>
          </cell>
          <cell r="K971">
            <v>0</v>
          </cell>
          <cell r="L971">
            <v>0</v>
          </cell>
        </row>
        <row r="972">
          <cell r="B972" t="str">
            <v>3-6-2-2-6</v>
          </cell>
          <cell r="C972" t="str">
            <v>Backfilling</v>
          </cell>
          <cell r="H972">
            <v>0.05</v>
          </cell>
          <cell r="K972">
            <v>0</v>
          </cell>
          <cell r="L972">
            <v>0</v>
          </cell>
        </row>
        <row r="973">
          <cell r="B973" t="str">
            <v>3-6-3</v>
          </cell>
          <cell r="C973" t="str">
            <v>FIN FAN COOLERS</v>
          </cell>
          <cell r="F973">
            <v>4.4999999999999997E-3</v>
          </cell>
          <cell r="K973">
            <v>0</v>
          </cell>
          <cell r="L973">
            <v>1.5860000000000002E-3</v>
          </cell>
        </row>
        <row r="974">
          <cell r="B974" t="str">
            <v>3-6-3-1</v>
          </cell>
          <cell r="C974" t="str">
            <v>Fin Fan Cooler Found.</v>
          </cell>
          <cell r="G974">
            <v>2.5999999999999999E-3</v>
          </cell>
          <cell r="K974">
            <v>0</v>
          </cell>
          <cell r="L974">
            <v>1.5860000000000002E-3</v>
          </cell>
        </row>
        <row r="975">
          <cell r="B975" t="str">
            <v>3-6-3-1-1</v>
          </cell>
          <cell r="C975" t="str">
            <v>Excavation</v>
          </cell>
          <cell r="H975">
            <v>7.0000000000000007E-2</v>
          </cell>
          <cell r="K975">
            <v>1</v>
          </cell>
          <cell r="L975">
            <v>1.8200000000000001E-4</v>
          </cell>
        </row>
        <row r="976">
          <cell r="B976" t="str">
            <v>3-6-3-1-2</v>
          </cell>
          <cell r="C976" t="str">
            <v>Lean concrete</v>
          </cell>
          <cell r="H976">
            <v>0.03</v>
          </cell>
          <cell r="K976">
            <v>1</v>
          </cell>
          <cell r="L976">
            <v>7.7999999999999999E-5</v>
          </cell>
        </row>
        <row r="977">
          <cell r="B977" t="str">
            <v>3-6-3-1-3</v>
          </cell>
          <cell r="C977" t="str">
            <v>Reinforcement</v>
          </cell>
          <cell r="H977">
            <v>0.35</v>
          </cell>
          <cell r="K977">
            <v>1</v>
          </cell>
          <cell r="L977">
            <v>9.0999999999999989E-4</v>
          </cell>
        </row>
        <row r="978">
          <cell r="B978" t="str">
            <v>3-6-3-1-4</v>
          </cell>
          <cell r="C978" t="str">
            <v>Formwork</v>
          </cell>
          <cell r="H978">
            <v>0.2</v>
          </cell>
          <cell r="K978">
            <v>0.8</v>
          </cell>
          <cell r="L978">
            <v>4.1600000000000008E-4</v>
          </cell>
        </row>
        <row r="979">
          <cell r="B979" t="str">
            <v>3-6-3-1-5</v>
          </cell>
          <cell r="C979" t="str">
            <v>Concrete pouring</v>
          </cell>
          <cell r="H979">
            <v>0.3</v>
          </cell>
          <cell r="K979">
            <v>0</v>
          </cell>
          <cell r="L979">
            <v>0</v>
          </cell>
        </row>
        <row r="980">
          <cell r="B980" t="str">
            <v>3-6-3-1-6</v>
          </cell>
          <cell r="C980" t="str">
            <v>Backfilling</v>
          </cell>
          <cell r="H980">
            <v>0.05</v>
          </cell>
          <cell r="K980">
            <v>0</v>
          </cell>
          <cell r="L980">
            <v>0</v>
          </cell>
        </row>
        <row r="981">
          <cell r="B981" t="str">
            <v>3-6-3-2</v>
          </cell>
          <cell r="C981" t="str">
            <v>C.C.W Pumps Found.</v>
          </cell>
          <cell r="G981">
            <v>3.5E-4</v>
          </cell>
          <cell r="K981">
            <v>0</v>
          </cell>
          <cell r="L981">
            <v>0</v>
          </cell>
        </row>
        <row r="982">
          <cell r="B982" t="str">
            <v>3-6-3-2-1</v>
          </cell>
          <cell r="C982" t="str">
            <v>Reinforcement</v>
          </cell>
          <cell r="H982">
            <v>0.3</v>
          </cell>
          <cell r="K982">
            <v>0</v>
          </cell>
          <cell r="L982">
            <v>0</v>
          </cell>
        </row>
        <row r="983">
          <cell r="B983" t="str">
            <v>3-6-3-2-2</v>
          </cell>
          <cell r="C983" t="str">
            <v>Formwork</v>
          </cell>
          <cell r="H983">
            <v>0.25</v>
          </cell>
          <cell r="K983">
            <v>0</v>
          </cell>
          <cell r="L983">
            <v>0</v>
          </cell>
        </row>
        <row r="984">
          <cell r="B984" t="str">
            <v>3-6-3-2-3</v>
          </cell>
          <cell r="C984" t="str">
            <v>Box Erection</v>
          </cell>
          <cell r="H984">
            <v>0.3</v>
          </cell>
          <cell r="K984">
            <v>0</v>
          </cell>
          <cell r="L984">
            <v>0</v>
          </cell>
        </row>
        <row r="985">
          <cell r="B985" t="str">
            <v>3-6-3-2-4</v>
          </cell>
          <cell r="C985" t="str">
            <v>Concrete pouring</v>
          </cell>
          <cell r="H985">
            <v>0.15</v>
          </cell>
          <cell r="K985">
            <v>0</v>
          </cell>
          <cell r="L985">
            <v>0</v>
          </cell>
        </row>
        <row r="986">
          <cell r="B986" t="str">
            <v>3-6-3-3</v>
          </cell>
          <cell r="C986" t="str">
            <v>Fin Fan trench (From Fin Fan to Each Unit)</v>
          </cell>
          <cell r="G986">
            <v>1.5499999999999999E-3</v>
          </cell>
          <cell r="K986">
            <v>0</v>
          </cell>
          <cell r="L986">
            <v>0</v>
          </cell>
        </row>
        <row r="987">
          <cell r="B987" t="str">
            <v>3-6-3-3-1</v>
          </cell>
          <cell r="C987" t="str">
            <v>Excavation</v>
          </cell>
          <cell r="H987">
            <v>0.1</v>
          </cell>
          <cell r="K987">
            <v>0</v>
          </cell>
          <cell r="L987">
            <v>0</v>
          </cell>
        </row>
        <row r="988">
          <cell r="B988" t="str">
            <v>3-6-3-3-2</v>
          </cell>
          <cell r="C988" t="str">
            <v>Floor</v>
          </cell>
          <cell r="H988">
            <v>0.22500000000000001</v>
          </cell>
          <cell r="K988">
            <v>0</v>
          </cell>
          <cell r="L988">
            <v>0</v>
          </cell>
        </row>
        <row r="989">
          <cell r="B989" t="str">
            <v>3-6-3-3-3</v>
          </cell>
          <cell r="C989" t="str">
            <v>Walls</v>
          </cell>
          <cell r="H989">
            <v>0.45</v>
          </cell>
          <cell r="K989">
            <v>0</v>
          </cell>
          <cell r="L989">
            <v>0</v>
          </cell>
        </row>
        <row r="990">
          <cell r="B990" t="str">
            <v>3-6-3-3-4</v>
          </cell>
          <cell r="C990" t="str">
            <v>concrete Slab</v>
          </cell>
          <cell r="H990">
            <v>0.22500000000000001</v>
          </cell>
          <cell r="K990">
            <v>0</v>
          </cell>
          <cell r="L990">
            <v>0</v>
          </cell>
        </row>
        <row r="991">
          <cell r="B991" t="str">
            <v>3-6-4</v>
          </cell>
          <cell r="C991" t="str">
            <v>TRANSFORMERS</v>
          </cell>
          <cell r="F991">
            <v>7.8500000000000011E-3</v>
          </cell>
          <cell r="K991">
            <v>0</v>
          </cell>
          <cell r="L991">
            <v>3.5400000000000004E-4</v>
          </cell>
        </row>
        <row r="992">
          <cell r="B992" t="str">
            <v>3-6-4-1</v>
          </cell>
          <cell r="C992" t="str">
            <v>Main Transf. Found.</v>
          </cell>
          <cell r="G992">
            <v>3.6800000000000001E-3</v>
          </cell>
          <cell r="K992">
            <v>0</v>
          </cell>
          <cell r="L992">
            <v>0</v>
          </cell>
        </row>
        <row r="993">
          <cell r="B993" t="str">
            <v>3-6-4-1-1</v>
          </cell>
          <cell r="C993" t="str">
            <v>Excavation</v>
          </cell>
          <cell r="H993">
            <v>0.1</v>
          </cell>
          <cell r="K993">
            <v>0</v>
          </cell>
          <cell r="L993">
            <v>0</v>
          </cell>
        </row>
        <row r="994">
          <cell r="B994" t="str">
            <v>3-6-4-1-2</v>
          </cell>
          <cell r="C994" t="str">
            <v>Lean concrete</v>
          </cell>
          <cell r="H994">
            <v>0.1</v>
          </cell>
          <cell r="K994">
            <v>0</v>
          </cell>
          <cell r="L994">
            <v>0</v>
          </cell>
        </row>
        <row r="995">
          <cell r="B995" t="str">
            <v>3-6-4-1-3</v>
          </cell>
          <cell r="C995" t="str">
            <v>Reinforcement</v>
          </cell>
          <cell r="H995">
            <v>0.25</v>
          </cell>
          <cell r="K995">
            <v>0</v>
          </cell>
          <cell r="L995">
            <v>0</v>
          </cell>
        </row>
        <row r="996">
          <cell r="B996" t="str">
            <v>3-6-4-1-4</v>
          </cell>
          <cell r="C996" t="str">
            <v>Formwork</v>
          </cell>
          <cell r="H996">
            <v>0.2</v>
          </cell>
          <cell r="K996">
            <v>0</v>
          </cell>
          <cell r="L996">
            <v>0</v>
          </cell>
        </row>
        <row r="997">
          <cell r="B997" t="str">
            <v>3-6-4-1-5</v>
          </cell>
          <cell r="C997" t="str">
            <v>Embeded Parts</v>
          </cell>
          <cell r="H997">
            <v>0.05</v>
          </cell>
          <cell r="K997">
            <v>0</v>
          </cell>
          <cell r="L997">
            <v>0</v>
          </cell>
        </row>
        <row r="998">
          <cell r="B998" t="str">
            <v>3-6-4-1-6</v>
          </cell>
          <cell r="C998" t="str">
            <v>Concrete pouring</v>
          </cell>
          <cell r="H998">
            <v>0.15</v>
          </cell>
          <cell r="K998">
            <v>0</v>
          </cell>
          <cell r="L998">
            <v>0</v>
          </cell>
        </row>
        <row r="999">
          <cell r="B999" t="str">
            <v>3-6-4-1-7</v>
          </cell>
          <cell r="C999" t="str">
            <v>Complement Activities</v>
          </cell>
          <cell r="H999">
            <v>0.1</v>
          </cell>
          <cell r="K999">
            <v>0</v>
          </cell>
          <cell r="L999">
            <v>0</v>
          </cell>
        </row>
        <row r="1000">
          <cell r="B1000" t="str">
            <v>3-6-4-1-8</v>
          </cell>
          <cell r="C1000" t="str">
            <v>Backfilling</v>
          </cell>
          <cell r="H1000">
            <v>0.05</v>
          </cell>
          <cell r="K1000">
            <v>0</v>
          </cell>
          <cell r="L1000">
            <v>0</v>
          </cell>
        </row>
        <row r="1001">
          <cell r="B1001" t="str">
            <v>3-6-4-2</v>
          </cell>
          <cell r="C1001" t="str">
            <v>Transformer Area Civil Works</v>
          </cell>
          <cell r="G1001">
            <v>9.5E-4</v>
          </cell>
          <cell r="K1001">
            <v>0</v>
          </cell>
          <cell r="L1001">
            <v>0</v>
          </cell>
        </row>
        <row r="1002">
          <cell r="B1002" t="str">
            <v>3-6-4-2-1</v>
          </cell>
          <cell r="C1002" t="str">
            <v>Grating Erection</v>
          </cell>
          <cell r="H1002">
            <v>0.6</v>
          </cell>
          <cell r="K1002">
            <v>0</v>
          </cell>
          <cell r="L1002">
            <v>0</v>
          </cell>
        </row>
        <row r="1003">
          <cell r="B1003" t="str">
            <v>3-6-4-2-2</v>
          </cell>
          <cell r="C1003" t="str">
            <v>Graveling</v>
          </cell>
          <cell r="H1003">
            <v>0.4</v>
          </cell>
          <cell r="K1003">
            <v>0</v>
          </cell>
          <cell r="L1003">
            <v>0</v>
          </cell>
        </row>
        <row r="1004">
          <cell r="B1004" t="str">
            <v>3-6-4-3</v>
          </cell>
          <cell r="C1004" t="str">
            <v>Unit Transf. Found.</v>
          </cell>
          <cell r="G1004">
            <v>1.4499999999999999E-3</v>
          </cell>
          <cell r="K1004">
            <v>0</v>
          </cell>
          <cell r="L1004">
            <v>0</v>
          </cell>
        </row>
        <row r="1005">
          <cell r="B1005" t="str">
            <v>3-6-4-3-1</v>
          </cell>
          <cell r="C1005" t="str">
            <v xml:space="preserve"> Subgrading</v>
          </cell>
          <cell r="H1005">
            <v>0.2</v>
          </cell>
          <cell r="K1005">
            <v>0</v>
          </cell>
          <cell r="L1005">
            <v>0</v>
          </cell>
        </row>
        <row r="1006">
          <cell r="B1006" t="str">
            <v>3-6-4-3-2</v>
          </cell>
          <cell r="C1006" t="str">
            <v>Reinforcement</v>
          </cell>
          <cell r="H1006">
            <v>0.25</v>
          </cell>
          <cell r="K1006">
            <v>0</v>
          </cell>
          <cell r="L1006">
            <v>0</v>
          </cell>
        </row>
        <row r="1007">
          <cell r="B1007" t="str">
            <v>3-6-4-3-3</v>
          </cell>
          <cell r="C1007" t="str">
            <v>Formwork</v>
          </cell>
          <cell r="H1007">
            <v>0.35</v>
          </cell>
          <cell r="K1007">
            <v>0</v>
          </cell>
          <cell r="L1007">
            <v>0</v>
          </cell>
        </row>
        <row r="1008">
          <cell r="B1008" t="str">
            <v>3-6-4-3-4</v>
          </cell>
          <cell r="C1008" t="str">
            <v>Concrete pouring</v>
          </cell>
          <cell r="H1008">
            <v>0.1</v>
          </cell>
          <cell r="K1008">
            <v>0</v>
          </cell>
          <cell r="L1008">
            <v>0</v>
          </cell>
        </row>
        <row r="1009">
          <cell r="B1009" t="str">
            <v>3-6-4-3-5</v>
          </cell>
          <cell r="C1009" t="str">
            <v>Complement Activities</v>
          </cell>
          <cell r="H1009">
            <v>0.1</v>
          </cell>
          <cell r="K1009">
            <v>0</v>
          </cell>
          <cell r="L1009">
            <v>0</v>
          </cell>
        </row>
        <row r="1010">
          <cell r="B1010" t="str">
            <v>3-6-4-4</v>
          </cell>
          <cell r="C1010" t="str">
            <v>Fire wall Civil Works</v>
          </cell>
          <cell r="G1010">
            <v>1.7700000000000001E-3</v>
          </cell>
          <cell r="K1010">
            <v>0</v>
          </cell>
          <cell r="L1010">
            <v>3.5400000000000004E-4</v>
          </cell>
        </row>
        <row r="1011">
          <cell r="B1011" t="str">
            <v>3-6-4-4-1</v>
          </cell>
          <cell r="C1011" t="str">
            <v>Reinforcement</v>
          </cell>
          <cell r="H1011">
            <v>0.4</v>
          </cell>
          <cell r="K1011">
            <v>0.2</v>
          </cell>
          <cell r="L1011">
            <v>1.4160000000000003E-4</v>
          </cell>
        </row>
        <row r="1012">
          <cell r="B1012" t="str">
            <v>3-6-4-4-2</v>
          </cell>
          <cell r="C1012" t="str">
            <v>Formwork</v>
          </cell>
          <cell r="H1012">
            <v>0.3</v>
          </cell>
          <cell r="K1012">
            <v>0.2</v>
          </cell>
          <cell r="L1012">
            <v>1.0620000000000001E-4</v>
          </cell>
        </row>
        <row r="1013">
          <cell r="B1013" t="str">
            <v>3-6-4-4-3</v>
          </cell>
          <cell r="C1013" t="str">
            <v>Embeded Parts</v>
          </cell>
          <cell r="H1013">
            <v>0.1</v>
          </cell>
          <cell r="K1013">
            <v>0.2</v>
          </cell>
          <cell r="L1013">
            <v>3.5400000000000007E-5</v>
          </cell>
        </row>
        <row r="1014">
          <cell r="B1014" t="str">
            <v>3-6-4-4-4</v>
          </cell>
          <cell r="C1014" t="str">
            <v>Concrete pouring</v>
          </cell>
          <cell r="H1014">
            <v>0.2</v>
          </cell>
          <cell r="K1014">
            <v>0.2</v>
          </cell>
          <cell r="L1014">
            <v>7.0800000000000013E-5</v>
          </cell>
        </row>
        <row r="1015">
          <cell r="B1015" t="str">
            <v>3-7</v>
          </cell>
          <cell r="C1015" t="str">
            <v>COMMON</v>
          </cell>
          <cell r="E1015">
            <v>0.37413999999999997</v>
          </cell>
          <cell r="K1015">
            <v>0.36107473531455669</v>
          </cell>
          <cell r="L1015">
            <v>0.13509250147058824</v>
          </cell>
        </row>
        <row r="1016">
          <cell r="B1016" t="str">
            <v>3-7-1</v>
          </cell>
          <cell r="C1016" t="str">
            <v>B.O.P ISLAND</v>
          </cell>
          <cell r="F1016">
            <v>0.13300000000000001</v>
          </cell>
          <cell r="K1016">
            <v>0.10852631578947369</v>
          </cell>
          <cell r="L1016">
            <v>2.4773E-2</v>
          </cell>
        </row>
        <row r="1017">
          <cell r="B1017" t="str">
            <v>3-7-1-1</v>
          </cell>
          <cell r="C1017" t="str">
            <v>HEATING VENTILATION</v>
          </cell>
          <cell r="G1017">
            <v>1.2E-2</v>
          </cell>
          <cell r="K1017">
            <v>0</v>
          </cell>
          <cell r="L1017">
            <v>0</v>
          </cell>
        </row>
        <row r="1018">
          <cell r="B1018" t="str">
            <v>3-7-1-1-1</v>
          </cell>
          <cell r="C1018" t="str">
            <v>Heating Ventilation Equip. Found.</v>
          </cell>
          <cell r="H1018">
            <v>3.65E-3</v>
          </cell>
          <cell r="K1018">
            <v>0</v>
          </cell>
          <cell r="L1018">
            <v>0</v>
          </cell>
        </row>
        <row r="1019">
          <cell r="B1019" t="str">
            <v>3-7-1-1-1-1</v>
          </cell>
          <cell r="C1019" t="str">
            <v>Reinforcement</v>
          </cell>
          <cell r="I1019">
            <v>0.4</v>
          </cell>
          <cell r="K1019">
            <v>0</v>
          </cell>
          <cell r="L1019">
            <v>0</v>
          </cell>
        </row>
        <row r="1020">
          <cell r="B1020" t="str">
            <v>3-7-1-1-1-2</v>
          </cell>
          <cell r="C1020" t="str">
            <v>Formwork</v>
          </cell>
          <cell r="I1020">
            <v>0.4</v>
          </cell>
          <cell r="K1020">
            <v>0</v>
          </cell>
          <cell r="L1020">
            <v>0</v>
          </cell>
        </row>
        <row r="1021">
          <cell r="B1021" t="str">
            <v>3-7-1-1-1-3</v>
          </cell>
          <cell r="C1021" t="str">
            <v>Concrete pouring</v>
          </cell>
          <cell r="I1021">
            <v>0.2</v>
          </cell>
          <cell r="K1021">
            <v>0</v>
          </cell>
          <cell r="L1021">
            <v>0</v>
          </cell>
        </row>
        <row r="1022">
          <cell r="B1022" t="str">
            <v>3-7-1-1-2</v>
          </cell>
          <cell r="C1022" t="str">
            <v>Heating Ventilation Bldg. Civil Works</v>
          </cell>
          <cell r="H1022">
            <v>1.1999999999999999E-3</v>
          </cell>
          <cell r="K1022">
            <v>0</v>
          </cell>
          <cell r="L1022">
            <v>0</v>
          </cell>
        </row>
        <row r="1023">
          <cell r="B1023" t="str">
            <v>3-7-1-1-2-1</v>
          </cell>
          <cell r="C1023" t="str">
            <v>Steel Structure</v>
          </cell>
          <cell r="I1023">
            <v>0.4</v>
          </cell>
          <cell r="K1023">
            <v>0</v>
          </cell>
          <cell r="L1023">
            <v>0</v>
          </cell>
        </row>
        <row r="1024">
          <cell r="B1024" t="str">
            <v>3-7-1-1-2-1-1</v>
          </cell>
          <cell r="C1024" t="str">
            <v>Steel Structure Manufacture&amp;Transport</v>
          </cell>
          <cell r="J1024">
            <v>0.6</v>
          </cell>
          <cell r="K1024">
            <v>0</v>
          </cell>
          <cell r="L1024">
            <v>0</v>
          </cell>
        </row>
        <row r="1025">
          <cell r="B1025" t="str">
            <v>3-7-1-1-2-1-2</v>
          </cell>
          <cell r="C1025" t="str">
            <v>Steel Structure Erection</v>
          </cell>
          <cell r="J1025">
            <v>0.4</v>
          </cell>
          <cell r="K1025">
            <v>0</v>
          </cell>
          <cell r="L1025">
            <v>0</v>
          </cell>
        </row>
        <row r="1026">
          <cell r="B1026" t="str">
            <v>3-7-1-1-2-2</v>
          </cell>
          <cell r="C1026" t="str">
            <v>Civil Works</v>
          </cell>
          <cell r="I1026">
            <v>0.6</v>
          </cell>
          <cell r="K1026">
            <v>0</v>
          </cell>
          <cell r="L1026">
            <v>0</v>
          </cell>
        </row>
        <row r="1027">
          <cell r="B1027" t="str">
            <v>3-7-1-1-2-2-1</v>
          </cell>
          <cell r="C1027" t="str">
            <v xml:space="preserve">Brick Work </v>
          </cell>
          <cell r="J1027">
            <v>0.25</v>
          </cell>
          <cell r="K1027">
            <v>0</v>
          </cell>
          <cell r="L1027">
            <v>0</v>
          </cell>
        </row>
        <row r="1028">
          <cell r="B1028" t="str">
            <v>3-7-1-1-2-2-2</v>
          </cell>
          <cell r="C1028" t="str">
            <v xml:space="preserve">Brick Face </v>
          </cell>
          <cell r="J1028">
            <v>0.25</v>
          </cell>
          <cell r="K1028">
            <v>0</v>
          </cell>
          <cell r="L1028">
            <v>0</v>
          </cell>
        </row>
        <row r="1029">
          <cell r="B1029" t="str">
            <v>3-7-1-1-2-2-3</v>
          </cell>
          <cell r="C1029" t="str">
            <v xml:space="preserve">Plastering </v>
          </cell>
          <cell r="J1029">
            <v>0.3</v>
          </cell>
          <cell r="K1029">
            <v>0</v>
          </cell>
          <cell r="L1029">
            <v>0</v>
          </cell>
        </row>
        <row r="1030">
          <cell r="B1030" t="str">
            <v>3-7-1-1-2-2-4</v>
          </cell>
          <cell r="C1030" t="str">
            <v>Electrical &amp; Mechanical Works</v>
          </cell>
          <cell r="J1030">
            <v>0.1</v>
          </cell>
          <cell r="K1030">
            <v>0</v>
          </cell>
          <cell r="L1030">
            <v>0</v>
          </cell>
        </row>
        <row r="1031">
          <cell r="B1031" t="str">
            <v>3-7-1-1-2-2-5</v>
          </cell>
          <cell r="C1031" t="str">
            <v>Complement Activities</v>
          </cell>
          <cell r="J1031">
            <v>0.1</v>
          </cell>
          <cell r="K1031">
            <v>0</v>
          </cell>
          <cell r="L1031">
            <v>0</v>
          </cell>
        </row>
        <row r="1032">
          <cell r="B1032" t="str">
            <v>3-7-1-1-3</v>
          </cell>
          <cell r="C1032" t="str">
            <v>Heating Ventilation Found.</v>
          </cell>
          <cell r="H1032">
            <v>7.1500000000000001E-3</v>
          </cell>
          <cell r="K1032">
            <v>0</v>
          </cell>
          <cell r="L1032">
            <v>0</v>
          </cell>
        </row>
        <row r="1033">
          <cell r="B1033" t="str">
            <v>3-7-1-1-3-1</v>
          </cell>
          <cell r="C1033" t="str">
            <v>Excavation</v>
          </cell>
          <cell r="I1033">
            <v>7.0000000000000007E-2</v>
          </cell>
          <cell r="K1033">
            <v>0</v>
          </cell>
          <cell r="L1033">
            <v>0</v>
          </cell>
        </row>
        <row r="1034">
          <cell r="B1034" t="str">
            <v>3-7-1-1-3-2</v>
          </cell>
          <cell r="C1034" t="str">
            <v>Lean concrete</v>
          </cell>
          <cell r="I1034">
            <v>0.03</v>
          </cell>
          <cell r="K1034">
            <v>0</v>
          </cell>
          <cell r="L1034">
            <v>0</v>
          </cell>
        </row>
        <row r="1035">
          <cell r="B1035" t="str">
            <v>3-7-1-1-3-3</v>
          </cell>
          <cell r="C1035" t="str">
            <v>Reinforcement</v>
          </cell>
          <cell r="I1035">
            <v>0.35</v>
          </cell>
          <cell r="K1035">
            <v>0</v>
          </cell>
          <cell r="L1035">
            <v>0</v>
          </cell>
        </row>
        <row r="1036">
          <cell r="B1036" t="str">
            <v>3-7-1-1-3-4</v>
          </cell>
          <cell r="C1036" t="str">
            <v>Formwork</v>
          </cell>
          <cell r="I1036">
            <v>0.2</v>
          </cell>
          <cell r="K1036">
            <v>0</v>
          </cell>
          <cell r="L1036">
            <v>0</v>
          </cell>
        </row>
        <row r="1037">
          <cell r="B1037" t="str">
            <v>3-7-1-1-3-5</v>
          </cell>
          <cell r="C1037" t="str">
            <v>Concrete pouring</v>
          </cell>
          <cell r="I1037">
            <v>0.3</v>
          </cell>
          <cell r="K1037">
            <v>0</v>
          </cell>
          <cell r="L1037">
            <v>0</v>
          </cell>
        </row>
        <row r="1038">
          <cell r="B1038" t="str">
            <v>3-7-1-1-3-6</v>
          </cell>
          <cell r="C1038" t="str">
            <v>Backfilling</v>
          </cell>
          <cell r="I1038">
            <v>0.05</v>
          </cell>
          <cell r="K1038">
            <v>0</v>
          </cell>
          <cell r="L1038">
            <v>0</v>
          </cell>
        </row>
        <row r="1039">
          <cell r="B1039" t="str">
            <v>3-7-1-2</v>
          </cell>
          <cell r="C1039" t="str">
            <v>FIRE FIGHTING SYSTEM</v>
          </cell>
          <cell r="G1039">
            <v>3.1600000000000003E-2</v>
          </cell>
          <cell r="K1039">
            <v>0.19999999999999996</v>
          </cell>
          <cell r="L1039">
            <v>6.3199999999999992E-3</v>
          </cell>
        </row>
        <row r="1040">
          <cell r="B1040" t="str">
            <v>3-7-1-2-1</v>
          </cell>
          <cell r="C1040" t="str">
            <v>Fire Fighting Pump House Civil works + Found.</v>
          </cell>
          <cell r="H1040">
            <v>1.2E-2</v>
          </cell>
          <cell r="K1040">
            <v>0.19999999999999998</v>
          </cell>
          <cell r="L1040">
            <v>2.3999999999999998E-3</v>
          </cell>
        </row>
        <row r="1041">
          <cell r="B1041" t="str">
            <v>3-7-1-2-1-1</v>
          </cell>
          <cell r="C1041" t="str">
            <v>Foundation</v>
          </cell>
          <cell r="I1041">
            <v>0.2</v>
          </cell>
          <cell r="K1041">
            <v>0.99999999999999978</v>
          </cell>
          <cell r="L1041">
            <v>2.3999999999999998E-3</v>
          </cell>
        </row>
        <row r="1042">
          <cell r="B1042" t="str">
            <v>3-7-1-2-1-1-1</v>
          </cell>
          <cell r="C1042" t="str">
            <v>Excavation</v>
          </cell>
          <cell r="J1042">
            <v>7.0000000000000007E-2</v>
          </cell>
          <cell r="K1042">
            <v>1</v>
          </cell>
          <cell r="L1042">
            <v>1.6800000000000002E-4</v>
          </cell>
        </row>
        <row r="1043">
          <cell r="B1043" t="str">
            <v>3-7-1-2-1-1-2</v>
          </cell>
          <cell r="C1043" t="str">
            <v>Lean concrete</v>
          </cell>
          <cell r="J1043">
            <v>0.03</v>
          </cell>
          <cell r="K1043">
            <v>1</v>
          </cell>
          <cell r="L1043">
            <v>7.2000000000000002E-5</v>
          </cell>
        </row>
        <row r="1044">
          <cell r="B1044" t="str">
            <v>3-7-1-2-1-1-3</v>
          </cell>
          <cell r="C1044" t="str">
            <v>Reinforcement</v>
          </cell>
          <cell r="J1044">
            <v>0.35</v>
          </cell>
          <cell r="K1044">
            <v>1</v>
          </cell>
          <cell r="L1044">
            <v>8.3999999999999993E-4</v>
          </cell>
        </row>
        <row r="1045">
          <cell r="B1045" t="str">
            <v>3-7-1-2-1-1-4</v>
          </cell>
          <cell r="C1045" t="str">
            <v>Formwork</v>
          </cell>
          <cell r="J1045">
            <v>0.2</v>
          </cell>
          <cell r="K1045">
            <v>1</v>
          </cell>
          <cell r="L1045">
            <v>4.8000000000000012E-4</v>
          </cell>
        </row>
        <row r="1046">
          <cell r="B1046" t="str">
            <v>3-7-1-2-1-1-5</v>
          </cell>
          <cell r="C1046" t="str">
            <v>Concrete pouring</v>
          </cell>
          <cell r="J1046">
            <v>0.3</v>
          </cell>
          <cell r="K1046">
            <v>1</v>
          </cell>
          <cell r="L1046">
            <v>7.1999999999999994E-4</v>
          </cell>
        </row>
        <row r="1047">
          <cell r="B1047" t="str">
            <v>3-7-1-2-1-1-6</v>
          </cell>
          <cell r="C1047" t="str">
            <v>Backfilling</v>
          </cell>
          <cell r="J1047">
            <v>0.05</v>
          </cell>
          <cell r="K1047">
            <v>1</v>
          </cell>
          <cell r="L1047">
            <v>1.2000000000000003E-4</v>
          </cell>
        </row>
        <row r="1048">
          <cell r="B1048" t="str">
            <v>3-7-1-2-1-2</v>
          </cell>
          <cell r="C1048" t="str">
            <v>Steel Structure</v>
          </cell>
          <cell r="I1048">
            <v>0.25</v>
          </cell>
          <cell r="K1048">
            <v>0</v>
          </cell>
          <cell r="L1048">
            <v>0</v>
          </cell>
        </row>
        <row r="1049">
          <cell r="B1049" t="str">
            <v>3-7-1-2-1-2-1</v>
          </cell>
          <cell r="C1049" t="str">
            <v>Steel Structure Manufacture&amp;Transport</v>
          </cell>
          <cell r="J1049">
            <v>0.6</v>
          </cell>
          <cell r="K1049">
            <v>0</v>
          </cell>
          <cell r="L1049">
            <v>0</v>
          </cell>
        </row>
        <row r="1050">
          <cell r="B1050" t="str">
            <v>3-7-1-2-1-2-2</v>
          </cell>
          <cell r="C1050" t="str">
            <v>Steel Structure Erection</v>
          </cell>
          <cell r="J1050">
            <v>0.4</v>
          </cell>
          <cell r="K1050">
            <v>0</v>
          </cell>
          <cell r="L1050">
            <v>0</v>
          </cell>
        </row>
        <row r="1051">
          <cell r="B1051" t="str">
            <v>3-7-1-2-1-3</v>
          </cell>
          <cell r="C1051" t="str">
            <v>Concrete Slab</v>
          </cell>
          <cell r="I1051">
            <v>0.1</v>
          </cell>
          <cell r="K1051">
            <v>0</v>
          </cell>
          <cell r="L1051">
            <v>0</v>
          </cell>
        </row>
        <row r="1052">
          <cell r="B1052" t="str">
            <v>3-7-1-2-1-3-1</v>
          </cell>
          <cell r="C1052" t="str">
            <v>Reinforcement</v>
          </cell>
          <cell r="J1052">
            <v>0.4</v>
          </cell>
          <cell r="K1052">
            <v>0</v>
          </cell>
          <cell r="L1052">
            <v>0</v>
          </cell>
        </row>
        <row r="1053">
          <cell r="B1053" t="str">
            <v>3-7-1-2-1-3-2</v>
          </cell>
          <cell r="C1053" t="str">
            <v>Formwork</v>
          </cell>
          <cell r="J1053">
            <v>0.4</v>
          </cell>
          <cell r="K1053">
            <v>0</v>
          </cell>
          <cell r="L1053">
            <v>0</v>
          </cell>
        </row>
        <row r="1054">
          <cell r="B1054" t="str">
            <v>3-7-1-2-1-3-3</v>
          </cell>
          <cell r="C1054" t="str">
            <v>Concrete pouring</v>
          </cell>
          <cell r="J1054">
            <v>0.2</v>
          </cell>
          <cell r="K1054">
            <v>0</v>
          </cell>
          <cell r="L1054">
            <v>0</v>
          </cell>
        </row>
        <row r="1055">
          <cell r="B1055" t="str">
            <v>3-7-1-2-1-4</v>
          </cell>
          <cell r="C1055" t="str">
            <v>Roof</v>
          </cell>
          <cell r="I1055">
            <v>0.1</v>
          </cell>
          <cell r="K1055">
            <v>0</v>
          </cell>
          <cell r="L1055">
            <v>0</v>
          </cell>
        </row>
        <row r="1056">
          <cell r="B1056" t="str">
            <v>3-7-1-2-1-4-1</v>
          </cell>
          <cell r="C1056" t="str">
            <v>Beam Erection</v>
          </cell>
          <cell r="J1056">
            <v>0.5</v>
          </cell>
          <cell r="K1056">
            <v>0</v>
          </cell>
          <cell r="L1056">
            <v>0</v>
          </cell>
        </row>
        <row r="1057">
          <cell r="B1057" t="str">
            <v>3-7-1-2-1-4-2</v>
          </cell>
          <cell r="C1057" t="str">
            <v>Concreting</v>
          </cell>
          <cell r="J1057">
            <v>0.5</v>
          </cell>
          <cell r="K1057">
            <v>0</v>
          </cell>
          <cell r="L1057">
            <v>0</v>
          </cell>
        </row>
        <row r="1058">
          <cell r="B1058" t="str">
            <v>3-7-1-2-1-5</v>
          </cell>
          <cell r="C1058" t="str">
            <v>Carcassing</v>
          </cell>
          <cell r="I1058">
            <v>0.15</v>
          </cell>
          <cell r="K1058">
            <v>0</v>
          </cell>
          <cell r="L1058">
            <v>0</v>
          </cell>
        </row>
        <row r="1059">
          <cell r="B1059" t="str">
            <v>3-7-1-2-1-5-1</v>
          </cell>
          <cell r="C1059" t="str">
            <v xml:space="preserve">Brick Work </v>
          </cell>
          <cell r="J1059">
            <v>0.5</v>
          </cell>
          <cell r="K1059">
            <v>0</v>
          </cell>
          <cell r="L1059">
            <v>0</v>
          </cell>
        </row>
        <row r="1060">
          <cell r="B1060" t="str">
            <v>3-7-1-2-1-5-2</v>
          </cell>
          <cell r="C1060" t="str">
            <v xml:space="preserve">Brick Face </v>
          </cell>
          <cell r="J1060">
            <v>0.5</v>
          </cell>
          <cell r="K1060">
            <v>0</v>
          </cell>
          <cell r="L1060">
            <v>0</v>
          </cell>
        </row>
        <row r="1061">
          <cell r="B1061" t="str">
            <v>3-7-1-2-1-6</v>
          </cell>
          <cell r="C1061" t="str">
            <v>Electrical &amp; Mechanical Works</v>
          </cell>
          <cell r="I1061">
            <v>0.12</v>
          </cell>
          <cell r="K1061">
            <v>0</v>
          </cell>
          <cell r="L1061">
            <v>0</v>
          </cell>
        </row>
        <row r="1062">
          <cell r="B1062" t="str">
            <v>3-7-1-2-1-7</v>
          </cell>
          <cell r="C1062" t="str">
            <v>Finishing</v>
          </cell>
          <cell r="I1062">
            <v>0.08</v>
          </cell>
          <cell r="K1062">
            <v>0</v>
          </cell>
          <cell r="L1062">
            <v>0</v>
          </cell>
        </row>
        <row r="1063">
          <cell r="B1063" t="str">
            <v>3-7-1-2-2</v>
          </cell>
          <cell r="C1063" t="str">
            <v>Fire Fighting Pipe Line Civil works</v>
          </cell>
          <cell r="H1063">
            <v>1.8E-3</v>
          </cell>
          <cell r="K1063">
            <v>0</v>
          </cell>
          <cell r="L1063">
            <v>0</v>
          </cell>
        </row>
        <row r="1064">
          <cell r="B1064" t="str">
            <v>3-7-1-2-2-1</v>
          </cell>
          <cell r="C1064" t="str">
            <v>Reinforcement</v>
          </cell>
          <cell r="I1064">
            <v>0.4</v>
          </cell>
          <cell r="K1064">
            <v>0.2</v>
          </cell>
          <cell r="L1064">
            <v>0</v>
          </cell>
        </row>
        <row r="1065">
          <cell r="B1065" t="str">
            <v>3-7-1-2-2-2</v>
          </cell>
          <cell r="C1065" t="str">
            <v>Formwork</v>
          </cell>
          <cell r="I1065">
            <v>0.4</v>
          </cell>
          <cell r="K1065">
            <v>0.1</v>
          </cell>
          <cell r="L1065">
            <v>0</v>
          </cell>
        </row>
        <row r="1066">
          <cell r="B1066" t="str">
            <v>3-7-1-2-2-3</v>
          </cell>
          <cell r="C1066" t="str">
            <v>Concrete pouring</v>
          </cell>
          <cell r="I1066">
            <v>0.2</v>
          </cell>
          <cell r="K1066">
            <v>0</v>
          </cell>
          <cell r="L1066">
            <v>0</v>
          </cell>
        </row>
        <row r="1067">
          <cell r="B1067" t="str">
            <v>3-7-1-2-3</v>
          </cell>
          <cell r="C1067" t="str">
            <v>2000 m3 Fire Fighting Reserval tank Civil Work</v>
          </cell>
          <cell r="H1067">
            <v>9.7999999999999997E-3</v>
          </cell>
          <cell r="K1067">
            <v>0.04</v>
          </cell>
          <cell r="L1067">
            <v>3.9199999999999999E-3</v>
          </cell>
        </row>
        <row r="1068">
          <cell r="B1068" t="str">
            <v>3-7-1-2-3-1</v>
          </cell>
          <cell r="C1068" t="str">
            <v>Foundation</v>
          </cell>
          <cell r="I1068">
            <v>0.2</v>
          </cell>
          <cell r="K1068">
            <v>1</v>
          </cell>
          <cell r="L1068">
            <v>1.9599999999999999E-3</v>
          </cell>
        </row>
        <row r="1069">
          <cell r="B1069" t="str">
            <v>3-7-1-2-3-2</v>
          </cell>
          <cell r="C1069" t="str">
            <v>Walls</v>
          </cell>
          <cell r="I1069">
            <v>0.4</v>
          </cell>
          <cell r="K1069">
            <v>0.5</v>
          </cell>
          <cell r="L1069">
            <v>1.9599999999999999E-3</v>
          </cell>
        </row>
        <row r="1070">
          <cell r="B1070" t="str">
            <v>3-7-1-2-3-3</v>
          </cell>
          <cell r="C1070" t="str">
            <v>Roof Slab &amp; Isolation</v>
          </cell>
          <cell r="I1070">
            <v>0.3</v>
          </cell>
          <cell r="K1070">
            <v>0</v>
          </cell>
          <cell r="L1070">
            <v>0</v>
          </cell>
        </row>
        <row r="1071">
          <cell r="B1071" t="str">
            <v>3-7-1-2-3-4</v>
          </cell>
          <cell r="C1071" t="str">
            <v>Complement Activities</v>
          </cell>
          <cell r="I1071">
            <v>0.1</v>
          </cell>
          <cell r="K1071">
            <v>0</v>
          </cell>
          <cell r="L1071">
            <v>0</v>
          </cell>
        </row>
        <row r="1072">
          <cell r="B1072" t="str">
            <v>3-7-1-2-4</v>
          </cell>
          <cell r="C1072" t="str">
            <v>Fire Fighting Station Civil works + Found.</v>
          </cell>
          <cell r="H1072">
            <v>8.0000000000000002E-3</v>
          </cell>
          <cell r="K1072">
            <v>0</v>
          </cell>
          <cell r="L1072">
            <v>0</v>
          </cell>
        </row>
        <row r="1073">
          <cell r="B1073" t="str">
            <v>3-7-1-2-4-1</v>
          </cell>
          <cell r="C1073" t="str">
            <v>Foundation</v>
          </cell>
          <cell r="I1073">
            <v>0.25</v>
          </cell>
          <cell r="K1073">
            <v>0</v>
          </cell>
          <cell r="L1073">
            <v>0</v>
          </cell>
        </row>
        <row r="1074">
          <cell r="B1074" t="str">
            <v>3-7-1-2-4-2</v>
          </cell>
          <cell r="C1074" t="str">
            <v>Steel Structure</v>
          </cell>
          <cell r="I1074">
            <v>0.25</v>
          </cell>
          <cell r="K1074">
            <v>0</v>
          </cell>
          <cell r="L1074">
            <v>0</v>
          </cell>
        </row>
        <row r="1075">
          <cell r="B1075" t="str">
            <v>3-7-1-2-4-3</v>
          </cell>
          <cell r="C1075" t="str">
            <v>Concrete Slab</v>
          </cell>
          <cell r="I1075">
            <v>0.05</v>
          </cell>
          <cell r="K1075">
            <v>0</v>
          </cell>
          <cell r="L1075">
            <v>0</v>
          </cell>
        </row>
        <row r="1076">
          <cell r="B1076" t="str">
            <v>3-7-1-2-4-4</v>
          </cell>
          <cell r="C1076" t="str">
            <v>Carcassing</v>
          </cell>
          <cell r="I1076">
            <v>0.25</v>
          </cell>
          <cell r="K1076">
            <v>0</v>
          </cell>
          <cell r="L1076">
            <v>0</v>
          </cell>
        </row>
        <row r="1077">
          <cell r="B1077" t="str">
            <v>3-7-1-2-4-5</v>
          </cell>
          <cell r="C1077" t="str">
            <v>Electrical &amp; Mechanical Works</v>
          </cell>
          <cell r="I1077">
            <v>0.1</v>
          </cell>
          <cell r="K1077">
            <v>0</v>
          </cell>
          <cell r="L1077">
            <v>0</v>
          </cell>
        </row>
        <row r="1078">
          <cell r="B1078" t="str">
            <v>3-7-1-2-4-6</v>
          </cell>
          <cell r="C1078" t="str">
            <v>Finishing</v>
          </cell>
          <cell r="I1078">
            <v>0.1</v>
          </cell>
          <cell r="K1078">
            <v>0</v>
          </cell>
          <cell r="L1078">
            <v>0</v>
          </cell>
        </row>
        <row r="1079">
          <cell r="B1079" t="str">
            <v>3-7-1-3</v>
          </cell>
          <cell r="C1079" t="str">
            <v>EMERGENCY SYSTEM (D.G.)</v>
          </cell>
          <cell r="G1079">
            <v>7.9500000000000005E-3</v>
          </cell>
          <cell r="K1079">
            <v>0</v>
          </cell>
          <cell r="L1079">
            <v>2.2750000000000001E-3</v>
          </cell>
        </row>
        <row r="1080">
          <cell r="B1080" t="str">
            <v>3-7-1-3-1</v>
          </cell>
          <cell r="C1080" t="str">
            <v>Diesel Generator Equip. Found.</v>
          </cell>
          <cell r="H1080">
            <v>8.4999999999999995E-4</v>
          </cell>
          <cell r="K1080">
            <v>0</v>
          </cell>
          <cell r="L1080">
            <v>0</v>
          </cell>
        </row>
        <row r="1081">
          <cell r="B1081" t="str">
            <v>3-7-1-3-1-1</v>
          </cell>
          <cell r="C1081" t="str">
            <v>Reinforcement</v>
          </cell>
          <cell r="I1081">
            <v>0.4</v>
          </cell>
          <cell r="K1081">
            <v>0</v>
          </cell>
          <cell r="L1081">
            <v>0</v>
          </cell>
        </row>
        <row r="1082">
          <cell r="B1082" t="str">
            <v>3-7-1-3-1-2</v>
          </cell>
          <cell r="C1082" t="str">
            <v>Formwork</v>
          </cell>
          <cell r="I1082">
            <v>0.4</v>
          </cell>
          <cell r="K1082">
            <v>0</v>
          </cell>
          <cell r="L1082">
            <v>0</v>
          </cell>
        </row>
        <row r="1083">
          <cell r="B1083" t="str">
            <v>3-7-1-3-1-3</v>
          </cell>
          <cell r="C1083" t="str">
            <v>Concrete pouring</v>
          </cell>
          <cell r="I1083">
            <v>0.2</v>
          </cell>
          <cell r="K1083">
            <v>0</v>
          </cell>
          <cell r="L1083">
            <v>0</v>
          </cell>
        </row>
        <row r="1084">
          <cell r="B1084" t="str">
            <v>3-7-1-3-2</v>
          </cell>
          <cell r="C1084" t="str">
            <v>Diesel Generator Bldg. Civil works</v>
          </cell>
          <cell r="H1084">
            <v>4.7499999999999999E-3</v>
          </cell>
          <cell r="K1084">
            <v>0</v>
          </cell>
          <cell r="L1084">
            <v>0</v>
          </cell>
        </row>
        <row r="1085">
          <cell r="B1085" t="str">
            <v>3-7-1-3-2-1</v>
          </cell>
          <cell r="C1085" t="str">
            <v>Steel Structure</v>
          </cell>
          <cell r="I1085">
            <v>0.4</v>
          </cell>
          <cell r="K1085">
            <v>0</v>
          </cell>
          <cell r="L1085">
            <v>0</v>
          </cell>
        </row>
        <row r="1086">
          <cell r="B1086" t="str">
            <v>3-7-1-3-2-1-1</v>
          </cell>
          <cell r="C1086" t="str">
            <v>Steel Structure Manufacture&amp;Transport</v>
          </cell>
          <cell r="J1086">
            <v>0.6</v>
          </cell>
          <cell r="K1086">
            <v>0</v>
          </cell>
          <cell r="L1086">
            <v>0</v>
          </cell>
        </row>
        <row r="1087">
          <cell r="B1087" t="str">
            <v>3-7-1-3-2-1-2</v>
          </cell>
          <cell r="C1087" t="str">
            <v>Steel Structure Erection</v>
          </cell>
          <cell r="J1087">
            <v>0.4</v>
          </cell>
          <cell r="K1087">
            <v>0</v>
          </cell>
          <cell r="L1087">
            <v>0</v>
          </cell>
        </row>
        <row r="1088">
          <cell r="B1088" t="str">
            <v>3-7-1-3-2-2</v>
          </cell>
          <cell r="C1088" t="str">
            <v>Civil works</v>
          </cell>
          <cell r="I1088">
            <v>0.6</v>
          </cell>
          <cell r="K1088">
            <v>0</v>
          </cell>
          <cell r="L1088">
            <v>0</v>
          </cell>
        </row>
        <row r="1089">
          <cell r="B1089" t="str">
            <v>3-7-1-3-2-2-1</v>
          </cell>
          <cell r="C1089" t="str">
            <v xml:space="preserve">Brick Work </v>
          </cell>
          <cell r="J1089">
            <v>0.3</v>
          </cell>
          <cell r="K1089">
            <v>0</v>
          </cell>
          <cell r="L1089">
            <v>0</v>
          </cell>
        </row>
        <row r="1090">
          <cell r="B1090" t="str">
            <v>3-7-1-3-2-2-2</v>
          </cell>
          <cell r="C1090" t="str">
            <v xml:space="preserve">Brick Face </v>
          </cell>
          <cell r="J1090">
            <v>0.3</v>
          </cell>
          <cell r="K1090">
            <v>0</v>
          </cell>
          <cell r="L1090">
            <v>0</v>
          </cell>
        </row>
        <row r="1091">
          <cell r="B1091" t="str">
            <v>3-7-1-3-2-2-3</v>
          </cell>
          <cell r="C1091" t="str">
            <v>Cable&amp; Pippe Trenchs</v>
          </cell>
          <cell r="J1091">
            <v>0.15</v>
          </cell>
          <cell r="K1091">
            <v>0</v>
          </cell>
          <cell r="L1091">
            <v>0</v>
          </cell>
        </row>
        <row r="1092">
          <cell r="B1092" t="str">
            <v>3-7-1-3-2-2-4</v>
          </cell>
          <cell r="C1092" t="str">
            <v>Electrical &amp; Mechanical Works</v>
          </cell>
          <cell r="J1092">
            <v>0.15</v>
          </cell>
          <cell r="K1092">
            <v>0</v>
          </cell>
          <cell r="L1092">
            <v>0</v>
          </cell>
        </row>
        <row r="1093">
          <cell r="B1093" t="str">
            <v>3-7-1-3-2-2-5</v>
          </cell>
          <cell r="C1093" t="str">
            <v>Complement Activities</v>
          </cell>
          <cell r="J1093">
            <v>0.1</v>
          </cell>
          <cell r="K1093">
            <v>0</v>
          </cell>
          <cell r="L1093">
            <v>0</v>
          </cell>
        </row>
        <row r="1094">
          <cell r="B1094" t="str">
            <v>3-7-1-3-3</v>
          </cell>
          <cell r="C1094" t="str">
            <v>Foundation of Building</v>
          </cell>
          <cell r="H1094">
            <v>2.3500000000000001E-3</v>
          </cell>
          <cell r="K1094">
            <v>0</v>
          </cell>
          <cell r="L1094">
            <v>2.2750000000000001E-3</v>
          </cell>
        </row>
        <row r="1095">
          <cell r="B1095" t="str">
            <v>3-7-1-3-3-1</v>
          </cell>
          <cell r="C1095" t="str">
            <v>Excavation</v>
          </cell>
          <cell r="I1095">
            <v>7.0000000000000007E-2</v>
          </cell>
          <cell r="K1095">
            <v>1</v>
          </cell>
          <cell r="L1095">
            <v>2.4500000000000005E-4</v>
          </cell>
        </row>
        <row r="1096">
          <cell r="B1096" t="str">
            <v>3-7-1-3-3-2</v>
          </cell>
          <cell r="C1096" t="str">
            <v>Lean concrete</v>
          </cell>
          <cell r="I1096">
            <v>0.03</v>
          </cell>
          <cell r="K1096">
            <v>1</v>
          </cell>
          <cell r="L1096">
            <v>1.05E-4</v>
          </cell>
        </row>
        <row r="1097">
          <cell r="B1097" t="str">
            <v>3-7-1-3-3-3</v>
          </cell>
          <cell r="C1097" t="str">
            <v>Reinforcement</v>
          </cell>
          <cell r="I1097">
            <v>0.35</v>
          </cell>
          <cell r="K1097">
            <v>1</v>
          </cell>
          <cell r="L1097">
            <v>1.225E-3</v>
          </cell>
        </row>
        <row r="1098">
          <cell r="B1098" t="str">
            <v>3-7-1-3-3-4</v>
          </cell>
          <cell r="C1098" t="str">
            <v>Formwork</v>
          </cell>
          <cell r="I1098">
            <v>0.2</v>
          </cell>
          <cell r="K1098">
            <v>1</v>
          </cell>
          <cell r="L1098">
            <v>7.000000000000001E-4</v>
          </cell>
        </row>
        <row r="1099">
          <cell r="B1099" t="str">
            <v>3-7-1-3-3-5</v>
          </cell>
          <cell r="C1099" t="str">
            <v>Concrete pouring</v>
          </cell>
          <cell r="I1099">
            <v>0.3</v>
          </cell>
          <cell r="K1099">
            <v>0</v>
          </cell>
          <cell r="L1099">
            <v>0</v>
          </cell>
        </row>
        <row r="1100">
          <cell r="B1100" t="str">
            <v>3-7-1-3-3-6</v>
          </cell>
          <cell r="C1100" t="str">
            <v>Backfilling</v>
          </cell>
          <cell r="I1100">
            <v>0.05</v>
          </cell>
          <cell r="K1100">
            <v>0</v>
          </cell>
          <cell r="L1100">
            <v>0</v>
          </cell>
        </row>
        <row r="1101">
          <cell r="B1101" t="str">
            <v>3-7-1-4</v>
          </cell>
          <cell r="C1101" t="str">
            <v>AUX. BOILER</v>
          </cell>
          <cell r="G1101">
            <v>1.67E-2</v>
          </cell>
          <cell r="K1101">
            <v>0</v>
          </cell>
          <cell r="L1101">
            <v>0</v>
          </cell>
        </row>
        <row r="1102">
          <cell r="B1102" t="str">
            <v>3-7-1-4-1</v>
          </cell>
          <cell r="C1102" t="str">
            <v>Aux. Boiler Equip. Found.</v>
          </cell>
          <cell r="H1102">
            <v>7.1999999999999998E-3</v>
          </cell>
          <cell r="K1102">
            <v>0</v>
          </cell>
          <cell r="L1102">
            <v>0</v>
          </cell>
        </row>
        <row r="1103">
          <cell r="B1103" t="str">
            <v>3-7-1-4-1-1</v>
          </cell>
          <cell r="C1103" t="str">
            <v>Reinforcement</v>
          </cell>
          <cell r="I1103">
            <v>0.4</v>
          </cell>
          <cell r="K1103">
            <v>0</v>
          </cell>
          <cell r="L1103">
            <v>0</v>
          </cell>
        </row>
        <row r="1104">
          <cell r="B1104" t="str">
            <v>3-7-1-4-1-2</v>
          </cell>
          <cell r="C1104" t="str">
            <v>Formwork</v>
          </cell>
          <cell r="I1104">
            <v>0.4</v>
          </cell>
          <cell r="K1104">
            <v>0</v>
          </cell>
          <cell r="L1104">
            <v>0</v>
          </cell>
        </row>
        <row r="1105">
          <cell r="B1105" t="str">
            <v>3-7-1-4-1-3</v>
          </cell>
          <cell r="C1105" t="str">
            <v>Concrete pouring</v>
          </cell>
          <cell r="I1105">
            <v>0.2</v>
          </cell>
          <cell r="K1105">
            <v>0</v>
          </cell>
          <cell r="L1105">
            <v>0</v>
          </cell>
        </row>
        <row r="1106">
          <cell r="B1106" t="str">
            <v>3-7-1-4-2</v>
          </cell>
          <cell r="C1106" t="str">
            <v>Aux. Boiler Bldg. Civil Works</v>
          </cell>
          <cell r="H1106">
            <v>9.4999999999999998E-3</v>
          </cell>
          <cell r="K1106">
            <v>0</v>
          </cell>
          <cell r="L1106">
            <v>0</v>
          </cell>
        </row>
        <row r="1107">
          <cell r="B1107" t="str">
            <v>3-7-1-4-2-1</v>
          </cell>
          <cell r="C1107" t="str">
            <v>Foundation</v>
          </cell>
          <cell r="I1107">
            <v>0.3</v>
          </cell>
          <cell r="K1107">
            <v>0</v>
          </cell>
          <cell r="L1107">
            <v>0</v>
          </cell>
        </row>
        <row r="1108">
          <cell r="B1108" t="str">
            <v>3-7-1-4-2-1-1</v>
          </cell>
          <cell r="C1108" t="str">
            <v>Excavation</v>
          </cell>
          <cell r="J1108">
            <v>7.0000000000000007E-2</v>
          </cell>
          <cell r="K1108">
            <v>0</v>
          </cell>
          <cell r="L1108">
            <v>0</v>
          </cell>
        </row>
        <row r="1109">
          <cell r="B1109" t="str">
            <v>3-7-1-4-2-1-2</v>
          </cell>
          <cell r="C1109" t="str">
            <v>Lean concrete</v>
          </cell>
          <cell r="J1109">
            <v>0.03</v>
          </cell>
          <cell r="K1109">
            <v>0</v>
          </cell>
          <cell r="L1109">
            <v>0</v>
          </cell>
        </row>
        <row r="1110">
          <cell r="B1110" t="str">
            <v>3-7-1-4-2-1-3</v>
          </cell>
          <cell r="C1110" t="str">
            <v>Reinforcement</v>
          </cell>
          <cell r="J1110">
            <v>0.35</v>
          </cell>
          <cell r="K1110">
            <v>0</v>
          </cell>
          <cell r="L1110">
            <v>0</v>
          </cell>
        </row>
        <row r="1111">
          <cell r="B1111" t="str">
            <v>3-7-1-4-2-1-4</v>
          </cell>
          <cell r="C1111" t="str">
            <v>Formwork</v>
          </cell>
          <cell r="J1111">
            <v>0.2</v>
          </cell>
          <cell r="K1111">
            <v>0</v>
          </cell>
          <cell r="L1111">
            <v>0</v>
          </cell>
        </row>
        <row r="1112">
          <cell r="B1112" t="str">
            <v>3-7-1-4-2-1-5</v>
          </cell>
          <cell r="C1112" t="str">
            <v>Concrete pouring</v>
          </cell>
          <cell r="J1112">
            <v>0.3</v>
          </cell>
          <cell r="K1112">
            <v>0</v>
          </cell>
          <cell r="L1112">
            <v>0</v>
          </cell>
        </row>
        <row r="1113">
          <cell r="B1113" t="str">
            <v>3-7-1-4-2-1-6</v>
          </cell>
          <cell r="C1113" t="str">
            <v>Backfilling</v>
          </cell>
          <cell r="J1113">
            <v>0.05</v>
          </cell>
          <cell r="K1113">
            <v>0</v>
          </cell>
          <cell r="L1113">
            <v>0</v>
          </cell>
        </row>
        <row r="1114">
          <cell r="B1114" t="str">
            <v>3-7-1-4-2-2</v>
          </cell>
          <cell r="C1114" t="str">
            <v>Steel Structure</v>
          </cell>
          <cell r="I1114">
            <v>0.35</v>
          </cell>
          <cell r="K1114">
            <v>0</v>
          </cell>
          <cell r="L1114">
            <v>0</v>
          </cell>
        </row>
        <row r="1115">
          <cell r="B1115" t="str">
            <v>3-7-1-4-2-2-1</v>
          </cell>
          <cell r="C1115" t="str">
            <v>Steel Structure Manufacture&amp;Transport</v>
          </cell>
          <cell r="J1115">
            <v>0.6</v>
          </cell>
          <cell r="K1115">
            <v>0</v>
          </cell>
          <cell r="L1115">
            <v>0</v>
          </cell>
        </row>
        <row r="1116">
          <cell r="B1116" t="str">
            <v>3-7-1-4-2-2-2</v>
          </cell>
          <cell r="C1116" t="str">
            <v>Steel Structure Erection</v>
          </cell>
          <cell r="J1116">
            <v>0.4</v>
          </cell>
          <cell r="K1116">
            <v>0</v>
          </cell>
          <cell r="L1116">
            <v>0</v>
          </cell>
        </row>
        <row r="1117">
          <cell r="B1117" t="str">
            <v>3-7-1-4-2-3</v>
          </cell>
          <cell r="C1117" t="str">
            <v>Civil works</v>
          </cell>
          <cell r="I1117">
            <v>0.35</v>
          </cell>
          <cell r="K1117">
            <v>0</v>
          </cell>
          <cell r="L1117">
            <v>0</v>
          </cell>
        </row>
        <row r="1118">
          <cell r="B1118" t="str">
            <v>3-7-1-4-2-3-1</v>
          </cell>
          <cell r="C1118" t="str">
            <v xml:space="preserve">Brick Work </v>
          </cell>
          <cell r="J1118">
            <v>0.3</v>
          </cell>
          <cell r="K1118">
            <v>0</v>
          </cell>
          <cell r="L1118">
            <v>0</v>
          </cell>
        </row>
        <row r="1119">
          <cell r="B1119" t="str">
            <v>3-7-1-4-2-3-2</v>
          </cell>
          <cell r="C1119" t="str">
            <v xml:space="preserve">Brick Face </v>
          </cell>
          <cell r="J1119">
            <v>0.3</v>
          </cell>
          <cell r="K1119">
            <v>0</v>
          </cell>
          <cell r="L1119">
            <v>0</v>
          </cell>
        </row>
        <row r="1120">
          <cell r="B1120" t="str">
            <v>3-7-1-4-2-3-3</v>
          </cell>
          <cell r="C1120" t="str">
            <v>Cable &amp; Pipe Trenchs</v>
          </cell>
          <cell r="J1120">
            <v>0.15</v>
          </cell>
          <cell r="K1120">
            <v>0</v>
          </cell>
          <cell r="L1120">
            <v>0</v>
          </cell>
        </row>
        <row r="1121">
          <cell r="B1121" t="str">
            <v>3-7-1-4-2-3-4</v>
          </cell>
          <cell r="C1121" t="str">
            <v>Electrical &amp; Mechanical Works</v>
          </cell>
          <cell r="J1121">
            <v>0.15</v>
          </cell>
          <cell r="K1121">
            <v>0</v>
          </cell>
          <cell r="L1121">
            <v>0</v>
          </cell>
        </row>
        <row r="1122">
          <cell r="B1122" t="str">
            <v>3-7-1-4-2-3-5</v>
          </cell>
          <cell r="C1122" t="str">
            <v>Complement Activities</v>
          </cell>
          <cell r="J1122">
            <v>0.1</v>
          </cell>
          <cell r="K1122">
            <v>0</v>
          </cell>
          <cell r="L1122">
            <v>0</v>
          </cell>
        </row>
        <row r="1123">
          <cell r="B1123" t="str">
            <v>3-7-1-5</v>
          </cell>
          <cell r="C1123" t="str">
            <v>FUEL SUPLY SYSTEM</v>
          </cell>
          <cell r="G1123">
            <v>5.0500000000000003E-2</v>
          </cell>
          <cell r="K1123">
            <v>0.20796039603960398</v>
          </cell>
          <cell r="L1123">
            <v>1.4647E-2</v>
          </cell>
        </row>
        <row r="1124">
          <cell r="B1124" t="str">
            <v>3-7-1-5-1</v>
          </cell>
          <cell r="C1124" t="str">
            <v>20,000 m3 Fuel Oil tank Found. &amp; Civil works</v>
          </cell>
          <cell r="H1124">
            <v>8.0000000000000002E-3</v>
          </cell>
          <cell r="K1124">
            <v>0.70250000000000001</v>
          </cell>
          <cell r="L1124">
            <v>6.8180000000000011E-3</v>
          </cell>
        </row>
        <row r="1125">
          <cell r="B1125" t="str">
            <v>3-7-1-5-1-1</v>
          </cell>
          <cell r="C1125" t="str">
            <v>Fuel Oil Tank No.1</v>
          </cell>
          <cell r="I1125">
            <v>0.15</v>
          </cell>
          <cell r="K1125">
            <v>0.95</v>
          </cell>
          <cell r="L1125">
            <v>1.1580000000000002E-3</v>
          </cell>
        </row>
        <row r="1126">
          <cell r="B1126" t="str">
            <v>3-7-1-5-1-1-1</v>
          </cell>
          <cell r="C1126" t="str">
            <v>Foundation</v>
          </cell>
          <cell r="J1126">
            <v>0.75</v>
          </cell>
          <cell r="K1126">
            <v>1</v>
          </cell>
          <cell r="L1126">
            <v>8.9999999999999998E-4</v>
          </cell>
        </row>
        <row r="1127">
          <cell r="B1127" t="str">
            <v>3-7-1-5-1-1-2</v>
          </cell>
          <cell r="C1127" t="str">
            <v>Leveling</v>
          </cell>
          <cell r="J1127">
            <v>0.05</v>
          </cell>
          <cell r="K1127">
            <v>1</v>
          </cell>
          <cell r="L1127">
            <v>6.0000000000000002E-5</v>
          </cell>
        </row>
        <row r="1128">
          <cell r="B1128" t="str">
            <v>3-7-1-5-1-1-3</v>
          </cell>
          <cell r="C1128" t="str">
            <v>Asphalt</v>
          </cell>
          <cell r="J1128">
            <v>0.05</v>
          </cell>
          <cell r="K1128">
            <v>1</v>
          </cell>
          <cell r="L1128">
            <v>6.0000000000000002E-5</v>
          </cell>
        </row>
        <row r="1129">
          <cell r="B1129" t="str">
            <v>3-7-1-5-1-1-4</v>
          </cell>
          <cell r="C1129" t="str">
            <v>Sump Pit</v>
          </cell>
          <cell r="J1129">
            <v>0.1</v>
          </cell>
          <cell r="K1129">
            <v>1</v>
          </cell>
          <cell r="L1129">
            <v>1.2E-4</v>
          </cell>
        </row>
        <row r="1130">
          <cell r="B1130" t="str">
            <v>3-7-1-5-1-1-5</v>
          </cell>
          <cell r="C1130" t="str">
            <v>Complement Activities</v>
          </cell>
          <cell r="J1130">
            <v>0.05</v>
          </cell>
          <cell r="K1130">
            <v>0.3</v>
          </cell>
          <cell r="L1130">
            <v>1.8E-5</v>
          </cell>
        </row>
        <row r="1131">
          <cell r="B1131" t="str">
            <v>3-7-1-5-1-2</v>
          </cell>
          <cell r="C1131" t="str">
            <v>Fuel Oil Tank No.2</v>
          </cell>
          <cell r="I1131">
            <v>0.15</v>
          </cell>
          <cell r="K1131">
            <v>0.95</v>
          </cell>
          <cell r="L1131">
            <v>1.1580000000000002E-3</v>
          </cell>
        </row>
        <row r="1132">
          <cell r="B1132" t="str">
            <v>3-7-1-5-1-2-1</v>
          </cell>
          <cell r="C1132" t="str">
            <v>Foundation</v>
          </cell>
          <cell r="J1132">
            <v>0.75</v>
          </cell>
          <cell r="K1132">
            <v>1</v>
          </cell>
          <cell r="L1132">
            <v>8.9999999999999998E-4</v>
          </cell>
        </row>
        <row r="1133">
          <cell r="B1133" t="str">
            <v>3-7-1-5-1-2-2</v>
          </cell>
          <cell r="C1133" t="str">
            <v>Leveling</v>
          </cell>
          <cell r="J1133">
            <v>0.05</v>
          </cell>
          <cell r="K1133">
            <v>1</v>
          </cell>
          <cell r="L1133">
            <v>6.0000000000000002E-5</v>
          </cell>
        </row>
        <row r="1134">
          <cell r="B1134" t="str">
            <v>3-7-1-5-1-2-3</v>
          </cell>
          <cell r="C1134" t="str">
            <v>Asphalt</v>
          </cell>
          <cell r="J1134">
            <v>0.05</v>
          </cell>
          <cell r="K1134">
            <v>1</v>
          </cell>
          <cell r="L1134">
            <v>6.0000000000000002E-5</v>
          </cell>
        </row>
        <row r="1135">
          <cell r="B1135" t="str">
            <v>3-7-1-5-1-2-4</v>
          </cell>
          <cell r="C1135" t="str">
            <v>Sump Pit</v>
          </cell>
          <cell r="J1135">
            <v>0.1</v>
          </cell>
          <cell r="K1135">
            <v>1</v>
          </cell>
          <cell r="L1135">
            <v>1.2E-4</v>
          </cell>
        </row>
        <row r="1136">
          <cell r="B1136" t="str">
            <v>3-7-1-5-1-2-5</v>
          </cell>
          <cell r="C1136" t="str">
            <v>Complement Activities</v>
          </cell>
          <cell r="J1136">
            <v>0.05</v>
          </cell>
          <cell r="K1136">
            <v>0.3</v>
          </cell>
          <cell r="L1136">
            <v>1.8E-5</v>
          </cell>
        </row>
        <row r="1137">
          <cell r="B1137" t="str">
            <v>3-7-1-5-1-3</v>
          </cell>
          <cell r="C1137" t="str">
            <v>Fuel Oil Tank No.3</v>
          </cell>
          <cell r="I1137">
            <v>0.15</v>
          </cell>
          <cell r="K1137">
            <v>0.95</v>
          </cell>
          <cell r="L1137">
            <v>1.1580000000000002E-3</v>
          </cell>
        </row>
        <row r="1138">
          <cell r="B1138" t="str">
            <v>3-7-1-5-1-3-1</v>
          </cell>
          <cell r="C1138" t="str">
            <v>Foundation</v>
          </cell>
          <cell r="J1138">
            <v>0.75</v>
          </cell>
          <cell r="K1138">
            <v>1</v>
          </cell>
          <cell r="L1138">
            <v>8.9999999999999998E-4</v>
          </cell>
        </row>
        <row r="1139">
          <cell r="B1139" t="str">
            <v>3-7-1-5-1-3-2</v>
          </cell>
          <cell r="C1139" t="str">
            <v>Leveling</v>
          </cell>
          <cell r="J1139">
            <v>0.05</v>
          </cell>
          <cell r="K1139">
            <v>1</v>
          </cell>
          <cell r="L1139">
            <v>6.0000000000000002E-5</v>
          </cell>
        </row>
        <row r="1140">
          <cell r="B1140" t="str">
            <v>3-7-1-5-1-3-3</v>
          </cell>
          <cell r="C1140" t="str">
            <v>Asphalt</v>
          </cell>
          <cell r="J1140">
            <v>0.05</v>
          </cell>
          <cell r="K1140">
            <v>1</v>
          </cell>
          <cell r="L1140">
            <v>6.0000000000000002E-5</v>
          </cell>
        </row>
        <row r="1141">
          <cell r="B1141" t="str">
            <v>3-7-1-5-1-3-4</v>
          </cell>
          <cell r="C1141" t="str">
            <v>Sump Pit</v>
          </cell>
          <cell r="J1141">
            <v>0.1</v>
          </cell>
          <cell r="K1141">
            <v>1</v>
          </cell>
          <cell r="L1141">
            <v>1.2E-4</v>
          </cell>
        </row>
        <row r="1142">
          <cell r="B1142" t="str">
            <v>3-7-1-5-1-3-5</v>
          </cell>
          <cell r="C1142" t="str">
            <v>Complement Activities</v>
          </cell>
          <cell r="J1142">
            <v>0.05</v>
          </cell>
          <cell r="K1142">
            <v>0.3</v>
          </cell>
          <cell r="L1142">
            <v>1.8E-5</v>
          </cell>
        </row>
        <row r="1143">
          <cell r="B1143" t="str">
            <v>3-7-1-5-1-4</v>
          </cell>
          <cell r="C1143" t="str">
            <v>Dykes</v>
          </cell>
          <cell r="I1143">
            <v>0.55000000000000004</v>
          </cell>
          <cell r="K1143">
            <v>0.5</v>
          </cell>
          <cell r="L1143">
            <v>3.3440000000000002E-3</v>
          </cell>
        </row>
        <row r="1144">
          <cell r="B1144" t="str">
            <v>3-7-1-5-1-4-1</v>
          </cell>
          <cell r="C1144" t="str">
            <v>Foundation</v>
          </cell>
          <cell r="J1144">
            <v>0.6</v>
          </cell>
          <cell r="K1144">
            <v>0.8</v>
          </cell>
          <cell r="L1144">
            <v>2.1120000000000002E-3</v>
          </cell>
        </row>
        <row r="1145">
          <cell r="B1145" t="str">
            <v>3-7-1-5-1-4-2</v>
          </cell>
          <cell r="C1145" t="str">
            <v>Wall</v>
          </cell>
          <cell r="J1145">
            <v>0.4</v>
          </cell>
          <cell r="K1145">
            <v>0.7</v>
          </cell>
          <cell r="L1145">
            <v>1.232E-3</v>
          </cell>
        </row>
        <row r="1146">
          <cell r="B1146" t="str">
            <v>3-7-1-5-2</v>
          </cell>
          <cell r="C1146" t="str">
            <v xml:space="preserve">Unloading Pump House </v>
          </cell>
          <cell r="H1146">
            <v>8.9499999999999996E-3</v>
          </cell>
          <cell r="K1146">
            <v>0.1910614525139665</v>
          </cell>
          <cell r="L1146">
            <v>1.719E-3</v>
          </cell>
        </row>
        <row r="1147">
          <cell r="B1147" t="str">
            <v>3-7-1-5-2-1</v>
          </cell>
          <cell r="C1147" t="str">
            <v>Unloading Pump House Found.</v>
          </cell>
          <cell r="I1147">
            <v>1.8E-3</v>
          </cell>
          <cell r="K1147">
            <v>0.95</v>
          </cell>
          <cell r="L1147">
            <v>1.719E-3</v>
          </cell>
        </row>
        <row r="1148">
          <cell r="B1148" t="str">
            <v>3-7-1-5-2-1-1</v>
          </cell>
          <cell r="C1148" t="str">
            <v>Excavation</v>
          </cell>
          <cell r="J1148">
            <v>7.0000000000000007E-2</v>
          </cell>
          <cell r="K1148">
            <v>1</v>
          </cell>
          <cell r="L1148">
            <v>1.26E-4</v>
          </cell>
        </row>
        <row r="1149">
          <cell r="B1149" t="str">
            <v>3-7-1-5-2-1-2</v>
          </cell>
          <cell r="C1149" t="str">
            <v>Lean concrete</v>
          </cell>
          <cell r="J1149">
            <v>0.03</v>
          </cell>
          <cell r="K1149">
            <v>1</v>
          </cell>
          <cell r="L1149">
            <v>5.3999999999999998E-5</v>
          </cell>
        </row>
        <row r="1150">
          <cell r="B1150" t="str">
            <v>3-7-1-5-2-1-3</v>
          </cell>
          <cell r="C1150" t="str">
            <v>Reinforcement</v>
          </cell>
          <cell r="J1150">
            <v>0.35</v>
          </cell>
          <cell r="K1150">
            <v>1</v>
          </cell>
          <cell r="L1150">
            <v>6.2999999999999992E-4</v>
          </cell>
        </row>
        <row r="1151">
          <cell r="B1151" t="str">
            <v>3-7-1-5-2-1-4</v>
          </cell>
          <cell r="C1151" t="str">
            <v>Formwork</v>
          </cell>
          <cell r="J1151">
            <v>0.2</v>
          </cell>
          <cell r="K1151">
            <v>1</v>
          </cell>
          <cell r="L1151">
            <v>3.6000000000000002E-4</v>
          </cell>
        </row>
        <row r="1152">
          <cell r="B1152" t="str">
            <v>3-7-1-5-2-1-5</v>
          </cell>
          <cell r="C1152" t="str">
            <v>Concrete pouring</v>
          </cell>
          <cell r="J1152">
            <v>0.3</v>
          </cell>
          <cell r="K1152">
            <v>1</v>
          </cell>
          <cell r="L1152">
            <v>5.4000000000000001E-4</v>
          </cell>
        </row>
        <row r="1153">
          <cell r="B1153" t="str">
            <v>3-7-1-5-2-1-6</v>
          </cell>
          <cell r="C1153" t="str">
            <v>Backfilling</v>
          </cell>
          <cell r="J1153">
            <v>0.05</v>
          </cell>
          <cell r="K1153">
            <v>0.1</v>
          </cell>
          <cell r="L1153">
            <v>9.0000000000000019E-6</v>
          </cell>
        </row>
        <row r="1154">
          <cell r="B1154" t="str">
            <v>3-7-1-5-2-2</v>
          </cell>
          <cell r="C1154" t="str">
            <v>Unloading Pump House Equip. Found.</v>
          </cell>
          <cell r="I1154">
            <v>1.65E-3</v>
          </cell>
          <cell r="K1154">
            <v>0</v>
          </cell>
          <cell r="L1154">
            <v>0</v>
          </cell>
        </row>
        <row r="1155">
          <cell r="B1155" t="str">
            <v>3-7-1-5-2-2-1</v>
          </cell>
          <cell r="C1155" t="str">
            <v>Reinforcement</v>
          </cell>
          <cell r="J1155">
            <v>0.4</v>
          </cell>
          <cell r="K1155">
            <v>0</v>
          </cell>
          <cell r="L1155">
            <v>0</v>
          </cell>
        </row>
        <row r="1156">
          <cell r="B1156" t="str">
            <v>3-7-1-5-2-2-2</v>
          </cell>
          <cell r="C1156" t="str">
            <v>Formwork</v>
          </cell>
          <cell r="J1156">
            <v>0.4</v>
          </cell>
          <cell r="K1156">
            <v>0</v>
          </cell>
          <cell r="L1156">
            <v>0</v>
          </cell>
        </row>
        <row r="1157">
          <cell r="B1157" t="str">
            <v>3-7-1-5-2-2-3</v>
          </cell>
          <cell r="C1157" t="str">
            <v>Concrete pouring</v>
          </cell>
          <cell r="J1157">
            <v>0.2</v>
          </cell>
          <cell r="K1157">
            <v>0</v>
          </cell>
          <cell r="L1157">
            <v>0</v>
          </cell>
        </row>
        <row r="1158">
          <cell r="B1158" t="str">
            <v>3-7-1-5-2-3</v>
          </cell>
          <cell r="C1158" t="str">
            <v>Unloading Bldg. Civil works</v>
          </cell>
          <cell r="I1158">
            <v>5.4999999999999997E-3</v>
          </cell>
          <cell r="K1158">
            <v>0</v>
          </cell>
          <cell r="L1158">
            <v>0</v>
          </cell>
        </row>
        <row r="1159">
          <cell r="B1159" t="str">
            <v>3-7-1-5-2-3-1</v>
          </cell>
          <cell r="C1159" t="str">
            <v>Steel Structure</v>
          </cell>
          <cell r="J1159">
            <v>0.35</v>
          </cell>
          <cell r="K1159">
            <v>0</v>
          </cell>
          <cell r="L1159">
            <v>0</v>
          </cell>
        </row>
        <row r="1160">
          <cell r="B1160" t="str">
            <v>3-7-1-5-2-3-2</v>
          </cell>
          <cell r="C1160" t="str">
            <v>Roof</v>
          </cell>
          <cell r="J1160">
            <v>0.15</v>
          </cell>
          <cell r="K1160">
            <v>0</v>
          </cell>
          <cell r="L1160">
            <v>0</v>
          </cell>
        </row>
        <row r="1161">
          <cell r="B1161" t="str">
            <v>3-7-1-5-2-3-3</v>
          </cell>
          <cell r="C1161" t="str">
            <v>Carcassing</v>
          </cell>
          <cell r="J1161">
            <v>0.35</v>
          </cell>
          <cell r="K1161">
            <v>0</v>
          </cell>
          <cell r="L1161">
            <v>0</v>
          </cell>
        </row>
        <row r="1162">
          <cell r="B1162" t="str">
            <v>3-7-1-5-2-3-4</v>
          </cell>
          <cell r="C1162" t="str">
            <v>Electrical &amp; Mechanical Works</v>
          </cell>
          <cell r="J1162">
            <v>0.1</v>
          </cell>
          <cell r="K1162">
            <v>0</v>
          </cell>
          <cell r="L1162">
            <v>0</v>
          </cell>
        </row>
        <row r="1163">
          <cell r="B1163" t="str">
            <v>3-7-1-5-2-3-5</v>
          </cell>
          <cell r="C1163" t="str">
            <v>Finishing</v>
          </cell>
          <cell r="J1163">
            <v>0.05</v>
          </cell>
          <cell r="K1163">
            <v>0</v>
          </cell>
          <cell r="L1163">
            <v>0</v>
          </cell>
        </row>
        <row r="1164">
          <cell r="B1164" t="str">
            <v>3-7-1-5-3</v>
          </cell>
          <cell r="C1164" t="str">
            <v>Unloading Bay</v>
          </cell>
          <cell r="H1164">
            <v>6.7999999999999996E-3</v>
          </cell>
          <cell r="K1164">
            <v>0.17970588235294119</v>
          </cell>
          <cell r="L1164">
            <v>2.2099999999999997E-3</v>
          </cell>
        </row>
        <row r="1165">
          <cell r="B1165" t="str">
            <v>3-7-1-5-3-1</v>
          </cell>
          <cell r="C1165" t="str">
            <v>Unloading Bay Civil works</v>
          </cell>
          <cell r="I1165">
            <v>5.1999999999999998E-3</v>
          </cell>
          <cell r="K1165">
            <v>0.23499999999999999</v>
          </cell>
          <cell r="L1165">
            <v>2.2099999999999997E-3</v>
          </cell>
        </row>
        <row r="1166">
          <cell r="B1166" t="str">
            <v>3-7-1-5-3-1-1</v>
          </cell>
          <cell r="C1166" t="str">
            <v>Leveling</v>
          </cell>
          <cell r="J1166">
            <v>0.2</v>
          </cell>
          <cell r="K1166">
            <v>1</v>
          </cell>
          <cell r="L1166">
            <v>1.0399999999999999E-3</v>
          </cell>
        </row>
        <row r="1167">
          <cell r="B1167" t="str">
            <v>3-7-1-5-3-1-2</v>
          </cell>
          <cell r="C1167" t="str">
            <v>Kerb</v>
          </cell>
          <cell r="J1167">
            <v>0.3</v>
          </cell>
          <cell r="K1167">
            <v>0.4</v>
          </cell>
          <cell r="L1167">
            <v>6.2399999999999999E-4</v>
          </cell>
        </row>
        <row r="1168">
          <cell r="B1168" t="str">
            <v>3-7-1-5-3-1-3</v>
          </cell>
          <cell r="C1168" t="str">
            <v>Flooring</v>
          </cell>
          <cell r="J1168">
            <v>0.35</v>
          </cell>
          <cell r="K1168">
            <v>0.3</v>
          </cell>
          <cell r="L1168">
            <v>5.4599999999999994E-4</v>
          </cell>
        </row>
        <row r="1169">
          <cell r="B1169" t="str">
            <v>3-7-1-5-3-1-4</v>
          </cell>
          <cell r="C1169" t="str">
            <v>Complement Activities</v>
          </cell>
          <cell r="J1169">
            <v>0.15</v>
          </cell>
          <cell r="K1169">
            <v>0</v>
          </cell>
          <cell r="L1169">
            <v>0</v>
          </cell>
        </row>
        <row r="1170">
          <cell r="B1170" t="str">
            <v>3-7-1-5-3-2</v>
          </cell>
          <cell r="C1170" t="str">
            <v>80 m3 Unloading Fuel Oil tank Civil works</v>
          </cell>
          <cell r="I1170">
            <v>1.6000000000000001E-3</v>
          </cell>
          <cell r="K1170">
            <v>0</v>
          </cell>
          <cell r="L1170">
            <v>0</v>
          </cell>
        </row>
        <row r="1171">
          <cell r="B1171" t="str">
            <v>3-7-1-5-3-2-1</v>
          </cell>
          <cell r="C1171" t="str">
            <v>Excavation</v>
          </cell>
          <cell r="J1171">
            <v>7.0000000000000007E-2</v>
          </cell>
          <cell r="K1171">
            <v>0</v>
          </cell>
          <cell r="L1171">
            <v>0</v>
          </cell>
        </row>
        <row r="1172">
          <cell r="B1172" t="str">
            <v>3-7-1-5-3-2-2</v>
          </cell>
          <cell r="C1172" t="str">
            <v>Lean concrete</v>
          </cell>
          <cell r="J1172">
            <v>0.03</v>
          </cell>
          <cell r="K1172">
            <v>0</v>
          </cell>
          <cell r="L1172">
            <v>0</v>
          </cell>
        </row>
        <row r="1173">
          <cell r="B1173" t="str">
            <v>3-7-1-5-3-2-3</v>
          </cell>
          <cell r="C1173" t="str">
            <v>Reinforcement</v>
          </cell>
          <cell r="J1173">
            <v>0.35</v>
          </cell>
          <cell r="K1173">
            <v>0</v>
          </cell>
          <cell r="L1173">
            <v>0</v>
          </cell>
        </row>
        <row r="1174">
          <cell r="B1174" t="str">
            <v>3-7-1-5-3-2-4</v>
          </cell>
          <cell r="C1174" t="str">
            <v>Formwork</v>
          </cell>
          <cell r="J1174">
            <v>0.2</v>
          </cell>
          <cell r="K1174">
            <v>0</v>
          </cell>
          <cell r="L1174">
            <v>0</v>
          </cell>
        </row>
        <row r="1175">
          <cell r="B1175" t="str">
            <v>3-7-1-5-3-2-5</v>
          </cell>
          <cell r="C1175" t="str">
            <v>Concrete pouring</v>
          </cell>
          <cell r="J1175">
            <v>0.3</v>
          </cell>
          <cell r="K1175">
            <v>0</v>
          </cell>
          <cell r="L1175">
            <v>0</v>
          </cell>
        </row>
        <row r="1176">
          <cell r="B1176" t="str">
            <v>3-7-1-5-3-2-6</v>
          </cell>
          <cell r="C1176" t="str">
            <v>Backfilling</v>
          </cell>
          <cell r="J1176">
            <v>0.05</v>
          </cell>
          <cell r="K1176">
            <v>0</v>
          </cell>
          <cell r="L1176">
            <v>0</v>
          </cell>
        </row>
        <row r="1177">
          <cell r="B1177" t="str">
            <v>3-7-1-5-4</v>
          </cell>
          <cell r="C1177" t="str">
            <v>Fuel Forward. Pump House</v>
          </cell>
          <cell r="H1177">
            <v>1.8599999999999998E-2</v>
          </cell>
          <cell r="K1177">
            <v>0.10483870967741936</v>
          </cell>
          <cell r="L1177">
            <v>3.8999999999999998E-3</v>
          </cell>
        </row>
        <row r="1178">
          <cell r="B1178" t="str">
            <v>3-7-1-5-4-1</v>
          </cell>
          <cell r="C1178" t="str">
            <v>Fuel Forward. Pump House Equip. Found.</v>
          </cell>
          <cell r="I1178">
            <v>5.5999999999999999E-3</v>
          </cell>
          <cell r="K1178">
            <v>0</v>
          </cell>
          <cell r="L1178">
            <v>0</v>
          </cell>
        </row>
        <row r="1179">
          <cell r="B1179" t="str">
            <v>3-7-1-5-4-1-1</v>
          </cell>
          <cell r="C1179" t="str">
            <v>Reinforcement</v>
          </cell>
          <cell r="J1179">
            <v>0.4</v>
          </cell>
          <cell r="K1179">
            <v>0.2</v>
          </cell>
          <cell r="L1179">
            <v>0</v>
          </cell>
        </row>
        <row r="1180">
          <cell r="B1180" t="str">
            <v>3-7-1-5-4-1-2</v>
          </cell>
          <cell r="C1180" t="str">
            <v>Formwork</v>
          </cell>
          <cell r="J1180">
            <v>0.4</v>
          </cell>
          <cell r="K1180">
            <v>0.2</v>
          </cell>
          <cell r="L1180">
            <v>0</v>
          </cell>
        </row>
        <row r="1181">
          <cell r="B1181" t="str">
            <v>3-7-1-5-4-1-3</v>
          </cell>
          <cell r="C1181" t="str">
            <v>Concrete pouring</v>
          </cell>
          <cell r="J1181">
            <v>0.2</v>
          </cell>
          <cell r="K1181">
            <v>0</v>
          </cell>
          <cell r="L1181">
            <v>0</v>
          </cell>
        </row>
        <row r="1182">
          <cell r="B1182" t="str">
            <v>3-7-1-5-4-2</v>
          </cell>
          <cell r="C1182" t="str">
            <v>Fuel Forwarding Pump House Bldg. Civil works</v>
          </cell>
          <cell r="I1182">
            <v>1.2999999999999999E-2</v>
          </cell>
          <cell r="K1182">
            <v>0.15</v>
          </cell>
          <cell r="L1182">
            <v>3.8999999999999998E-3</v>
          </cell>
        </row>
        <row r="1183">
          <cell r="B1183" t="str">
            <v>3-7-1-5-4-2-1</v>
          </cell>
          <cell r="C1183" t="str">
            <v>Foundation</v>
          </cell>
          <cell r="J1183">
            <v>0.15</v>
          </cell>
          <cell r="K1183">
            <v>1</v>
          </cell>
          <cell r="L1183">
            <v>1.9499999999999999E-3</v>
          </cell>
        </row>
        <row r="1184">
          <cell r="B1184" t="str">
            <v>3-7-1-5-4-2-2</v>
          </cell>
          <cell r="C1184" t="str">
            <v>Steel Structure</v>
          </cell>
          <cell r="J1184">
            <v>0.3</v>
          </cell>
          <cell r="K1184">
            <v>0.5</v>
          </cell>
          <cell r="L1184">
            <v>1.9499999999999999E-3</v>
          </cell>
        </row>
        <row r="1185">
          <cell r="B1185" t="str">
            <v>3-7-1-5-4-2-3</v>
          </cell>
          <cell r="C1185" t="str">
            <v>CONCRETE SLAB</v>
          </cell>
          <cell r="J1185">
            <v>0.1</v>
          </cell>
          <cell r="K1185">
            <v>0</v>
          </cell>
          <cell r="L1185">
            <v>0</v>
          </cell>
        </row>
        <row r="1186">
          <cell r="B1186" t="str">
            <v>3-7-1-5-4-2-4</v>
          </cell>
          <cell r="C1186" t="str">
            <v>Roof</v>
          </cell>
          <cell r="J1186">
            <v>0.1</v>
          </cell>
          <cell r="K1186">
            <v>0</v>
          </cell>
          <cell r="L1186">
            <v>0</v>
          </cell>
        </row>
        <row r="1187">
          <cell r="B1187" t="str">
            <v>3-7-1-5-4-2-5</v>
          </cell>
          <cell r="C1187" t="str">
            <v>Carcassing</v>
          </cell>
          <cell r="J1187">
            <v>0.15</v>
          </cell>
          <cell r="K1187">
            <v>0</v>
          </cell>
          <cell r="L1187">
            <v>0</v>
          </cell>
        </row>
        <row r="1188">
          <cell r="B1188" t="str">
            <v>3-7-1-5-4-2-6</v>
          </cell>
          <cell r="C1188" t="str">
            <v>Electrical &amp; Mechanical Works</v>
          </cell>
          <cell r="J1188">
            <v>0.1</v>
          </cell>
          <cell r="K1188">
            <v>0</v>
          </cell>
          <cell r="L1188">
            <v>0</v>
          </cell>
        </row>
        <row r="1189">
          <cell r="B1189" t="str">
            <v>3-7-1-5-4-2-7</v>
          </cell>
          <cell r="C1189" t="str">
            <v>Finishing</v>
          </cell>
          <cell r="J1189">
            <v>0.1</v>
          </cell>
          <cell r="K1189">
            <v>0</v>
          </cell>
          <cell r="L1189">
            <v>0</v>
          </cell>
        </row>
        <row r="1190">
          <cell r="B1190" t="str">
            <v>3-7-1-5-5</v>
          </cell>
          <cell r="C1190" t="str">
            <v>NATURAL GAS</v>
          </cell>
          <cell r="H1190">
            <v>8.150000000000001E-3</v>
          </cell>
          <cell r="K1190">
            <v>0</v>
          </cell>
          <cell r="L1190">
            <v>0</v>
          </cell>
        </row>
        <row r="1191">
          <cell r="B1191" t="str">
            <v>3-7-1-5-5-1</v>
          </cell>
          <cell r="C1191" t="str">
            <v>Aux. Gas Reducing Station Civil works</v>
          </cell>
          <cell r="I1191">
            <v>3.0999999999999999E-3</v>
          </cell>
          <cell r="K1191">
            <v>0</v>
          </cell>
          <cell r="L1191">
            <v>0</v>
          </cell>
        </row>
        <row r="1192">
          <cell r="B1192" t="str">
            <v>3-7-1-5-5-2</v>
          </cell>
          <cell r="C1192" t="str">
            <v>Aux. Gas Pipe Line Civil works</v>
          </cell>
          <cell r="I1192">
            <v>2.5000000000000001E-3</v>
          </cell>
          <cell r="K1192">
            <v>0</v>
          </cell>
          <cell r="L1192">
            <v>0</v>
          </cell>
        </row>
        <row r="1193">
          <cell r="B1193" t="str">
            <v>3-7-1-5-5-3</v>
          </cell>
          <cell r="C1193" t="str">
            <v>Scrubber Civil works (Main)</v>
          </cell>
          <cell r="I1193">
            <v>2.5500000000000002E-3</v>
          </cell>
          <cell r="K1193">
            <v>0</v>
          </cell>
          <cell r="L1193">
            <v>0</v>
          </cell>
        </row>
        <row r="1194">
          <cell r="B1194" t="str">
            <v>3-7-1-6</v>
          </cell>
          <cell r="C1194" t="str">
            <v>WATER &amp; WASTE WATER</v>
          </cell>
          <cell r="G1194">
            <v>1.4249999999999999E-2</v>
          </cell>
          <cell r="K1194">
            <v>5.8947368421052637E-2</v>
          </cell>
          <cell r="L1194">
            <v>1.5309999999999998E-3</v>
          </cell>
        </row>
        <row r="1195">
          <cell r="B1195" t="str">
            <v>3-7-1-6-1</v>
          </cell>
          <cell r="C1195" t="str">
            <v>Elevated Water Tank Civil Works</v>
          </cell>
          <cell r="H1195">
            <v>1.6999999999999999E-3</v>
          </cell>
          <cell r="K1195">
            <v>0.46</v>
          </cell>
          <cell r="L1195">
            <v>1.2409999999999999E-3</v>
          </cell>
        </row>
        <row r="1196">
          <cell r="B1196" t="str">
            <v>3-7-1-6-1-1</v>
          </cell>
          <cell r="C1196" t="str">
            <v>Foundation</v>
          </cell>
          <cell r="I1196">
            <v>0.1</v>
          </cell>
          <cell r="K1196">
            <v>1</v>
          </cell>
          <cell r="L1196">
            <v>1.7000000000000001E-4</v>
          </cell>
        </row>
        <row r="1197">
          <cell r="B1197" t="str">
            <v>3-7-1-6-1-2</v>
          </cell>
          <cell r="C1197" t="str">
            <v>Erection &amp; Manufacturing</v>
          </cell>
          <cell r="I1197">
            <v>0.9</v>
          </cell>
          <cell r="K1197">
            <v>0.7</v>
          </cell>
          <cell r="L1197">
            <v>1.0709999999999999E-3</v>
          </cell>
        </row>
        <row r="1198">
          <cell r="B1198" t="str">
            <v>3-7-1-6-2</v>
          </cell>
          <cell r="C1198" t="str">
            <v>Weel Water Drilling Civil Works</v>
          </cell>
          <cell r="H1198">
            <v>2.7000000000000001E-3</v>
          </cell>
          <cell r="K1198">
            <v>0</v>
          </cell>
          <cell r="L1198">
            <v>0</v>
          </cell>
        </row>
        <row r="1199">
          <cell r="B1199" t="str">
            <v>3-7-1-6-3</v>
          </cell>
          <cell r="C1199" t="str">
            <v>Outdoor Water distribution Piping</v>
          </cell>
          <cell r="H1199">
            <v>2.5000000000000001E-3</v>
          </cell>
          <cell r="K1199">
            <v>0</v>
          </cell>
          <cell r="L1199">
            <v>0</v>
          </cell>
        </row>
        <row r="1200">
          <cell r="B1200" t="str">
            <v>3-7-1-6-4</v>
          </cell>
          <cell r="C1200" t="str">
            <v>Sewage &amp; Drilling system Civil Works</v>
          </cell>
          <cell r="H1200">
            <v>5.7999999999999996E-3</v>
          </cell>
          <cell r="K1200">
            <v>0.05</v>
          </cell>
          <cell r="L1200">
            <v>2.9E-4</v>
          </cell>
        </row>
        <row r="1201">
          <cell r="B1201" t="str">
            <v>3-7-1-6-5</v>
          </cell>
          <cell r="C1201" t="str">
            <v>Oily Water separator Civil Works</v>
          </cell>
          <cell r="H1201">
            <v>1.5499999999999999E-3</v>
          </cell>
          <cell r="K1201">
            <v>0</v>
          </cell>
          <cell r="L1201">
            <v>0</v>
          </cell>
        </row>
        <row r="1202">
          <cell r="B1202" t="str">
            <v>3-7-2</v>
          </cell>
          <cell r="C1202" t="str">
            <v>ELECTRICAL ISLAND</v>
          </cell>
          <cell r="F1202">
            <v>3.4190000000000005E-2</v>
          </cell>
          <cell r="K1202">
            <v>1.0236911377595789E-3</v>
          </cell>
          <cell r="L1202">
            <v>1.505625E-3</v>
          </cell>
        </row>
        <row r="1203">
          <cell r="B1203" t="str">
            <v>3-7-2-1</v>
          </cell>
          <cell r="C1203" t="str">
            <v>AUX. TRANSFORMER</v>
          </cell>
          <cell r="G1203">
            <v>3.5999999999999999E-3</v>
          </cell>
          <cell r="K1203">
            <v>0.05</v>
          </cell>
          <cell r="L1203">
            <v>1.8000000000000001E-4</v>
          </cell>
        </row>
        <row r="1204">
          <cell r="B1204" t="str">
            <v>3-7-2-2</v>
          </cell>
          <cell r="C1204" t="str">
            <v>EARTHING / LIGHTNING</v>
          </cell>
          <cell r="G1204">
            <v>7.2500000000000004E-3</v>
          </cell>
          <cell r="K1204">
            <v>0</v>
          </cell>
          <cell r="L1204">
            <v>7.2500000000000006E-4</v>
          </cell>
        </row>
        <row r="1205">
          <cell r="B1205" t="str">
            <v>3-7-2-2-1</v>
          </cell>
          <cell r="C1205" t="str">
            <v>Earthing Civil work</v>
          </cell>
          <cell r="H1205">
            <v>5.1000000000000004E-3</v>
          </cell>
          <cell r="K1205">
            <v>0.1</v>
          </cell>
          <cell r="L1205">
            <v>5.1000000000000004E-4</v>
          </cell>
        </row>
        <row r="1206">
          <cell r="B1206" t="str">
            <v>3-7-2-2-2</v>
          </cell>
          <cell r="C1206" t="str">
            <v>Earthing Civil works (Area)</v>
          </cell>
          <cell r="H1206">
            <v>2.15E-3</v>
          </cell>
          <cell r="K1206">
            <v>0.1</v>
          </cell>
          <cell r="L1206">
            <v>2.1500000000000002E-4</v>
          </cell>
        </row>
        <row r="1207">
          <cell r="B1207" t="str">
            <v>3-7-2-3</v>
          </cell>
          <cell r="C1207" t="str">
            <v>TRENCH &amp; RACK</v>
          </cell>
          <cell r="G1207">
            <v>2.3340000000000003E-2</v>
          </cell>
          <cell r="K1207">
            <v>1.499571550985433E-3</v>
          </cell>
          <cell r="L1207">
            <v>6.0062500000000003E-4</v>
          </cell>
        </row>
        <row r="1208">
          <cell r="B1208" t="str">
            <v>3-7-2-3-1</v>
          </cell>
          <cell r="C1208" t="str">
            <v>Cable trench from CCB to Common system &amp; Bldg.</v>
          </cell>
          <cell r="H1208">
            <v>8.0000000000000002E-3</v>
          </cell>
          <cell r="K1208">
            <v>0</v>
          </cell>
          <cell r="L1208">
            <v>8.000000000000002E-5</v>
          </cell>
        </row>
        <row r="1209">
          <cell r="B1209" t="str">
            <v>3-7-2-3-1-1</v>
          </cell>
          <cell r="C1209" t="str">
            <v>Excavation</v>
          </cell>
          <cell r="I1209">
            <v>0.1</v>
          </cell>
          <cell r="K1209">
            <v>0.1</v>
          </cell>
          <cell r="L1209">
            <v>8.000000000000002E-5</v>
          </cell>
        </row>
        <row r="1210">
          <cell r="B1210" t="str">
            <v>3-7-2-3-1-2</v>
          </cell>
          <cell r="C1210" t="str">
            <v>Floor</v>
          </cell>
          <cell r="I1210">
            <v>0.22500000000000001</v>
          </cell>
          <cell r="K1210">
            <v>0</v>
          </cell>
          <cell r="L1210">
            <v>0</v>
          </cell>
        </row>
        <row r="1211">
          <cell r="B1211" t="str">
            <v>3-7-2-3-1-3</v>
          </cell>
          <cell r="C1211" t="str">
            <v>Walls</v>
          </cell>
          <cell r="I1211">
            <v>0.45</v>
          </cell>
          <cell r="K1211">
            <v>0</v>
          </cell>
          <cell r="L1211">
            <v>0</v>
          </cell>
        </row>
        <row r="1212">
          <cell r="B1212" t="str">
            <v>3-7-2-3-1-4</v>
          </cell>
          <cell r="C1212" t="str">
            <v>concrete Slab</v>
          </cell>
          <cell r="I1212">
            <v>0.22500000000000001</v>
          </cell>
          <cell r="K1212">
            <v>0</v>
          </cell>
          <cell r="L1212">
            <v>0</v>
          </cell>
        </row>
        <row r="1213">
          <cell r="B1213" t="str">
            <v>3-7-2-3-2</v>
          </cell>
          <cell r="C1213" t="str">
            <v>Cable trench from CCB to Main</v>
          </cell>
          <cell r="H1213">
            <v>3.5000000000000001E-3</v>
          </cell>
          <cell r="K1213">
            <v>0.01</v>
          </cell>
          <cell r="L1213">
            <v>5.2062500000000004E-4</v>
          </cell>
        </row>
        <row r="1214">
          <cell r="B1214" t="str">
            <v>3-7-2-3-2-1</v>
          </cell>
          <cell r="C1214" t="str">
            <v>Excavation</v>
          </cell>
          <cell r="I1214">
            <v>0.1</v>
          </cell>
          <cell r="K1214">
            <v>0.7</v>
          </cell>
          <cell r="L1214">
            <v>2.4499999999999999E-4</v>
          </cell>
        </row>
        <row r="1215">
          <cell r="B1215" t="str">
            <v>3-7-2-3-2-2</v>
          </cell>
          <cell r="C1215" t="str">
            <v>Floor</v>
          </cell>
          <cell r="I1215">
            <v>0.22500000000000001</v>
          </cell>
          <cell r="K1215">
            <v>0.1</v>
          </cell>
          <cell r="L1215">
            <v>7.8750000000000017E-5</v>
          </cell>
        </row>
        <row r="1216">
          <cell r="B1216" t="str">
            <v>3-7-2-3-2-3</v>
          </cell>
          <cell r="C1216" t="str">
            <v>Walls</v>
          </cell>
          <cell r="I1216">
            <v>0.45</v>
          </cell>
          <cell r="K1216">
            <v>0.1</v>
          </cell>
          <cell r="L1216">
            <v>1.5750000000000003E-4</v>
          </cell>
        </row>
        <row r="1217">
          <cell r="B1217" t="str">
            <v>3-7-2-3-2-4</v>
          </cell>
          <cell r="C1217" t="str">
            <v>concrete Slab</v>
          </cell>
          <cell r="I1217">
            <v>0.22500000000000001</v>
          </cell>
          <cell r="K1217">
            <v>0.05</v>
          </cell>
          <cell r="L1217">
            <v>3.9375000000000008E-5</v>
          </cell>
        </row>
        <row r="1218">
          <cell r="B1218" t="str">
            <v>3-7-2-3-3</v>
          </cell>
          <cell r="C1218" t="str">
            <v>Fuel Oil sys. trench</v>
          </cell>
          <cell r="H1218">
            <v>6.0000000000000001E-3</v>
          </cell>
          <cell r="K1218">
            <v>0</v>
          </cell>
          <cell r="L1218">
            <v>0</v>
          </cell>
        </row>
        <row r="1219">
          <cell r="B1219" t="str">
            <v>3-7-2-3-3-1</v>
          </cell>
          <cell r="C1219" t="str">
            <v>Excavation</v>
          </cell>
          <cell r="I1219">
            <v>0.1</v>
          </cell>
          <cell r="K1219">
            <v>0</v>
          </cell>
          <cell r="L1219">
            <v>0</v>
          </cell>
        </row>
        <row r="1220">
          <cell r="B1220" t="str">
            <v>3-7-2-3-3-2</v>
          </cell>
          <cell r="C1220" t="str">
            <v>Floor</v>
          </cell>
          <cell r="I1220">
            <v>0.22500000000000001</v>
          </cell>
          <cell r="K1220">
            <v>0</v>
          </cell>
          <cell r="L1220">
            <v>0</v>
          </cell>
        </row>
        <row r="1221">
          <cell r="B1221" t="str">
            <v>3-7-2-3-3-3</v>
          </cell>
          <cell r="C1221" t="str">
            <v>Walls</v>
          </cell>
          <cell r="I1221">
            <v>0.45</v>
          </cell>
          <cell r="K1221">
            <v>0</v>
          </cell>
          <cell r="L1221">
            <v>0</v>
          </cell>
        </row>
        <row r="1222">
          <cell r="B1222" t="str">
            <v>3-7-2-3-3-4</v>
          </cell>
          <cell r="C1222" t="str">
            <v>concrete Slab</v>
          </cell>
          <cell r="I1222">
            <v>0.22500000000000001</v>
          </cell>
          <cell r="K1222">
            <v>0</v>
          </cell>
          <cell r="L1222">
            <v>0</v>
          </cell>
        </row>
        <row r="1223">
          <cell r="B1223" t="str">
            <v>3-7-2-3-4</v>
          </cell>
          <cell r="C1223" t="str">
            <v>Misc. Cable &amp; pipe trench Civil works</v>
          </cell>
          <cell r="H1223">
            <v>4.0000000000000001E-3</v>
          </cell>
          <cell r="K1223">
            <v>0</v>
          </cell>
          <cell r="L1223">
            <v>0</v>
          </cell>
        </row>
        <row r="1224">
          <cell r="B1224" t="str">
            <v>3-7-2-3-5</v>
          </cell>
          <cell r="C1224" t="str">
            <v>Pipe Rack (S/S) Erection (Common)</v>
          </cell>
          <cell r="H1224">
            <v>1.6999999999999999E-3</v>
          </cell>
          <cell r="K1224">
            <v>0</v>
          </cell>
          <cell r="L1224">
            <v>0</v>
          </cell>
        </row>
        <row r="1225">
          <cell r="B1225" t="str">
            <v>3-7-2-3-6</v>
          </cell>
          <cell r="C1225" t="str">
            <v>Pipe Rack Found.</v>
          </cell>
          <cell r="H1225">
            <v>1.3999999999999999E-4</v>
          </cell>
          <cell r="K1225">
            <v>0</v>
          </cell>
          <cell r="L1225">
            <v>0</v>
          </cell>
        </row>
        <row r="1226">
          <cell r="B1226" t="str">
            <v>3-7-3</v>
          </cell>
          <cell r="C1226" t="str">
            <v>INSTRUMENTATION &amp; CONTROL ISLAND</v>
          </cell>
          <cell r="F1226">
            <v>3.5180000000000003E-2</v>
          </cell>
          <cell r="K1226">
            <v>0.51665719158612844</v>
          </cell>
          <cell r="L1226">
            <v>2.5179199999999999E-2</v>
          </cell>
        </row>
        <row r="1227">
          <cell r="B1227" t="str">
            <v>3-7-3-1</v>
          </cell>
          <cell r="C1227" t="str">
            <v>CENTRAL CONTROL BUILDING (CCB)</v>
          </cell>
          <cell r="G1227">
            <v>3.5180000000000003E-2</v>
          </cell>
          <cell r="K1227">
            <v>0.51665719158612844</v>
          </cell>
          <cell r="L1227">
            <v>2.5179199999999999E-2</v>
          </cell>
        </row>
        <row r="1228">
          <cell r="B1228" t="str">
            <v>3-7-3-1-1</v>
          </cell>
          <cell r="C1228" t="str">
            <v>CCB (S/S) Found.</v>
          </cell>
          <cell r="H1228">
            <v>8.5000000000000006E-3</v>
          </cell>
          <cell r="K1228">
            <v>1</v>
          </cell>
          <cell r="L1228">
            <v>8.5000000000000006E-3</v>
          </cell>
        </row>
        <row r="1229">
          <cell r="B1229" t="str">
            <v>3-7-3-1-1-1</v>
          </cell>
          <cell r="C1229" t="str">
            <v>Excavation</v>
          </cell>
          <cell r="I1229">
            <v>0.1</v>
          </cell>
          <cell r="K1229">
            <v>1</v>
          </cell>
          <cell r="L1229">
            <v>8.5000000000000006E-4</v>
          </cell>
        </row>
        <row r="1230">
          <cell r="B1230" t="str">
            <v>3-7-3-1-1-2</v>
          </cell>
          <cell r="C1230" t="str">
            <v>Lean concrete</v>
          </cell>
          <cell r="I1230">
            <v>0.05</v>
          </cell>
          <cell r="K1230">
            <v>1</v>
          </cell>
          <cell r="L1230">
            <v>4.2500000000000003E-4</v>
          </cell>
        </row>
        <row r="1231">
          <cell r="B1231" t="str">
            <v>3-7-3-1-1-3</v>
          </cell>
          <cell r="C1231" t="str">
            <v>Reinforcement</v>
          </cell>
          <cell r="I1231">
            <v>0.35</v>
          </cell>
          <cell r="K1231">
            <v>1</v>
          </cell>
          <cell r="L1231">
            <v>2.9750000000000002E-3</v>
          </cell>
        </row>
        <row r="1232">
          <cell r="B1232" t="str">
            <v>3-7-3-1-1-4</v>
          </cell>
          <cell r="C1232" t="str">
            <v>Formwork</v>
          </cell>
          <cell r="I1232">
            <v>0.25</v>
          </cell>
          <cell r="K1232">
            <v>1</v>
          </cell>
          <cell r="L1232">
            <v>2.1250000000000002E-3</v>
          </cell>
        </row>
        <row r="1233">
          <cell r="B1233" t="str">
            <v>3-7-3-1-1-5</v>
          </cell>
          <cell r="C1233" t="str">
            <v>Embeded erection</v>
          </cell>
          <cell r="I1233">
            <v>0.1</v>
          </cell>
          <cell r="K1233">
            <v>1</v>
          </cell>
          <cell r="L1233">
            <v>8.5000000000000006E-4</v>
          </cell>
        </row>
        <row r="1234">
          <cell r="B1234" t="str">
            <v>3-7-3-1-1-6</v>
          </cell>
          <cell r="C1234" t="str">
            <v>Concrete pouring</v>
          </cell>
          <cell r="I1234">
            <v>0.1</v>
          </cell>
          <cell r="K1234">
            <v>1</v>
          </cell>
          <cell r="L1234">
            <v>8.5000000000000006E-4</v>
          </cell>
        </row>
        <row r="1235">
          <cell r="B1235" t="str">
            <v>3-7-3-1-1-7</v>
          </cell>
          <cell r="C1235" t="str">
            <v>Backfilling</v>
          </cell>
          <cell r="I1235">
            <v>0.05</v>
          </cell>
          <cell r="K1235">
            <v>1</v>
          </cell>
          <cell r="L1235">
            <v>4.2500000000000003E-4</v>
          </cell>
        </row>
        <row r="1236">
          <cell r="B1236" t="str">
            <v>3-7-3-1-2</v>
          </cell>
          <cell r="C1236" t="str">
            <v>CCB (S/S) Erection</v>
          </cell>
          <cell r="H1236">
            <v>9.7999999999999997E-3</v>
          </cell>
          <cell r="K1236">
            <v>0.12</v>
          </cell>
          <cell r="L1236">
            <v>8.8591999999999994E-3</v>
          </cell>
        </row>
        <row r="1237">
          <cell r="B1237" t="str">
            <v>3-7-3-1-2-1</v>
          </cell>
          <cell r="C1237" t="str">
            <v>First Floor</v>
          </cell>
          <cell r="I1237">
            <v>0.6</v>
          </cell>
          <cell r="K1237">
            <v>0.12</v>
          </cell>
          <cell r="L1237">
            <v>5.8799999999999998E-3</v>
          </cell>
        </row>
        <row r="1238">
          <cell r="B1238" t="str">
            <v>3-7-3-1-2-1-1</v>
          </cell>
          <cell r="C1238" t="str">
            <v>Column</v>
          </cell>
          <cell r="J1238">
            <v>0.6</v>
          </cell>
          <cell r="K1238">
            <v>1</v>
          </cell>
          <cell r="L1238">
            <v>3.5279999999999999E-3</v>
          </cell>
        </row>
        <row r="1239">
          <cell r="B1239" t="str">
            <v>3-7-3-1-2-1-2</v>
          </cell>
          <cell r="C1239" t="str">
            <v>Beam</v>
          </cell>
          <cell r="J1239">
            <v>0.4</v>
          </cell>
          <cell r="K1239">
            <v>1</v>
          </cell>
          <cell r="L1239">
            <v>2.3519999999999999E-3</v>
          </cell>
        </row>
        <row r="1240">
          <cell r="B1240" t="str">
            <v>3-7-3-1-2-2</v>
          </cell>
          <cell r="C1240" t="str">
            <v>Second Floor</v>
          </cell>
          <cell r="I1240">
            <v>0.4</v>
          </cell>
          <cell r="K1240">
            <v>0.12</v>
          </cell>
          <cell r="L1240">
            <v>2.9792E-3</v>
          </cell>
        </row>
        <row r="1241">
          <cell r="B1241" t="str">
            <v>3-7-3-1-2-2-1</v>
          </cell>
          <cell r="C1241" t="str">
            <v>Column</v>
          </cell>
          <cell r="J1241">
            <v>0.6</v>
          </cell>
          <cell r="K1241">
            <v>1</v>
          </cell>
          <cell r="L1241">
            <v>2.3519999999999999E-3</v>
          </cell>
        </row>
        <row r="1242">
          <cell r="B1242" t="str">
            <v>3-7-3-1-2-2-2</v>
          </cell>
          <cell r="C1242" t="str">
            <v>Beam</v>
          </cell>
          <cell r="J1242">
            <v>0.4</v>
          </cell>
          <cell r="K1242">
            <v>0.4</v>
          </cell>
          <cell r="L1242">
            <v>6.2720000000000017E-4</v>
          </cell>
        </row>
        <row r="1243">
          <cell r="B1243" t="str">
            <v>3-7-3-1-3</v>
          </cell>
          <cell r="C1243" t="str">
            <v>CCB Cable gallery Civil works</v>
          </cell>
          <cell r="H1243">
            <v>8.5000000000000006E-3</v>
          </cell>
          <cell r="K1243">
            <v>1</v>
          </cell>
          <cell r="L1243">
            <v>7.8200000000000006E-3</v>
          </cell>
        </row>
        <row r="1244">
          <cell r="B1244" t="str">
            <v>3-7-3-1-3-1</v>
          </cell>
          <cell r="C1244" t="str">
            <v>Reinforcment</v>
          </cell>
          <cell r="I1244">
            <v>0.3</v>
          </cell>
          <cell r="K1244">
            <v>1</v>
          </cell>
          <cell r="L1244">
            <v>2.5500000000000002E-3</v>
          </cell>
        </row>
        <row r="1245">
          <cell r="B1245" t="str">
            <v>3-7-3-1-3-2</v>
          </cell>
          <cell r="C1245" t="str">
            <v>Embeded erection</v>
          </cell>
          <cell r="I1245">
            <v>0.05</v>
          </cell>
          <cell r="K1245">
            <v>1</v>
          </cell>
          <cell r="L1245">
            <v>4.2500000000000003E-4</v>
          </cell>
        </row>
        <row r="1246">
          <cell r="B1246" t="str">
            <v>3-7-3-1-3-3</v>
          </cell>
          <cell r="C1246" t="str">
            <v>Formwork</v>
          </cell>
          <cell r="I1246">
            <v>0.3</v>
          </cell>
          <cell r="K1246">
            <v>1</v>
          </cell>
          <cell r="L1246">
            <v>2.5500000000000002E-3</v>
          </cell>
        </row>
        <row r="1247">
          <cell r="B1247" t="str">
            <v>3-7-3-1-3-4</v>
          </cell>
          <cell r="C1247" t="str">
            <v>Concrete</v>
          </cell>
          <cell r="I1247">
            <v>0.25</v>
          </cell>
          <cell r="K1247">
            <v>1</v>
          </cell>
          <cell r="L1247">
            <v>2.1250000000000002E-3</v>
          </cell>
        </row>
        <row r="1248">
          <cell r="B1248" t="str">
            <v>3-7-3-1-3-5</v>
          </cell>
          <cell r="C1248" t="str">
            <v>Complement Activities</v>
          </cell>
          <cell r="I1248">
            <v>0.1</v>
          </cell>
          <cell r="K1248">
            <v>0.2</v>
          </cell>
          <cell r="L1248">
            <v>1.7000000000000004E-4</v>
          </cell>
        </row>
        <row r="1249">
          <cell r="B1249" t="str">
            <v>3-7-3-1-4</v>
          </cell>
          <cell r="C1249" t="str">
            <v>CCB Bldg. Civil works</v>
          </cell>
          <cell r="H1249">
            <v>8.3800000000000003E-3</v>
          </cell>
          <cell r="K1249">
            <v>0</v>
          </cell>
          <cell r="L1249">
            <v>0</v>
          </cell>
        </row>
        <row r="1250">
          <cell r="B1250" t="str">
            <v>3-7-3-1-4-1</v>
          </cell>
          <cell r="C1250" t="str">
            <v>First Floor</v>
          </cell>
          <cell r="I1250">
            <v>0.6</v>
          </cell>
          <cell r="K1250">
            <v>0</v>
          </cell>
          <cell r="L1250">
            <v>0</v>
          </cell>
        </row>
        <row r="1251">
          <cell r="B1251" t="str">
            <v>3-7-3-1-4-1-1</v>
          </cell>
          <cell r="C1251" t="str">
            <v>First Roof</v>
          </cell>
          <cell r="J1251">
            <v>0.2</v>
          </cell>
          <cell r="K1251">
            <v>0</v>
          </cell>
          <cell r="L1251">
            <v>0</v>
          </cell>
        </row>
        <row r="1252">
          <cell r="B1252" t="str">
            <v>3-7-3-1-4-1-2</v>
          </cell>
          <cell r="C1252" t="str">
            <v>Brick Work Of First Floor</v>
          </cell>
          <cell r="J1252">
            <v>0.15</v>
          </cell>
          <cell r="K1252">
            <v>0</v>
          </cell>
          <cell r="L1252">
            <v>0</v>
          </cell>
        </row>
        <row r="1253">
          <cell r="B1253" t="str">
            <v>3-7-3-1-4-1-3</v>
          </cell>
          <cell r="C1253" t="str">
            <v>Install False Ceiling Frames First Floor</v>
          </cell>
          <cell r="J1253">
            <v>0.05</v>
          </cell>
          <cell r="K1253">
            <v>0</v>
          </cell>
          <cell r="L1253">
            <v>0</v>
          </cell>
        </row>
        <row r="1254">
          <cell r="B1254" t="str">
            <v>3-7-3-1-4-1-4</v>
          </cell>
          <cell r="C1254" t="str">
            <v>Brick Face Of First Floor</v>
          </cell>
          <cell r="J1254">
            <v>0.15</v>
          </cell>
          <cell r="K1254">
            <v>0</v>
          </cell>
          <cell r="L1254">
            <v>0</v>
          </cell>
        </row>
        <row r="1255">
          <cell r="B1255" t="str">
            <v>3-7-3-1-4-1-5</v>
          </cell>
          <cell r="C1255" t="str">
            <v>Plastering Of First Floor</v>
          </cell>
          <cell r="J1255">
            <v>0.3</v>
          </cell>
          <cell r="K1255">
            <v>0</v>
          </cell>
          <cell r="L1255">
            <v>0</v>
          </cell>
        </row>
        <row r="1256">
          <cell r="B1256" t="str">
            <v>3-7-3-1-4-1-6</v>
          </cell>
          <cell r="C1256" t="str">
            <v>Electrical &amp; Mechanical Works</v>
          </cell>
          <cell r="J1256">
            <v>0.1</v>
          </cell>
          <cell r="K1256">
            <v>0</v>
          </cell>
          <cell r="L1256">
            <v>0</v>
          </cell>
        </row>
        <row r="1257">
          <cell r="B1257" t="str">
            <v>3-7-3-1-4-1-7</v>
          </cell>
          <cell r="C1257" t="str">
            <v>Complement Activities</v>
          </cell>
          <cell r="J1257">
            <v>0.05</v>
          </cell>
          <cell r="K1257">
            <v>0</v>
          </cell>
          <cell r="L1257">
            <v>0</v>
          </cell>
        </row>
        <row r="1258">
          <cell r="B1258" t="str">
            <v>3-7-3-1-4-2</v>
          </cell>
          <cell r="C1258" t="str">
            <v>Second Floor</v>
          </cell>
          <cell r="I1258">
            <v>0.4</v>
          </cell>
          <cell r="K1258">
            <v>0</v>
          </cell>
          <cell r="L1258">
            <v>0</v>
          </cell>
        </row>
        <row r="1259">
          <cell r="B1259" t="str">
            <v>3-7-3-1-4-2-1</v>
          </cell>
          <cell r="C1259" t="str">
            <v>Second Roof</v>
          </cell>
          <cell r="J1259">
            <v>0.2</v>
          </cell>
          <cell r="K1259">
            <v>0</v>
          </cell>
          <cell r="L1259">
            <v>0</v>
          </cell>
        </row>
        <row r="1260">
          <cell r="B1260" t="str">
            <v>3-7-3-1-4-2-2</v>
          </cell>
          <cell r="C1260" t="str">
            <v>Brick Work Of Second Floor</v>
          </cell>
          <cell r="J1260">
            <v>0.15</v>
          </cell>
          <cell r="K1260">
            <v>0</v>
          </cell>
          <cell r="L1260">
            <v>0</v>
          </cell>
        </row>
        <row r="1261">
          <cell r="B1261" t="str">
            <v>3-7-3-1-4-2-3</v>
          </cell>
          <cell r="C1261" t="str">
            <v>Install False Ceiling Frames Second Floor</v>
          </cell>
          <cell r="J1261">
            <v>0.05</v>
          </cell>
          <cell r="K1261">
            <v>0</v>
          </cell>
          <cell r="L1261">
            <v>0</v>
          </cell>
        </row>
        <row r="1262">
          <cell r="B1262" t="str">
            <v>3-7-3-1-4-2-4</v>
          </cell>
          <cell r="C1262" t="str">
            <v>Brick Face Of Second Floor</v>
          </cell>
          <cell r="J1262">
            <v>0.15</v>
          </cell>
          <cell r="K1262">
            <v>0</v>
          </cell>
          <cell r="L1262">
            <v>0</v>
          </cell>
        </row>
        <row r="1263">
          <cell r="B1263" t="str">
            <v>3-7-3-1-4-2-5</v>
          </cell>
          <cell r="C1263" t="str">
            <v>Plastering Of Second Floor</v>
          </cell>
          <cell r="J1263">
            <v>0.3</v>
          </cell>
          <cell r="K1263">
            <v>0</v>
          </cell>
          <cell r="L1263">
            <v>0</v>
          </cell>
        </row>
        <row r="1264">
          <cell r="B1264" t="str">
            <v>3-7-3-1-4-2-6</v>
          </cell>
          <cell r="C1264" t="str">
            <v>Electrical &amp; Mechanical Works</v>
          </cell>
          <cell r="J1264">
            <v>0.1</v>
          </cell>
          <cell r="K1264">
            <v>0</v>
          </cell>
          <cell r="L1264">
            <v>0</v>
          </cell>
        </row>
        <row r="1265">
          <cell r="B1265" t="str">
            <v>3-7-3-1-4-2-7</v>
          </cell>
          <cell r="C1265" t="str">
            <v>Complement Activities</v>
          </cell>
          <cell r="J1265">
            <v>0.05</v>
          </cell>
          <cell r="K1265">
            <v>0</v>
          </cell>
          <cell r="L1265">
            <v>0</v>
          </cell>
        </row>
        <row r="1266">
          <cell r="B1266" t="str">
            <v>3-7-4</v>
          </cell>
          <cell r="C1266" t="str">
            <v>GENERAL ISLAND</v>
          </cell>
          <cell r="F1266">
            <v>0.1016</v>
          </cell>
          <cell r="K1266">
            <v>0.18483513779527561</v>
          </cell>
          <cell r="L1266">
            <v>2.5513000000000001E-2</v>
          </cell>
        </row>
        <row r="1267">
          <cell r="B1267" t="str">
            <v>3-7-4-1</v>
          </cell>
          <cell r="C1267" t="str">
            <v>OTHER NON INDUSTRIAL WORKS</v>
          </cell>
          <cell r="G1267">
            <v>0.1016</v>
          </cell>
          <cell r="K1267">
            <v>0.18483513779527561</v>
          </cell>
          <cell r="L1267">
            <v>2.5513000000000001E-2</v>
          </cell>
        </row>
        <row r="1268">
          <cell r="B1268" t="str">
            <v>3-7-4-1-1</v>
          </cell>
          <cell r="C1268" t="str">
            <v>BOUNDARY WALL &amp; PATROL ROAD</v>
          </cell>
          <cell r="H1268">
            <v>2.8999999999999998E-3</v>
          </cell>
          <cell r="K1268">
            <v>0.8125</v>
          </cell>
          <cell r="L1268">
            <v>2.6099999999999999E-3</v>
          </cell>
        </row>
        <row r="1269">
          <cell r="B1269" t="str">
            <v>3-7-4-1-1-1</v>
          </cell>
          <cell r="C1269" t="str">
            <v>Foundation</v>
          </cell>
          <cell r="I1269">
            <v>0.4</v>
          </cell>
          <cell r="K1269">
            <v>1</v>
          </cell>
          <cell r="L1269">
            <v>1.16E-3</v>
          </cell>
        </row>
        <row r="1270">
          <cell r="B1270" t="str">
            <v>3-7-4-1-1-2</v>
          </cell>
          <cell r="C1270" t="str">
            <v xml:space="preserve">Brick Wall </v>
          </cell>
          <cell r="I1270">
            <v>0.4</v>
          </cell>
          <cell r="K1270">
            <v>1</v>
          </cell>
          <cell r="L1270">
            <v>1.16E-3</v>
          </cell>
        </row>
        <row r="1271">
          <cell r="B1271" t="str">
            <v>3-7-4-1-1-3</v>
          </cell>
          <cell r="C1271" t="str">
            <v>Finishing</v>
          </cell>
          <cell r="I1271">
            <v>0.05</v>
          </cell>
          <cell r="K1271">
            <v>0.5</v>
          </cell>
          <cell r="L1271">
            <v>7.25E-5</v>
          </cell>
        </row>
        <row r="1272">
          <cell r="B1272" t="str">
            <v>3-7-4-1-1-4</v>
          </cell>
          <cell r="C1272" t="str">
            <v>Patrol Road</v>
          </cell>
          <cell r="I1272">
            <v>0.15</v>
          </cell>
          <cell r="K1272">
            <v>0.5</v>
          </cell>
          <cell r="L1272">
            <v>2.1749999999999997E-4</v>
          </cell>
        </row>
        <row r="1273">
          <cell r="B1273" t="str">
            <v>3-7-4-1-2</v>
          </cell>
          <cell r="C1273" t="str">
            <v>GATE &amp; GUARD HOUSE</v>
          </cell>
          <cell r="H1273">
            <v>2.5999999999999999E-3</v>
          </cell>
          <cell r="K1273">
            <v>0</v>
          </cell>
          <cell r="L1273">
            <v>0</v>
          </cell>
        </row>
        <row r="1274">
          <cell r="B1274" t="str">
            <v>3-7-4-1-3</v>
          </cell>
          <cell r="C1274" t="str">
            <v>Administration Bldg. Civil Works</v>
          </cell>
          <cell r="H1274">
            <v>2.1999999999999999E-2</v>
          </cell>
          <cell r="K1274">
            <v>0</v>
          </cell>
          <cell r="L1274">
            <v>0</v>
          </cell>
        </row>
        <row r="1275">
          <cell r="B1275" t="str">
            <v>3-7-4-1-3-1</v>
          </cell>
          <cell r="C1275" t="str">
            <v>Foundation</v>
          </cell>
          <cell r="I1275">
            <v>0.15</v>
          </cell>
          <cell r="K1275">
            <v>0</v>
          </cell>
          <cell r="L1275">
            <v>0</v>
          </cell>
        </row>
        <row r="1276">
          <cell r="B1276" t="str">
            <v>3-7-4-1-3-1-1</v>
          </cell>
          <cell r="C1276" t="str">
            <v>Excavation</v>
          </cell>
          <cell r="J1276">
            <v>0.1</v>
          </cell>
          <cell r="K1276">
            <v>0</v>
          </cell>
          <cell r="L1276">
            <v>0</v>
          </cell>
        </row>
        <row r="1277">
          <cell r="B1277" t="str">
            <v>3-7-4-1-3-1-2</v>
          </cell>
          <cell r="C1277" t="str">
            <v>Lean concrete</v>
          </cell>
          <cell r="J1277">
            <v>0.05</v>
          </cell>
          <cell r="K1277">
            <v>0</v>
          </cell>
          <cell r="L1277">
            <v>0</v>
          </cell>
        </row>
        <row r="1278">
          <cell r="B1278" t="str">
            <v>3-7-4-1-3-1-3</v>
          </cell>
          <cell r="C1278" t="str">
            <v>Reinforcement</v>
          </cell>
          <cell r="J1278">
            <v>0.35</v>
          </cell>
          <cell r="K1278">
            <v>0</v>
          </cell>
          <cell r="L1278">
            <v>0</v>
          </cell>
        </row>
        <row r="1279">
          <cell r="B1279" t="str">
            <v>3-7-4-1-3-1-4</v>
          </cell>
          <cell r="C1279" t="str">
            <v>Formwork</v>
          </cell>
          <cell r="J1279">
            <v>0.25</v>
          </cell>
          <cell r="K1279">
            <v>0</v>
          </cell>
          <cell r="L1279">
            <v>0</v>
          </cell>
        </row>
        <row r="1280">
          <cell r="B1280" t="str">
            <v>3-7-4-1-3-1-5</v>
          </cell>
          <cell r="C1280" t="str">
            <v>Embeded erection</v>
          </cell>
          <cell r="J1280">
            <v>0.1</v>
          </cell>
          <cell r="K1280">
            <v>0</v>
          </cell>
          <cell r="L1280">
            <v>0</v>
          </cell>
        </row>
        <row r="1281">
          <cell r="B1281" t="str">
            <v>3-7-4-1-3-1-6</v>
          </cell>
          <cell r="C1281" t="str">
            <v>Concrete pouring</v>
          </cell>
          <cell r="J1281">
            <v>0.1</v>
          </cell>
          <cell r="K1281">
            <v>0</v>
          </cell>
          <cell r="L1281">
            <v>0</v>
          </cell>
        </row>
        <row r="1282">
          <cell r="B1282" t="str">
            <v>3-7-4-1-3-1-7</v>
          </cell>
          <cell r="C1282" t="str">
            <v>Backfilling</v>
          </cell>
          <cell r="J1282">
            <v>0.05</v>
          </cell>
          <cell r="K1282">
            <v>0</v>
          </cell>
          <cell r="L1282">
            <v>0</v>
          </cell>
        </row>
        <row r="1283">
          <cell r="B1283" t="str">
            <v>3-7-4-1-3-2</v>
          </cell>
          <cell r="C1283" t="str">
            <v>Steel Structure</v>
          </cell>
          <cell r="I1283">
            <v>0.25</v>
          </cell>
          <cell r="K1283">
            <v>0</v>
          </cell>
          <cell r="L1283">
            <v>0</v>
          </cell>
        </row>
        <row r="1284">
          <cell r="B1284" t="str">
            <v>3-7-4-1-3-2-1</v>
          </cell>
          <cell r="C1284" t="str">
            <v>Steel Structure Manufacture&amp;Transport</v>
          </cell>
          <cell r="J1284">
            <v>0.6</v>
          </cell>
          <cell r="K1284">
            <v>0</v>
          </cell>
          <cell r="L1284">
            <v>0</v>
          </cell>
        </row>
        <row r="1285">
          <cell r="B1285" t="str">
            <v>3-7-4-1-3-2-2</v>
          </cell>
          <cell r="C1285" t="str">
            <v>Steel Structure Erection</v>
          </cell>
          <cell r="J1285">
            <v>0.4</v>
          </cell>
          <cell r="K1285">
            <v>0</v>
          </cell>
          <cell r="L1285">
            <v>0</v>
          </cell>
        </row>
        <row r="1286">
          <cell r="B1286" t="str">
            <v>3-7-4-1-3-3</v>
          </cell>
          <cell r="C1286" t="str">
            <v>Roof</v>
          </cell>
          <cell r="I1286">
            <v>0.1</v>
          </cell>
          <cell r="K1286">
            <v>0</v>
          </cell>
          <cell r="L1286">
            <v>0</v>
          </cell>
        </row>
        <row r="1287">
          <cell r="B1287" t="str">
            <v>3-7-4-1-3-3-1</v>
          </cell>
          <cell r="C1287" t="str">
            <v>First Roof</v>
          </cell>
          <cell r="J1287">
            <v>0.55000000000000004</v>
          </cell>
          <cell r="K1287">
            <v>0</v>
          </cell>
          <cell r="L1287">
            <v>0</v>
          </cell>
        </row>
        <row r="1288">
          <cell r="B1288" t="str">
            <v>3-7-4-1-3-3-2</v>
          </cell>
          <cell r="C1288" t="str">
            <v>Second Roof</v>
          </cell>
          <cell r="J1288">
            <v>0.45</v>
          </cell>
          <cell r="K1288">
            <v>0</v>
          </cell>
          <cell r="L1288">
            <v>0</v>
          </cell>
        </row>
        <row r="1289">
          <cell r="B1289" t="str">
            <v>3-7-4-1-3-4</v>
          </cell>
          <cell r="C1289" t="str">
            <v>Carcassing</v>
          </cell>
          <cell r="I1289">
            <v>0.3</v>
          </cell>
          <cell r="K1289">
            <v>0</v>
          </cell>
          <cell r="L1289">
            <v>0</v>
          </cell>
        </row>
        <row r="1290">
          <cell r="B1290" t="str">
            <v>3-7-4-1-3-4-1</v>
          </cell>
          <cell r="C1290" t="str">
            <v>Brick Work</v>
          </cell>
          <cell r="J1290">
            <v>0.25</v>
          </cell>
          <cell r="K1290">
            <v>0</v>
          </cell>
          <cell r="L1290">
            <v>0</v>
          </cell>
        </row>
        <row r="1291">
          <cell r="B1291" t="str">
            <v>3-7-4-1-3-4-2</v>
          </cell>
          <cell r="C1291" t="str">
            <v xml:space="preserve">Install False Ceiling Frames </v>
          </cell>
          <cell r="J1291">
            <v>0.1</v>
          </cell>
          <cell r="K1291">
            <v>0</v>
          </cell>
          <cell r="L1291">
            <v>0</v>
          </cell>
        </row>
        <row r="1292">
          <cell r="B1292" t="str">
            <v>3-7-4-1-3-4-3</v>
          </cell>
          <cell r="C1292" t="str">
            <v xml:space="preserve">Brick Face </v>
          </cell>
          <cell r="J1292">
            <v>0.25</v>
          </cell>
          <cell r="K1292">
            <v>0</v>
          </cell>
          <cell r="L1292">
            <v>0</v>
          </cell>
        </row>
        <row r="1293">
          <cell r="B1293" t="str">
            <v>3-7-4-1-3-4-4</v>
          </cell>
          <cell r="C1293" t="str">
            <v xml:space="preserve">Plastering </v>
          </cell>
          <cell r="J1293">
            <v>0.25</v>
          </cell>
          <cell r="K1293">
            <v>0</v>
          </cell>
          <cell r="L1293">
            <v>0</v>
          </cell>
        </row>
        <row r="1294">
          <cell r="B1294" t="str">
            <v>3-7-4-1-3-4-6</v>
          </cell>
          <cell r="C1294" t="str">
            <v>Complement Activities</v>
          </cell>
          <cell r="J1294">
            <v>0.15</v>
          </cell>
          <cell r="K1294">
            <v>0</v>
          </cell>
          <cell r="L1294">
            <v>0</v>
          </cell>
        </row>
        <row r="1295">
          <cell r="B1295" t="str">
            <v>3-7-4-1-3-5</v>
          </cell>
          <cell r="C1295" t="str">
            <v>Electrical &amp; Mechanical Works</v>
          </cell>
          <cell r="I1295">
            <v>0.1</v>
          </cell>
          <cell r="K1295">
            <v>0</v>
          </cell>
          <cell r="L1295">
            <v>0</v>
          </cell>
        </row>
        <row r="1296">
          <cell r="B1296" t="str">
            <v>3-7-4-1-3-6</v>
          </cell>
          <cell r="C1296" t="str">
            <v>Finishing</v>
          </cell>
          <cell r="I1296">
            <v>0.1</v>
          </cell>
          <cell r="K1296">
            <v>0</v>
          </cell>
          <cell r="L1296">
            <v>0</v>
          </cell>
        </row>
        <row r="1297">
          <cell r="B1297" t="str">
            <v>3-7-4-1-4</v>
          </cell>
          <cell r="C1297" t="str">
            <v>Parking Civil Works</v>
          </cell>
          <cell r="H1297">
            <v>2.5000000000000001E-3</v>
          </cell>
          <cell r="K1297">
            <v>0</v>
          </cell>
          <cell r="L1297">
            <v>0</v>
          </cell>
        </row>
        <row r="1298">
          <cell r="B1298" t="str">
            <v>3-7-4-1-5</v>
          </cell>
          <cell r="C1298" t="str">
            <v>STORE</v>
          </cell>
          <cell r="H1298">
            <v>1.37E-2</v>
          </cell>
          <cell r="K1298">
            <v>0.25</v>
          </cell>
          <cell r="L1298">
            <v>8.9750000000000003E-3</v>
          </cell>
        </row>
        <row r="1299">
          <cell r="B1299" t="str">
            <v>3-7-4-1-5-1</v>
          </cell>
          <cell r="C1299" t="str">
            <v>Open Area Storage Civil Works</v>
          </cell>
          <cell r="I1299">
            <v>1.6999999999999999E-3</v>
          </cell>
          <cell r="K1299">
            <v>0.25</v>
          </cell>
          <cell r="L1299">
            <v>1.7000000000000001E-3</v>
          </cell>
        </row>
        <row r="1300">
          <cell r="B1300" t="str">
            <v>3-7-4-1-5-1-1</v>
          </cell>
          <cell r="C1300" t="str">
            <v>Leveling</v>
          </cell>
          <cell r="J1300">
            <v>0.25</v>
          </cell>
          <cell r="K1300">
            <v>1</v>
          </cell>
          <cell r="L1300">
            <v>4.2499999999999998E-4</v>
          </cell>
        </row>
        <row r="1301">
          <cell r="B1301" t="str">
            <v>3-7-4-1-5-1-2</v>
          </cell>
          <cell r="C1301" t="str">
            <v>Fencing</v>
          </cell>
          <cell r="J1301">
            <v>0.55000000000000004</v>
          </cell>
          <cell r="K1301">
            <v>1</v>
          </cell>
          <cell r="L1301">
            <v>9.3500000000000007E-4</v>
          </cell>
        </row>
        <row r="1302">
          <cell r="B1302" t="str">
            <v>3-7-4-1-5-1-3</v>
          </cell>
          <cell r="C1302" t="str">
            <v>Complement Activities</v>
          </cell>
          <cell r="J1302">
            <v>0.2</v>
          </cell>
          <cell r="K1302">
            <v>1</v>
          </cell>
          <cell r="L1302">
            <v>3.4000000000000002E-4</v>
          </cell>
        </row>
        <row r="1303">
          <cell r="B1303" t="str">
            <v>3-7-4-1-5-2</v>
          </cell>
          <cell r="C1303" t="str">
            <v>STORE</v>
          </cell>
          <cell r="I1303">
            <v>1.2E-2</v>
          </cell>
          <cell r="K1303">
            <v>0.25</v>
          </cell>
          <cell r="L1303">
            <v>7.2749999999999993E-3</v>
          </cell>
        </row>
        <row r="1304">
          <cell r="B1304" t="str">
            <v>3-7-4-1-5-2-1</v>
          </cell>
          <cell r="C1304" t="str">
            <v>Store (S/S) Foundation</v>
          </cell>
          <cell r="J1304">
            <v>3.0000000000000001E-3</v>
          </cell>
          <cell r="K1304">
            <v>1</v>
          </cell>
          <cell r="L1304">
            <v>3.0000000000000001E-3</v>
          </cell>
        </row>
        <row r="1305">
          <cell r="B1305" t="str">
            <v>3-7-4-1-5-2-2</v>
          </cell>
          <cell r="C1305" t="str">
            <v>Store (S/S) Erection</v>
          </cell>
          <cell r="J1305">
            <v>4.4999999999999997E-3</v>
          </cell>
          <cell r="K1305">
            <v>0.85</v>
          </cell>
          <cell r="L1305">
            <v>3.8249999999999994E-3</v>
          </cell>
        </row>
        <row r="1306">
          <cell r="B1306" t="str">
            <v>3-7-4-1-5-2-3</v>
          </cell>
          <cell r="C1306" t="str">
            <v>Store Building Civil Works</v>
          </cell>
          <cell r="J1306">
            <v>4.4999999999999997E-3</v>
          </cell>
          <cell r="K1306">
            <v>0.1</v>
          </cell>
          <cell r="L1306">
            <v>4.4999999999999999E-4</v>
          </cell>
        </row>
        <row r="1307">
          <cell r="B1307" t="str">
            <v>3-7-4-1-6</v>
          </cell>
          <cell r="C1307" t="str">
            <v xml:space="preserve">WORKSHOP </v>
          </cell>
          <cell r="H1307">
            <v>1.7000000000000001E-2</v>
          </cell>
          <cell r="K1307">
            <v>0.23529411764705882</v>
          </cell>
          <cell r="L1307">
            <v>4.5999999999999999E-3</v>
          </cell>
        </row>
        <row r="1308">
          <cell r="B1308" t="str">
            <v>3-7-4-1-6-1</v>
          </cell>
          <cell r="C1308" t="str">
            <v>Workshop (S/S) Foundation</v>
          </cell>
          <cell r="I1308">
            <v>4.0000000000000001E-3</v>
          </cell>
          <cell r="K1308">
            <v>1</v>
          </cell>
          <cell r="L1308">
            <v>4.0000000000000001E-3</v>
          </cell>
        </row>
        <row r="1309">
          <cell r="B1309" t="str">
            <v>3-7-4-1-6-2</v>
          </cell>
          <cell r="C1309" t="str">
            <v>Workshop (S/S) Erection</v>
          </cell>
          <cell r="I1309">
            <v>6.0000000000000001E-3</v>
          </cell>
          <cell r="K1309">
            <v>0.1</v>
          </cell>
          <cell r="L1309">
            <v>6.0000000000000006E-4</v>
          </cell>
        </row>
        <row r="1310">
          <cell r="B1310" t="str">
            <v>3-7-4-1-6-3</v>
          </cell>
          <cell r="C1310" t="str">
            <v>Workshop Equipment Found.</v>
          </cell>
          <cell r="I1310">
            <v>1.5E-3</v>
          </cell>
          <cell r="K1310">
            <v>0</v>
          </cell>
          <cell r="L1310">
            <v>0</v>
          </cell>
        </row>
        <row r="1311">
          <cell r="B1311" t="str">
            <v>3-7-4-1-6-3-1</v>
          </cell>
          <cell r="C1311" t="str">
            <v>Reinforcement</v>
          </cell>
          <cell r="J1311">
            <v>0.4</v>
          </cell>
          <cell r="K1311">
            <v>0</v>
          </cell>
          <cell r="L1311">
            <v>0</v>
          </cell>
        </row>
        <row r="1312">
          <cell r="B1312" t="str">
            <v>3-7-4-1-6-3-2</v>
          </cell>
          <cell r="C1312" t="str">
            <v>Formwork</v>
          </cell>
          <cell r="J1312">
            <v>0.4</v>
          </cell>
          <cell r="K1312">
            <v>0</v>
          </cell>
          <cell r="L1312">
            <v>0</v>
          </cell>
        </row>
        <row r="1313">
          <cell r="B1313" t="str">
            <v>3-7-4-1-6-3-3</v>
          </cell>
          <cell r="C1313" t="str">
            <v>Concrete pouring</v>
          </cell>
          <cell r="J1313">
            <v>0.2</v>
          </cell>
          <cell r="K1313">
            <v>0</v>
          </cell>
          <cell r="L1313">
            <v>0</v>
          </cell>
        </row>
        <row r="1314">
          <cell r="B1314" t="str">
            <v>3-7-4-1-6-4</v>
          </cell>
          <cell r="C1314" t="str">
            <v>Workshop Building Civil Works</v>
          </cell>
          <cell r="I1314">
            <v>5.4999999999999997E-3</v>
          </cell>
          <cell r="K1314">
            <v>0</v>
          </cell>
          <cell r="L1314">
            <v>0</v>
          </cell>
        </row>
        <row r="1315">
          <cell r="B1315" t="str">
            <v>3-7-4-1-6-4-1</v>
          </cell>
          <cell r="C1315" t="str">
            <v>Concrete Slab</v>
          </cell>
          <cell r="J1315">
            <v>0.3</v>
          </cell>
          <cell r="K1315">
            <v>0</v>
          </cell>
          <cell r="L1315">
            <v>0</v>
          </cell>
        </row>
        <row r="1316">
          <cell r="B1316" t="str">
            <v>3-7-4-1-6-4-2</v>
          </cell>
          <cell r="C1316" t="str">
            <v>Carcassing</v>
          </cell>
          <cell r="J1316">
            <v>0.4</v>
          </cell>
          <cell r="K1316">
            <v>0</v>
          </cell>
          <cell r="L1316">
            <v>0</v>
          </cell>
        </row>
        <row r="1317">
          <cell r="B1317" t="str">
            <v>3-7-4-1-6-4-3</v>
          </cell>
          <cell r="C1317" t="str">
            <v>Electrical &amp; Mechanical Works</v>
          </cell>
          <cell r="J1317">
            <v>0.15</v>
          </cell>
          <cell r="K1317">
            <v>0</v>
          </cell>
          <cell r="L1317">
            <v>0</v>
          </cell>
        </row>
        <row r="1318">
          <cell r="B1318" t="str">
            <v>3-7-4-1-6-4-4</v>
          </cell>
          <cell r="C1318" t="str">
            <v>Complement Activities</v>
          </cell>
          <cell r="J1318">
            <v>0.15</v>
          </cell>
          <cell r="K1318">
            <v>0</v>
          </cell>
          <cell r="L1318">
            <v>0</v>
          </cell>
        </row>
        <row r="1319">
          <cell r="B1319" t="str">
            <v>3-7-4-1-7</v>
          </cell>
          <cell r="C1319" t="str">
            <v>Landscaping &amp; GREEN WOOD AREA</v>
          </cell>
          <cell r="H1319">
            <v>9.1000000000000004E-3</v>
          </cell>
          <cell r="K1319">
            <v>0</v>
          </cell>
          <cell r="L1319">
            <v>0</v>
          </cell>
        </row>
        <row r="1320">
          <cell r="B1320" t="str">
            <v>3-7-4-1-7-1</v>
          </cell>
          <cell r="C1320" t="str">
            <v>Landscaping Civil Works</v>
          </cell>
          <cell r="I1320">
            <v>8.8000000000000005E-3</v>
          </cell>
          <cell r="K1320">
            <v>0</v>
          </cell>
          <cell r="L1320">
            <v>0</v>
          </cell>
        </row>
        <row r="1321">
          <cell r="B1321" t="str">
            <v>3-7-4-1-7-1-1</v>
          </cell>
          <cell r="C1321" t="str">
            <v>Graveling</v>
          </cell>
          <cell r="J1321">
            <v>0.3</v>
          </cell>
          <cell r="K1321">
            <v>0</v>
          </cell>
          <cell r="L1321">
            <v>0</v>
          </cell>
        </row>
        <row r="1322">
          <cell r="B1322" t="str">
            <v>3-7-4-1-7-1-2</v>
          </cell>
          <cell r="C1322" t="str">
            <v>Lighting Piers Erection</v>
          </cell>
          <cell r="J1322">
            <v>0.2</v>
          </cell>
          <cell r="K1322">
            <v>0</v>
          </cell>
          <cell r="L1322">
            <v>0</v>
          </cell>
        </row>
        <row r="1323">
          <cell r="B1323" t="str">
            <v>3-7-4-1-7-1-3</v>
          </cell>
          <cell r="C1323" t="str">
            <v>Electrical &amp; Mechanical Works</v>
          </cell>
          <cell r="J1323">
            <v>0.3</v>
          </cell>
          <cell r="K1323">
            <v>0</v>
          </cell>
          <cell r="L1323">
            <v>0</v>
          </cell>
        </row>
        <row r="1324">
          <cell r="B1324" t="str">
            <v>3-7-4-1-7-1-4</v>
          </cell>
          <cell r="C1324" t="str">
            <v>Complement Activities</v>
          </cell>
          <cell r="J1324">
            <v>0.2</v>
          </cell>
          <cell r="K1324">
            <v>0</v>
          </cell>
          <cell r="L1324">
            <v>0</v>
          </cell>
        </row>
        <row r="1325">
          <cell r="B1325" t="str">
            <v>3-7-4-1-7-2</v>
          </cell>
          <cell r="C1325" t="str">
            <v>GREEN WOOD AREA</v>
          </cell>
          <cell r="I1325">
            <v>2.9999999999999997E-4</v>
          </cell>
          <cell r="K1325">
            <v>0</v>
          </cell>
          <cell r="L1325">
            <v>0</v>
          </cell>
        </row>
        <row r="1326">
          <cell r="B1326" t="str">
            <v>3-7-4-1-8</v>
          </cell>
          <cell r="C1326" t="str">
            <v>Leveling, Road Civil Works</v>
          </cell>
          <cell r="H1326">
            <v>1.3200000000000002E-2</v>
          </cell>
          <cell r="K1326">
            <v>1.4999999999999999E-2</v>
          </cell>
          <cell r="L1326">
            <v>5.2800000000000004E-4</v>
          </cell>
        </row>
        <row r="1327">
          <cell r="B1327" t="str">
            <v>3-7-4-1-8-1</v>
          </cell>
          <cell r="C1327" t="str">
            <v>Leveling</v>
          </cell>
          <cell r="I1327">
            <v>0.15</v>
          </cell>
          <cell r="K1327">
            <v>0.1</v>
          </cell>
          <cell r="L1327">
            <v>1.9800000000000002E-4</v>
          </cell>
        </row>
        <row r="1328">
          <cell r="B1328" t="str">
            <v>3-7-4-1-8-2</v>
          </cell>
          <cell r="C1328" t="str">
            <v>Sub Base</v>
          </cell>
          <cell r="I1328">
            <v>0.25</v>
          </cell>
          <cell r="K1328">
            <v>0.1</v>
          </cell>
          <cell r="L1328">
            <v>3.3000000000000005E-4</v>
          </cell>
        </row>
        <row r="1329">
          <cell r="B1329" t="str">
            <v>3-7-4-1-8-3</v>
          </cell>
          <cell r="C1329" t="str">
            <v>Base</v>
          </cell>
          <cell r="I1329">
            <v>0.2</v>
          </cell>
          <cell r="K1329">
            <v>0</v>
          </cell>
          <cell r="L1329">
            <v>0</v>
          </cell>
        </row>
        <row r="1330">
          <cell r="B1330" t="str">
            <v>3-7-4-1-8-4</v>
          </cell>
          <cell r="C1330" t="str">
            <v>Asphalt</v>
          </cell>
          <cell r="I1330">
            <v>0.2</v>
          </cell>
          <cell r="K1330">
            <v>0</v>
          </cell>
          <cell r="L1330">
            <v>0</v>
          </cell>
        </row>
        <row r="1331">
          <cell r="B1331" t="str">
            <v>3-7-4-1-8-5</v>
          </cell>
          <cell r="C1331" t="str">
            <v>Kerb</v>
          </cell>
          <cell r="I1331">
            <v>0.2</v>
          </cell>
          <cell r="K1331">
            <v>0</v>
          </cell>
          <cell r="L1331">
            <v>0</v>
          </cell>
        </row>
        <row r="1332">
          <cell r="B1332" t="str">
            <v>3-7-4-1-9</v>
          </cell>
          <cell r="C1332" t="str">
            <v>SERVICE BUILDING</v>
          </cell>
          <cell r="H1332">
            <v>8.0000000000000004E-4</v>
          </cell>
          <cell r="K1332">
            <v>0</v>
          </cell>
          <cell r="L1332">
            <v>0</v>
          </cell>
        </row>
        <row r="1333">
          <cell r="B1333" t="str">
            <v>3-7-4-1-9-1</v>
          </cell>
          <cell r="C1333" t="str">
            <v>Driver Rest Room</v>
          </cell>
          <cell r="I1333">
            <v>8.0000000000000004E-4</v>
          </cell>
          <cell r="K1333">
            <v>0</v>
          </cell>
          <cell r="L1333">
            <v>0</v>
          </cell>
        </row>
        <row r="1334">
          <cell r="B1334" t="str">
            <v>3-7-4-1-9-1-1</v>
          </cell>
          <cell r="C1334" t="str">
            <v>Foundation</v>
          </cell>
          <cell r="J1334">
            <v>0.2</v>
          </cell>
          <cell r="K1334">
            <v>1</v>
          </cell>
          <cell r="L1334">
            <v>0</v>
          </cell>
        </row>
        <row r="1335">
          <cell r="B1335" t="str">
            <v>3-7-4-1-9-1-2</v>
          </cell>
          <cell r="C1335" t="str">
            <v>Steel Structure</v>
          </cell>
          <cell r="J1335">
            <v>0.1</v>
          </cell>
          <cell r="K1335">
            <v>1</v>
          </cell>
          <cell r="L1335">
            <v>0</v>
          </cell>
        </row>
        <row r="1336">
          <cell r="B1336" t="str">
            <v>3-7-4-1-9-1-3</v>
          </cell>
          <cell r="C1336" t="str">
            <v>Carcassing</v>
          </cell>
          <cell r="J1336">
            <v>0.5</v>
          </cell>
          <cell r="K1336">
            <v>0.05</v>
          </cell>
          <cell r="L1336">
            <v>0</v>
          </cell>
        </row>
        <row r="1337">
          <cell r="B1337" t="str">
            <v>3-7-4-1-9-1-4</v>
          </cell>
          <cell r="C1337" t="str">
            <v>Electrical &amp; Mechanical Works</v>
          </cell>
          <cell r="J1337">
            <v>0.1</v>
          </cell>
          <cell r="K1337">
            <v>0</v>
          </cell>
          <cell r="L1337">
            <v>0</v>
          </cell>
        </row>
        <row r="1338">
          <cell r="B1338" t="str">
            <v>3-7-4-1-9-1-5</v>
          </cell>
          <cell r="C1338" t="str">
            <v>Finishing</v>
          </cell>
          <cell r="J1338">
            <v>0.1</v>
          </cell>
          <cell r="K1338">
            <v>0</v>
          </cell>
          <cell r="L1338">
            <v>0</v>
          </cell>
        </row>
        <row r="1339">
          <cell r="B1339" t="str">
            <v>3-7-4-1-10</v>
          </cell>
          <cell r="C1339" t="str">
            <v>Canteen Bldg. Civil Works</v>
          </cell>
          <cell r="H1339">
            <v>8.0000000000000002E-3</v>
          </cell>
          <cell r="K1339">
            <v>0</v>
          </cell>
          <cell r="L1339">
            <v>0</v>
          </cell>
        </row>
        <row r="1340">
          <cell r="B1340" t="str">
            <v>3-7-4-1-10-1</v>
          </cell>
          <cell r="C1340" t="str">
            <v>Foundation</v>
          </cell>
          <cell r="I1340">
            <v>0.15</v>
          </cell>
          <cell r="K1340">
            <v>0</v>
          </cell>
          <cell r="L1340">
            <v>0</v>
          </cell>
        </row>
        <row r="1341">
          <cell r="B1341" t="str">
            <v>3-7-4-1-10-1-1</v>
          </cell>
          <cell r="C1341" t="str">
            <v>Excavation</v>
          </cell>
          <cell r="J1341">
            <v>0.1</v>
          </cell>
          <cell r="K1341">
            <v>0</v>
          </cell>
          <cell r="L1341">
            <v>0</v>
          </cell>
        </row>
        <row r="1342">
          <cell r="B1342" t="str">
            <v>3-7-4-1-10-1-2</v>
          </cell>
          <cell r="C1342" t="str">
            <v>Lean concrete</v>
          </cell>
          <cell r="J1342">
            <v>0.05</v>
          </cell>
          <cell r="K1342">
            <v>0</v>
          </cell>
          <cell r="L1342">
            <v>0</v>
          </cell>
        </row>
        <row r="1343">
          <cell r="B1343" t="str">
            <v>3-7-4-1-10-1-3</v>
          </cell>
          <cell r="C1343" t="str">
            <v>Reinforcement</v>
          </cell>
          <cell r="J1343">
            <v>0.35</v>
          </cell>
          <cell r="K1343">
            <v>0</v>
          </cell>
          <cell r="L1343">
            <v>0</v>
          </cell>
        </row>
        <row r="1344">
          <cell r="B1344" t="str">
            <v>3-7-4-1-10-1-4</v>
          </cell>
          <cell r="C1344" t="str">
            <v>Formwork</v>
          </cell>
          <cell r="J1344">
            <v>0.25</v>
          </cell>
          <cell r="K1344">
            <v>0</v>
          </cell>
          <cell r="L1344">
            <v>0</v>
          </cell>
        </row>
        <row r="1345">
          <cell r="B1345" t="str">
            <v>3-7-4-1-10-1-5</v>
          </cell>
          <cell r="C1345" t="str">
            <v>Embeded erection</v>
          </cell>
          <cell r="J1345">
            <v>0.1</v>
          </cell>
          <cell r="K1345">
            <v>0</v>
          </cell>
          <cell r="L1345">
            <v>0</v>
          </cell>
        </row>
        <row r="1346">
          <cell r="B1346" t="str">
            <v>3-7-4-1-10-1-6</v>
          </cell>
          <cell r="C1346" t="str">
            <v>Concrete pouring</v>
          </cell>
          <cell r="J1346">
            <v>0.1</v>
          </cell>
          <cell r="K1346">
            <v>0</v>
          </cell>
          <cell r="L1346">
            <v>0</v>
          </cell>
        </row>
        <row r="1347">
          <cell r="B1347" t="str">
            <v>3-7-4-1-10-1-7</v>
          </cell>
          <cell r="C1347" t="str">
            <v>Backfilling</v>
          </cell>
          <cell r="J1347">
            <v>0.05</v>
          </cell>
          <cell r="K1347">
            <v>0</v>
          </cell>
          <cell r="L1347">
            <v>0</v>
          </cell>
        </row>
        <row r="1348">
          <cell r="B1348" t="str">
            <v>3-7-4-1-10-2</v>
          </cell>
          <cell r="C1348" t="str">
            <v>Steel Structure</v>
          </cell>
          <cell r="I1348">
            <v>0.25</v>
          </cell>
          <cell r="K1348">
            <v>0</v>
          </cell>
          <cell r="L1348">
            <v>0</v>
          </cell>
        </row>
        <row r="1349">
          <cell r="B1349" t="str">
            <v>3-7-4-1-10-2-1</v>
          </cell>
          <cell r="C1349" t="str">
            <v>Steel Structure Manufacture&amp;Transport</v>
          </cell>
          <cell r="J1349">
            <v>0.6</v>
          </cell>
          <cell r="K1349">
            <v>0</v>
          </cell>
          <cell r="L1349">
            <v>0</v>
          </cell>
        </row>
        <row r="1350">
          <cell r="B1350" t="str">
            <v>3-7-4-1-10-2-2</v>
          </cell>
          <cell r="C1350" t="str">
            <v>Steel Structure Erection</v>
          </cell>
          <cell r="J1350">
            <v>0.4</v>
          </cell>
          <cell r="K1350">
            <v>0</v>
          </cell>
          <cell r="L1350">
            <v>0</v>
          </cell>
        </row>
        <row r="1351">
          <cell r="B1351" t="str">
            <v>3-7-4-1-10-3</v>
          </cell>
          <cell r="C1351" t="str">
            <v>Roof</v>
          </cell>
          <cell r="I1351">
            <v>0.1</v>
          </cell>
          <cell r="K1351">
            <v>0</v>
          </cell>
          <cell r="L1351">
            <v>0</v>
          </cell>
        </row>
        <row r="1352">
          <cell r="B1352" t="str">
            <v>3-7-4-1-10-3-1</v>
          </cell>
          <cell r="C1352" t="str">
            <v>Beam Erection</v>
          </cell>
          <cell r="J1352">
            <v>0.5</v>
          </cell>
          <cell r="K1352">
            <v>0</v>
          </cell>
          <cell r="L1352">
            <v>0</v>
          </cell>
        </row>
        <row r="1353">
          <cell r="B1353" t="str">
            <v>3-7-4-1-10-3-2</v>
          </cell>
          <cell r="C1353" t="str">
            <v>Concreting</v>
          </cell>
          <cell r="J1353">
            <v>0.5</v>
          </cell>
          <cell r="K1353">
            <v>0</v>
          </cell>
          <cell r="L1353">
            <v>0</v>
          </cell>
        </row>
        <row r="1354">
          <cell r="B1354" t="str">
            <v>3-7-4-1-10-4</v>
          </cell>
          <cell r="C1354" t="str">
            <v>Carcassing</v>
          </cell>
          <cell r="I1354">
            <v>0.3</v>
          </cell>
          <cell r="K1354">
            <v>0</v>
          </cell>
          <cell r="L1354">
            <v>0</v>
          </cell>
        </row>
        <row r="1355">
          <cell r="B1355" t="str">
            <v>3-7-4-1-10-4-1</v>
          </cell>
          <cell r="C1355" t="str">
            <v xml:space="preserve">Brick Work </v>
          </cell>
          <cell r="J1355">
            <v>0.25</v>
          </cell>
          <cell r="K1355">
            <v>0</v>
          </cell>
          <cell r="L1355">
            <v>0</v>
          </cell>
        </row>
        <row r="1356">
          <cell r="B1356" t="str">
            <v>3-7-4-1-10-4-2</v>
          </cell>
          <cell r="C1356" t="str">
            <v xml:space="preserve">Install False Ceiling Frames </v>
          </cell>
          <cell r="J1356">
            <v>0.1</v>
          </cell>
          <cell r="K1356">
            <v>0</v>
          </cell>
          <cell r="L1356">
            <v>0</v>
          </cell>
        </row>
        <row r="1357">
          <cell r="B1357" t="str">
            <v>3-7-4-1-10-4-3</v>
          </cell>
          <cell r="C1357" t="str">
            <v xml:space="preserve">Brick Face </v>
          </cell>
          <cell r="J1357">
            <v>0.2</v>
          </cell>
          <cell r="K1357">
            <v>0</v>
          </cell>
          <cell r="L1357">
            <v>0</v>
          </cell>
        </row>
        <row r="1358">
          <cell r="B1358" t="str">
            <v>3-7-4-1-10-4-4</v>
          </cell>
          <cell r="C1358" t="str">
            <v xml:space="preserve">Plastering </v>
          </cell>
          <cell r="J1358">
            <v>0.3</v>
          </cell>
          <cell r="K1358">
            <v>0</v>
          </cell>
          <cell r="L1358">
            <v>0</v>
          </cell>
        </row>
        <row r="1359">
          <cell r="B1359" t="str">
            <v>3-7-4-1-10-4-5</v>
          </cell>
          <cell r="C1359" t="str">
            <v>Complement Activities</v>
          </cell>
          <cell r="J1359">
            <v>0.15</v>
          </cell>
          <cell r="K1359">
            <v>0</v>
          </cell>
          <cell r="L1359">
            <v>0</v>
          </cell>
        </row>
        <row r="1360">
          <cell r="B1360" t="str">
            <v>3-7-4-1-10-5</v>
          </cell>
          <cell r="C1360" t="str">
            <v>Electrical &amp; Mechanical Works</v>
          </cell>
          <cell r="I1360">
            <v>0.1</v>
          </cell>
          <cell r="K1360">
            <v>0</v>
          </cell>
          <cell r="L1360">
            <v>0</v>
          </cell>
        </row>
        <row r="1361">
          <cell r="B1361" t="str">
            <v>3-7-4-1-10-6</v>
          </cell>
          <cell r="C1361" t="str">
            <v>Finishing</v>
          </cell>
          <cell r="I1361">
            <v>0.1</v>
          </cell>
          <cell r="K1361">
            <v>0</v>
          </cell>
          <cell r="L1361">
            <v>0</v>
          </cell>
        </row>
        <row r="1362">
          <cell r="B1362" t="str">
            <v>3-7-4-1-11</v>
          </cell>
          <cell r="C1362" t="str">
            <v>SEWAGE TREATMENT PACKAGE</v>
          </cell>
          <cell r="H1362">
            <v>1E-3</v>
          </cell>
          <cell r="K1362">
            <v>0</v>
          </cell>
          <cell r="L1362">
            <v>0</v>
          </cell>
        </row>
        <row r="1363">
          <cell r="B1363" t="str">
            <v>3-7-4-1-12</v>
          </cell>
          <cell r="C1363" t="str">
            <v>Flood Control Channel Civil Works</v>
          </cell>
          <cell r="H1363">
            <v>8.8000000000000005E-3</v>
          </cell>
          <cell r="K1363">
            <v>1</v>
          </cell>
          <cell r="L1363">
            <v>8.8000000000000005E-3</v>
          </cell>
        </row>
        <row r="1364">
          <cell r="B1364" t="str">
            <v>3-7-5</v>
          </cell>
          <cell r="C1364" t="str">
            <v>SUBSTATION ISLAND</v>
          </cell>
          <cell r="F1364">
            <v>7.0169999999999996E-2</v>
          </cell>
          <cell r="K1364">
            <v>0.71481779543797008</v>
          </cell>
          <cell r="L1364">
            <v>5.8121676470588239E-2</v>
          </cell>
        </row>
        <row r="1365">
          <cell r="B1365" t="str">
            <v>3-7-5-1</v>
          </cell>
          <cell r="C1365" t="str">
            <v>SUBSTATION (POST)</v>
          </cell>
          <cell r="G1365">
            <v>4.3199999999999995E-2</v>
          </cell>
          <cell r="K1365">
            <v>0.8382352941176473</v>
          </cell>
          <cell r="L1365">
            <v>4.0557176470588235E-2</v>
          </cell>
        </row>
        <row r="1366">
          <cell r="B1366" t="str">
            <v>3-7-5-1-1</v>
          </cell>
          <cell r="C1366" t="str">
            <v>Bay 1 Civil Work</v>
          </cell>
          <cell r="H1366">
            <v>7.1999999999999998E-3</v>
          </cell>
          <cell r="K1366">
            <v>0.91176470588235292</v>
          </cell>
          <cell r="L1366">
            <v>6.7595294117647059E-3</v>
          </cell>
        </row>
        <row r="1367">
          <cell r="B1367" t="str">
            <v>3-7-5-1-2-1</v>
          </cell>
          <cell r="C1367" t="str">
            <v>Leveling</v>
          </cell>
          <cell r="I1367">
            <v>0.14117647058823529</v>
          </cell>
          <cell r="K1367">
            <v>1</v>
          </cell>
          <cell r="L1367">
            <v>1.016470588235294E-3</v>
          </cell>
        </row>
        <row r="1368">
          <cell r="B1368" t="str">
            <v>3-7-5-1-1-2</v>
          </cell>
          <cell r="C1368" t="str">
            <v>Excavation</v>
          </cell>
          <cell r="I1368">
            <v>7.0588235294117646E-2</v>
          </cell>
          <cell r="K1368">
            <v>1</v>
          </cell>
          <cell r="L1368">
            <v>5.0823529411764701E-4</v>
          </cell>
        </row>
        <row r="1369">
          <cell r="B1369" t="str">
            <v>3-7-5-1-1-3</v>
          </cell>
          <cell r="C1369" t="str">
            <v>Foundation of equipment Support</v>
          </cell>
          <cell r="I1369">
            <v>0.51764705882352946</v>
          </cell>
          <cell r="K1369">
            <v>1</v>
          </cell>
          <cell r="L1369">
            <v>3.7270588235294119E-3</v>
          </cell>
        </row>
        <row r="1370">
          <cell r="B1370" t="str">
            <v>3-7-5-1-1-3-1</v>
          </cell>
          <cell r="C1370" t="str">
            <v>Reinforcement</v>
          </cell>
          <cell r="J1370">
            <v>0.2</v>
          </cell>
          <cell r="K1370">
            <v>1</v>
          </cell>
          <cell r="L1370">
            <v>7.4541176470588246E-4</v>
          </cell>
        </row>
        <row r="1371">
          <cell r="B1371" t="str">
            <v>3-7-5-1-1-3-2</v>
          </cell>
          <cell r="C1371" t="str">
            <v>Formwork</v>
          </cell>
          <cell r="J1371">
            <v>0.14000000000000001</v>
          </cell>
          <cell r="K1371">
            <v>1</v>
          </cell>
          <cell r="L1371">
            <v>5.2178823529411777E-4</v>
          </cell>
        </row>
        <row r="1372">
          <cell r="B1372" t="str">
            <v>3-7-5-1-1-3-3</v>
          </cell>
          <cell r="C1372" t="str">
            <v>Embeded erection</v>
          </cell>
          <cell r="J1372">
            <v>0.08</v>
          </cell>
          <cell r="K1372">
            <v>1</v>
          </cell>
          <cell r="L1372">
            <v>2.9816470588235296E-4</v>
          </cell>
        </row>
        <row r="1373">
          <cell r="B1373" t="str">
            <v>3-7-5-1-1-3-4</v>
          </cell>
          <cell r="C1373" t="str">
            <v>Concrete pouring</v>
          </cell>
          <cell r="J1373">
            <v>0.57999999999999996</v>
          </cell>
          <cell r="K1373">
            <v>1</v>
          </cell>
          <cell r="L1373">
            <v>2.1616941176470588E-3</v>
          </cell>
        </row>
        <row r="1374">
          <cell r="B1374" t="str">
            <v>3-7-5-1-1-4</v>
          </cell>
          <cell r="C1374" t="str">
            <v>Foundation of gantries</v>
          </cell>
          <cell r="I1374">
            <v>9.4117647058823528E-2</v>
          </cell>
          <cell r="K1374">
            <v>1</v>
          </cell>
          <cell r="L1374">
            <v>6.7764705882352935E-4</v>
          </cell>
        </row>
        <row r="1375">
          <cell r="B1375" t="str">
            <v>3-7-5-1-1-4-1</v>
          </cell>
          <cell r="C1375" t="str">
            <v>Reinforcement</v>
          </cell>
          <cell r="J1375">
            <v>0.2</v>
          </cell>
          <cell r="K1375">
            <v>1</v>
          </cell>
          <cell r="L1375">
            <v>1.3552941176470589E-4</v>
          </cell>
        </row>
        <row r="1376">
          <cell r="B1376" t="str">
            <v>3-7-5-1-1-4-2</v>
          </cell>
          <cell r="C1376" t="str">
            <v>Formwork</v>
          </cell>
          <cell r="J1376">
            <v>0.125</v>
          </cell>
          <cell r="K1376">
            <v>1</v>
          </cell>
          <cell r="L1376">
            <v>8.4705882352941169E-5</v>
          </cell>
        </row>
        <row r="1377">
          <cell r="B1377" t="str">
            <v>3-7-5-1-1-4-3</v>
          </cell>
          <cell r="C1377" t="str">
            <v>Embeded erection</v>
          </cell>
          <cell r="J1377">
            <v>0.1</v>
          </cell>
          <cell r="K1377">
            <v>1</v>
          </cell>
          <cell r="L1377">
            <v>6.7764705882352946E-5</v>
          </cell>
        </row>
        <row r="1378">
          <cell r="B1378" t="str">
            <v>3-7-5-1-1-4-4</v>
          </cell>
          <cell r="C1378" t="str">
            <v>Concrete pouring</v>
          </cell>
          <cell r="J1378">
            <v>0.57499999999999996</v>
          </cell>
          <cell r="K1378">
            <v>1</v>
          </cell>
          <cell r="L1378">
            <v>3.896470588235294E-4</v>
          </cell>
        </row>
        <row r="1379">
          <cell r="B1379" t="str">
            <v>3-7-5-1-1-5</v>
          </cell>
          <cell r="C1379" t="str">
            <v>Foundation of guard</v>
          </cell>
          <cell r="I1379">
            <v>2.3529411764705882E-2</v>
          </cell>
          <cell r="K1379">
            <v>0</v>
          </cell>
          <cell r="L1379">
            <v>0</v>
          </cell>
        </row>
        <row r="1380">
          <cell r="B1380" t="str">
            <v>3-7-5-1-1-5-1</v>
          </cell>
          <cell r="C1380" t="str">
            <v>Reinforcement</v>
          </cell>
          <cell r="J1380">
            <v>0.2</v>
          </cell>
          <cell r="K1380">
            <v>1</v>
          </cell>
          <cell r="L1380">
            <v>0</v>
          </cell>
        </row>
        <row r="1381">
          <cell r="B1381" t="str">
            <v>3-7-5-1-1-5-2</v>
          </cell>
          <cell r="C1381" t="str">
            <v>Formwork</v>
          </cell>
          <cell r="J1381">
            <v>0.1</v>
          </cell>
          <cell r="K1381">
            <v>1</v>
          </cell>
          <cell r="L1381">
            <v>0</v>
          </cell>
        </row>
        <row r="1382">
          <cell r="B1382" t="str">
            <v>3-7-5-1-1-5-3</v>
          </cell>
          <cell r="C1382" t="str">
            <v>Embeded erection</v>
          </cell>
          <cell r="J1382">
            <v>0.1</v>
          </cell>
          <cell r="K1382">
            <v>1</v>
          </cell>
          <cell r="L1382">
            <v>0</v>
          </cell>
        </row>
        <row r="1383">
          <cell r="B1383" t="str">
            <v>3-7-5-1-1-5-4</v>
          </cell>
          <cell r="C1383" t="str">
            <v>Concrete pouring</v>
          </cell>
          <cell r="J1383">
            <v>0.6</v>
          </cell>
          <cell r="K1383">
            <v>1</v>
          </cell>
          <cell r="L1383">
            <v>0</v>
          </cell>
        </row>
        <row r="1384">
          <cell r="B1384" t="str">
            <v>3-7-5-1-1-6</v>
          </cell>
          <cell r="C1384" t="str">
            <v>Back filling</v>
          </cell>
          <cell r="I1384">
            <v>0.11764705882352941</v>
          </cell>
          <cell r="K1384">
            <v>0.98</v>
          </cell>
          <cell r="L1384">
            <v>8.3011764705882352E-4</v>
          </cell>
        </row>
        <row r="1385">
          <cell r="B1385" t="str">
            <v>3-7-5-1-1-7</v>
          </cell>
          <cell r="C1385" t="str">
            <v>Graveling</v>
          </cell>
          <cell r="I1385">
            <v>3.5294117647058823E-2</v>
          </cell>
          <cell r="K1385">
            <v>0</v>
          </cell>
          <cell r="L1385">
            <v>0</v>
          </cell>
        </row>
        <row r="1386">
          <cell r="B1386" t="str">
            <v>3-7-5-1-2</v>
          </cell>
          <cell r="C1386" t="str">
            <v>Bay 2 Civil Work</v>
          </cell>
          <cell r="H1386">
            <v>7.1999999999999998E-3</v>
          </cell>
          <cell r="K1386">
            <v>0.82352941176470595</v>
          </cell>
          <cell r="L1386">
            <v>6.7595294117647059E-3</v>
          </cell>
        </row>
        <row r="1387">
          <cell r="B1387" t="str">
            <v>3-7-5-1-2-1</v>
          </cell>
          <cell r="C1387" t="str">
            <v>Leveling</v>
          </cell>
          <cell r="I1387">
            <v>0.14117647058823529</v>
          </cell>
          <cell r="K1387">
            <v>1</v>
          </cell>
          <cell r="L1387">
            <v>1.016470588235294E-3</v>
          </cell>
        </row>
        <row r="1388">
          <cell r="B1388" t="str">
            <v>3-7-5-1-2-2</v>
          </cell>
          <cell r="C1388" t="str">
            <v>Excavation</v>
          </cell>
          <cell r="I1388">
            <v>7.0588235294117646E-2</v>
          </cell>
          <cell r="K1388">
            <v>1</v>
          </cell>
          <cell r="L1388">
            <v>5.0823529411764701E-4</v>
          </cell>
        </row>
        <row r="1389">
          <cell r="B1389" t="str">
            <v>3-7-5-1-2-3</v>
          </cell>
          <cell r="C1389" t="str">
            <v>Foundation of equipment Support</v>
          </cell>
          <cell r="I1389">
            <v>0.51764705882352946</v>
          </cell>
          <cell r="K1389">
            <v>1</v>
          </cell>
          <cell r="L1389">
            <v>3.7270588235294119E-3</v>
          </cell>
        </row>
        <row r="1390">
          <cell r="B1390" t="str">
            <v>3-7-5-1-2-3-1</v>
          </cell>
          <cell r="C1390" t="str">
            <v>Reinforcement</v>
          </cell>
          <cell r="J1390">
            <v>0.2</v>
          </cell>
          <cell r="K1390">
            <v>1</v>
          </cell>
          <cell r="L1390">
            <v>7.4541176470588246E-4</v>
          </cell>
        </row>
        <row r="1391">
          <cell r="B1391" t="str">
            <v>3-7-5-1-2-3-2</v>
          </cell>
          <cell r="C1391" t="str">
            <v>Formwork</v>
          </cell>
          <cell r="J1391">
            <v>0.14000000000000001</v>
          </cell>
          <cell r="K1391">
            <v>1</v>
          </cell>
          <cell r="L1391">
            <v>5.2178823529411777E-4</v>
          </cell>
        </row>
        <row r="1392">
          <cell r="B1392" t="str">
            <v>3-7-5-1-2-3-3</v>
          </cell>
          <cell r="C1392" t="str">
            <v>Embeded erection</v>
          </cell>
          <cell r="J1392">
            <v>0.08</v>
          </cell>
          <cell r="K1392">
            <v>1</v>
          </cell>
          <cell r="L1392">
            <v>2.9816470588235296E-4</v>
          </cell>
        </row>
        <row r="1393">
          <cell r="B1393" t="str">
            <v>3-7-5-1-2-3-4</v>
          </cell>
          <cell r="C1393" t="str">
            <v>Concrete pouring</v>
          </cell>
          <cell r="J1393">
            <v>0.57999999999999996</v>
          </cell>
          <cell r="K1393">
            <v>1</v>
          </cell>
          <cell r="L1393">
            <v>2.1616941176470588E-3</v>
          </cell>
        </row>
        <row r="1394">
          <cell r="B1394" t="str">
            <v>3-7-5-1-2-4</v>
          </cell>
          <cell r="C1394" t="str">
            <v>Foundation of gantries</v>
          </cell>
          <cell r="I1394">
            <v>9.4117647058823528E-2</v>
          </cell>
          <cell r="K1394">
            <v>1</v>
          </cell>
          <cell r="L1394">
            <v>6.7764705882352935E-4</v>
          </cell>
        </row>
        <row r="1395">
          <cell r="B1395" t="str">
            <v>3-7-5-1-2-4-1</v>
          </cell>
          <cell r="C1395" t="str">
            <v>Reinforcement</v>
          </cell>
          <cell r="J1395">
            <v>0.2</v>
          </cell>
          <cell r="K1395">
            <v>1</v>
          </cell>
          <cell r="L1395">
            <v>1.3552941176470589E-4</v>
          </cell>
        </row>
        <row r="1396">
          <cell r="B1396" t="str">
            <v>3-7-5-1-2-4-2</v>
          </cell>
          <cell r="C1396" t="str">
            <v>Formwork</v>
          </cell>
          <cell r="J1396">
            <v>0.125</v>
          </cell>
          <cell r="K1396">
            <v>1</v>
          </cell>
          <cell r="L1396">
            <v>8.4705882352941169E-5</v>
          </cell>
        </row>
        <row r="1397">
          <cell r="B1397" t="str">
            <v>3-7-5-1-2-4-3</v>
          </cell>
          <cell r="C1397" t="str">
            <v>Embeded erection</v>
          </cell>
          <cell r="J1397">
            <v>0.1</v>
          </cell>
          <cell r="K1397">
            <v>1</v>
          </cell>
          <cell r="L1397">
            <v>6.7764705882352946E-5</v>
          </cell>
        </row>
        <row r="1398">
          <cell r="B1398" t="str">
            <v>3-7-5-1-2-4-4</v>
          </cell>
          <cell r="C1398" t="str">
            <v>Concrete pouring</v>
          </cell>
          <cell r="J1398">
            <v>0.57499999999999996</v>
          </cell>
          <cell r="K1398">
            <v>1</v>
          </cell>
          <cell r="L1398">
            <v>3.896470588235294E-4</v>
          </cell>
        </row>
        <row r="1399">
          <cell r="B1399" t="str">
            <v>3-7-5-1-2-5</v>
          </cell>
          <cell r="C1399" t="str">
            <v>Foundation of guard</v>
          </cell>
          <cell r="I1399">
            <v>2.3529411764705882E-2</v>
          </cell>
          <cell r="K1399">
            <v>0</v>
          </cell>
          <cell r="L1399">
            <v>0</v>
          </cell>
        </row>
        <row r="1400">
          <cell r="B1400" t="str">
            <v>3-7-5-1-2-5-1</v>
          </cell>
          <cell r="C1400" t="str">
            <v>Reinforcement</v>
          </cell>
          <cell r="J1400">
            <v>0.2</v>
          </cell>
          <cell r="K1400">
            <v>1</v>
          </cell>
          <cell r="L1400">
            <v>0</v>
          </cell>
        </row>
        <row r="1401">
          <cell r="B1401" t="str">
            <v>3-7-5-1-2-5-2</v>
          </cell>
          <cell r="C1401" t="str">
            <v>Formwork</v>
          </cell>
          <cell r="J1401">
            <v>0.1</v>
          </cell>
          <cell r="K1401">
            <v>1</v>
          </cell>
          <cell r="L1401">
            <v>0</v>
          </cell>
        </row>
        <row r="1402">
          <cell r="B1402" t="str">
            <v>3-7-5-1-2-5-3</v>
          </cell>
          <cell r="C1402" t="str">
            <v>Embeded erection</v>
          </cell>
          <cell r="J1402">
            <v>0.1</v>
          </cell>
          <cell r="K1402">
            <v>1</v>
          </cell>
          <cell r="L1402">
            <v>0</v>
          </cell>
        </row>
        <row r="1403">
          <cell r="B1403" t="str">
            <v>3-7-5-1-2-5-4</v>
          </cell>
          <cell r="C1403" t="str">
            <v>Concrete pouring</v>
          </cell>
          <cell r="J1403">
            <v>0.6</v>
          </cell>
          <cell r="K1403">
            <v>1</v>
          </cell>
          <cell r="L1403">
            <v>0</v>
          </cell>
        </row>
        <row r="1404">
          <cell r="B1404" t="str">
            <v>3-7-5-1-2-6</v>
          </cell>
          <cell r="C1404" t="str">
            <v>Back filling</v>
          </cell>
          <cell r="I1404">
            <v>0.11764705882352941</v>
          </cell>
          <cell r="K1404">
            <v>0.98</v>
          </cell>
          <cell r="L1404">
            <v>8.3011764705882352E-4</v>
          </cell>
        </row>
        <row r="1405">
          <cell r="B1405" t="str">
            <v>3-7-5-1-2-7</v>
          </cell>
          <cell r="C1405" t="str">
            <v>Graveling</v>
          </cell>
          <cell r="I1405">
            <v>3.5294117647058823E-2</v>
          </cell>
          <cell r="K1405">
            <v>0</v>
          </cell>
          <cell r="L1405">
            <v>0</v>
          </cell>
        </row>
        <row r="1406">
          <cell r="B1406" t="str">
            <v>3-7-5-1-3</v>
          </cell>
          <cell r="C1406" t="str">
            <v>Bay 3 Civil Work</v>
          </cell>
          <cell r="H1406">
            <v>7.1999999999999998E-3</v>
          </cell>
          <cell r="K1406">
            <v>0.82352941176470595</v>
          </cell>
          <cell r="L1406">
            <v>6.7595294117647059E-3</v>
          </cell>
        </row>
        <row r="1407">
          <cell r="B1407" t="str">
            <v>3-7-5-1-3-1</v>
          </cell>
          <cell r="C1407" t="str">
            <v>Leveling</v>
          </cell>
          <cell r="I1407">
            <v>0.14117647058823529</v>
          </cell>
          <cell r="K1407">
            <v>1</v>
          </cell>
          <cell r="L1407">
            <v>1.016470588235294E-3</v>
          </cell>
        </row>
        <row r="1408">
          <cell r="B1408" t="str">
            <v>3-7-5-1-3-2</v>
          </cell>
          <cell r="C1408" t="str">
            <v>Excavation</v>
          </cell>
          <cell r="I1408">
            <v>7.0588235294117646E-2</v>
          </cell>
          <cell r="K1408">
            <v>1</v>
          </cell>
          <cell r="L1408">
            <v>5.0823529411764701E-4</v>
          </cell>
        </row>
        <row r="1409">
          <cell r="B1409" t="str">
            <v>3-7-5-1-3-3</v>
          </cell>
          <cell r="C1409" t="str">
            <v>Foundation of equipment Support</v>
          </cell>
          <cell r="I1409">
            <v>0.51764705882352946</v>
          </cell>
          <cell r="K1409">
            <v>1</v>
          </cell>
          <cell r="L1409">
            <v>3.7270588235294119E-3</v>
          </cell>
        </row>
        <row r="1410">
          <cell r="B1410" t="str">
            <v>3-7-5-1-3-3-1</v>
          </cell>
          <cell r="C1410" t="str">
            <v>Reinforcement</v>
          </cell>
          <cell r="J1410">
            <v>0.2</v>
          </cell>
          <cell r="K1410">
            <v>1</v>
          </cell>
          <cell r="L1410">
            <v>7.4541176470588246E-4</v>
          </cell>
        </row>
        <row r="1411">
          <cell r="B1411" t="str">
            <v>3-7-5-1-3-3-2</v>
          </cell>
          <cell r="C1411" t="str">
            <v>Formwork</v>
          </cell>
          <cell r="J1411">
            <v>0.14000000000000001</v>
          </cell>
          <cell r="K1411">
            <v>1</v>
          </cell>
          <cell r="L1411">
            <v>5.2178823529411777E-4</v>
          </cell>
        </row>
        <row r="1412">
          <cell r="B1412" t="str">
            <v>3-7-5-1-3-3-3</v>
          </cell>
          <cell r="C1412" t="str">
            <v>Embeded erection</v>
          </cell>
          <cell r="J1412">
            <v>0.08</v>
          </cell>
          <cell r="K1412">
            <v>1</v>
          </cell>
          <cell r="L1412">
            <v>2.9816470588235296E-4</v>
          </cell>
        </row>
        <row r="1413">
          <cell r="B1413" t="str">
            <v>3-7-5-1-3-3-4</v>
          </cell>
          <cell r="C1413" t="str">
            <v>Concrete pouring</v>
          </cell>
          <cell r="J1413">
            <v>0.57999999999999996</v>
          </cell>
          <cell r="K1413">
            <v>1</v>
          </cell>
          <cell r="L1413">
            <v>2.1616941176470588E-3</v>
          </cell>
        </row>
        <row r="1414">
          <cell r="B1414" t="str">
            <v>3-7-5-1-3-4</v>
          </cell>
          <cell r="C1414" t="str">
            <v>Foundation of gantries</v>
          </cell>
          <cell r="I1414">
            <v>9.4117647058823528E-2</v>
          </cell>
          <cell r="K1414">
            <v>1</v>
          </cell>
          <cell r="L1414">
            <v>6.7764705882352935E-4</v>
          </cell>
        </row>
        <row r="1415">
          <cell r="B1415" t="str">
            <v>3-7-5-1-3-4-1</v>
          </cell>
          <cell r="C1415" t="str">
            <v>Reinforcement</v>
          </cell>
          <cell r="J1415">
            <v>0.2</v>
          </cell>
          <cell r="K1415">
            <v>1</v>
          </cell>
          <cell r="L1415">
            <v>1.3552941176470589E-4</v>
          </cell>
        </row>
        <row r="1416">
          <cell r="B1416" t="str">
            <v>3-7-5-1-3-4-2</v>
          </cell>
          <cell r="C1416" t="str">
            <v>Formwork</v>
          </cell>
          <cell r="J1416">
            <v>0.125</v>
          </cell>
          <cell r="K1416">
            <v>1</v>
          </cell>
          <cell r="L1416">
            <v>8.4705882352941169E-5</v>
          </cell>
        </row>
        <row r="1417">
          <cell r="B1417" t="str">
            <v>3-7-5-1-3-4-3</v>
          </cell>
          <cell r="C1417" t="str">
            <v>Embeded erection</v>
          </cell>
          <cell r="J1417">
            <v>0.1</v>
          </cell>
          <cell r="K1417">
            <v>1</v>
          </cell>
          <cell r="L1417">
            <v>6.7764705882352946E-5</v>
          </cell>
        </row>
        <row r="1418">
          <cell r="B1418" t="str">
            <v>3-7-5-1-3-4-4</v>
          </cell>
          <cell r="C1418" t="str">
            <v>Concrete pouring</v>
          </cell>
          <cell r="J1418">
            <v>0.57499999999999996</v>
          </cell>
          <cell r="K1418">
            <v>1</v>
          </cell>
          <cell r="L1418">
            <v>3.896470588235294E-4</v>
          </cell>
        </row>
        <row r="1419">
          <cell r="B1419" t="str">
            <v>3-7-5-1-3-5</v>
          </cell>
          <cell r="C1419" t="str">
            <v>Foundation of guard</v>
          </cell>
          <cell r="I1419">
            <v>2.3529411764705882E-2</v>
          </cell>
          <cell r="K1419">
            <v>0</v>
          </cell>
          <cell r="L1419">
            <v>0</v>
          </cell>
        </row>
        <row r="1420">
          <cell r="B1420" t="str">
            <v>3-7-5-1-3-5-1</v>
          </cell>
          <cell r="C1420" t="str">
            <v>Reinforcement</v>
          </cell>
          <cell r="J1420">
            <v>0.2</v>
          </cell>
          <cell r="K1420">
            <v>1</v>
          </cell>
          <cell r="L1420">
            <v>0</v>
          </cell>
        </row>
        <row r="1421">
          <cell r="B1421" t="str">
            <v>3-7-5-1-3-5-2</v>
          </cell>
          <cell r="C1421" t="str">
            <v>Formwork</v>
          </cell>
          <cell r="J1421">
            <v>0.1</v>
          </cell>
          <cell r="K1421">
            <v>1</v>
          </cell>
          <cell r="L1421">
            <v>0</v>
          </cell>
        </row>
        <row r="1422">
          <cell r="B1422" t="str">
            <v>3-7-5-1-3-5-3</v>
          </cell>
          <cell r="C1422" t="str">
            <v>Embeded erection</v>
          </cell>
          <cell r="J1422">
            <v>0.1</v>
          </cell>
          <cell r="K1422">
            <v>1</v>
          </cell>
          <cell r="L1422">
            <v>0</v>
          </cell>
        </row>
        <row r="1423">
          <cell r="B1423" t="str">
            <v>3-7-5-1-3-5-4</v>
          </cell>
          <cell r="C1423" t="str">
            <v>Concrete pouring</v>
          </cell>
          <cell r="J1423">
            <v>0.6</v>
          </cell>
          <cell r="K1423">
            <v>1</v>
          </cell>
          <cell r="L1423">
            <v>0</v>
          </cell>
        </row>
        <row r="1424">
          <cell r="B1424" t="str">
            <v>3-7-5-1-3-6</v>
          </cell>
          <cell r="C1424" t="str">
            <v>Back filling</v>
          </cell>
          <cell r="I1424">
            <v>0.11764705882352941</v>
          </cell>
          <cell r="K1424">
            <v>0.98</v>
          </cell>
          <cell r="L1424">
            <v>8.3011764705882352E-4</v>
          </cell>
        </row>
        <row r="1425">
          <cell r="B1425" t="str">
            <v>3-7-5-1-3-7</v>
          </cell>
          <cell r="C1425" t="str">
            <v>Graveling</v>
          </cell>
          <cell r="I1425">
            <v>3.5294117647058823E-2</v>
          </cell>
          <cell r="K1425">
            <v>0</v>
          </cell>
          <cell r="L1425">
            <v>0</v>
          </cell>
        </row>
        <row r="1426">
          <cell r="B1426" t="str">
            <v>3-7-5-1-4</v>
          </cell>
          <cell r="C1426" t="str">
            <v>Bay 4 Civil Work</v>
          </cell>
          <cell r="H1426">
            <v>7.1999999999999998E-3</v>
          </cell>
          <cell r="K1426">
            <v>0.82352941176470595</v>
          </cell>
          <cell r="L1426">
            <v>6.7595294117647059E-3</v>
          </cell>
        </row>
        <row r="1427">
          <cell r="B1427" t="str">
            <v>3-7-5-1-4-1</v>
          </cell>
          <cell r="C1427" t="str">
            <v>Leveling</v>
          </cell>
          <cell r="I1427">
            <v>0.14117647058823529</v>
          </cell>
          <cell r="K1427">
            <v>1</v>
          </cell>
          <cell r="L1427">
            <v>1.016470588235294E-3</v>
          </cell>
        </row>
        <row r="1428">
          <cell r="B1428" t="str">
            <v>3-7-5-1-4-2</v>
          </cell>
          <cell r="C1428" t="str">
            <v>Excavation</v>
          </cell>
          <cell r="I1428">
            <v>7.0588235294117646E-2</v>
          </cell>
          <cell r="K1428">
            <v>1</v>
          </cell>
          <cell r="L1428">
            <v>5.0823529411764701E-4</v>
          </cell>
        </row>
        <row r="1429">
          <cell r="B1429" t="str">
            <v>3-7-5-1-4-3</v>
          </cell>
          <cell r="C1429" t="str">
            <v>Foundation of equipment Support</v>
          </cell>
          <cell r="I1429">
            <v>0.51764705882352946</v>
          </cell>
          <cell r="K1429">
            <v>1</v>
          </cell>
          <cell r="L1429">
            <v>3.7270588235294119E-3</v>
          </cell>
        </row>
        <row r="1430">
          <cell r="B1430" t="str">
            <v>3-7-5-1-4-3-1</v>
          </cell>
          <cell r="C1430" t="str">
            <v>Reinforcement</v>
          </cell>
          <cell r="J1430">
            <v>0.2</v>
          </cell>
          <cell r="K1430">
            <v>1</v>
          </cell>
          <cell r="L1430">
            <v>7.4541176470588246E-4</v>
          </cell>
        </row>
        <row r="1431">
          <cell r="B1431" t="str">
            <v>3-7-5-1-4-3-2</v>
          </cell>
          <cell r="C1431" t="str">
            <v>Formwork</v>
          </cell>
          <cell r="J1431">
            <v>0.14000000000000001</v>
          </cell>
          <cell r="K1431">
            <v>1</v>
          </cell>
          <cell r="L1431">
            <v>5.2178823529411777E-4</v>
          </cell>
        </row>
        <row r="1432">
          <cell r="B1432" t="str">
            <v>3-7-5-1-4-3-3</v>
          </cell>
          <cell r="C1432" t="str">
            <v>Embeded erection</v>
          </cell>
          <cell r="J1432">
            <v>0.08</v>
          </cell>
          <cell r="K1432">
            <v>1</v>
          </cell>
          <cell r="L1432">
            <v>2.9816470588235296E-4</v>
          </cell>
        </row>
        <row r="1433">
          <cell r="B1433" t="str">
            <v>3-7-5-1-4-3-4</v>
          </cell>
          <cell r="C1433" t="str">
            <v>Concrete pouring</v>
          </cell>
          <cell r="J1433">
            <v>0.57999999999999996</v>
          </cell>
          <cell r="K1433">
            <v>1</v>
          </cell>
          <cell r="L1433">
            <v>2.1616941176470588E-3</v>
          </cell>
        </row>
        <row r="1434">
          <cell r="B1434" t="str">
            <v>3-7-5-1-4-4</v>
          </cell>
          <cell r="C1434" t="str">
            <v>Foundation of gantries</v>
          </cell>
          <cell r="I1434">
            <v>9.4117647058823528E-2</v>
          </cell>
          <cell r="K1434">
            <v>1</v>
          </cell>
          <cell r="L1434">
            <v>6.7764705882352935E-4</v>
          </cell>
        </row>
        <row r="1435">
          <cell r="B1435" t="str">
            <v>3-7-5-1-4-4-1</v>
          </cell>
          <cell r="C1435" t="str">
            <v>Reinforcement</v>
          </cell>
          <cell r="J1435">
            <v>0.2</v>
          </cell>
          <cell r="K1435">
            <v>1</v>
          </cell>
          <cell r="L1435">
            <v>1.3552941176470589E-4</v>
          </cell>
        </row>
        <row r="1436">
          <cell r="B1436" t="str">
            <v>3-7-5-1-4-4-2</v>
          </cell>
          <cell r="C1436" t="str">
            <v>Formwork</v>
          </cell>
          <cell r="J1436">
            <v>0.125</v>
          </cell>
          <cell r="K1436">
            <v>1</v>
          </cell>
          <cell r="L1436">
            <v>8.4705882352941169E-5</v>
          </cell>
        </row>
        <row r="1437">
          <cell r="B1437" t="str">
            <v>3-7-5-1-4-4-3</v>
          </cell>
          <cell r="C1437" t="str">
            <v>Embeded erection</v>
          </cell>
          <cell r="J1437">
            <v>0.1</v>
          </cell>
          <cell r="K1437">
            <v>1</v>
          </cell>
          <cell r="L1437">
            <v>6.7764705882352946E-5</v>
          </cell>
        </row>
        <row r="1438">
          <cell r="B1438" t="str">
            <v>3-7-5-1-4-4-4</v>
          </cell>
          <cell r="C1438" t="str">
            <v>Concrete pouring</v>
          </cell>
          <cell r="J1438">
            <v>0.57499999999999996</v>
          </cell>
          <cell r="K1438">
            <v>1</v>
          </cell>
          <cell r="L1438">
            <v>3.896470588235294E-4</v>
          </cell>
        </row>
        <row r="1439">
          <cell r="B1439" t="str">
            <v>3-7-5-1-4-5</v>
          </cell>
          <cell r="C1439" t="str">
            <v>Foundation of guard</v>
          </cell>
          <cell r="I1439">
            <v>2.3529411764705882E-2</v>
          </cell>
          <cell r="K1439">
            <v>0</v>
          </cell>
          <cell r="L1439">
            <v>0</v>
          </cell>
        </row>
        <row r="1440">
          <cell r="B1440" t="str">
            <v>3-7-5-1-4-5-1</v>
          </cell>
          <cell r="C1440" t="str">
            <v>Reinforcement</v>
          </cell>
          <cell r="J1440">
            <v>0.2</v>
          </cell>
          <cell r="K1440">
            <v>1</v>
          </cell>
          <cell r="L1440">
            <v>0</v>
          </cell>
        </row>
        <row r="1441">
          <cell r="B1441" t="str">
            <v>3-7-5-1-4-5-2</v>
          </cell>
          <cell r="C1441" t="str">
            <v>Formwork</v>
          </cell>
          <cell r="J1441">
            <v>0.1</v>
          </cell>
          <cell r="K1441">
            <v>1</v>
          </cell>
          <cell r="L1441">
            <v>0</v>
          </cell>
        </row>
        <row r="1442">
          <cell r="B1442" t="str">
            <v>3-7-5-1-4-5-3</v>
          </cell>
          <cell r="C1442" t="str">
            <v>Embeded erection</v>
          </cell>
          <cell r="J1442">
            <v>0.1</v>
          </cell>
          <cell r="K1442">
            <v>1</v>
          </cell>
          <cell r="L1442">
            <v>0</v>
          </cell>
        </row>
        <row r="1443">
          <cell r="B1443" t="str">
            <v>3-7-5-1-4-5-4</v>
          </cell>
          <cell r="C1443" t="str">
            <v>Concrete pouring</v>
          </cell>
          <cell r="J1443">
            <v>0.6</v>
          </cell>
          <cell r="K1443">
            <v>1</v>
          </cell>
          <cell r="L1443">
            <v>0</v>
          </cell>
        </row>
        <row r="1444">
          <cell r="B1444" t="str">
            <v>3-7-5-1-4-6</v>
          </cell>
          <cell r="C1444" t="str">
            <v>Back filling</v>
          </cell>
          <cell r="I1444">
            <v>0.11764705882352941</v>
          </cell>
          <cell r="K1444">
            <v>0.98</v>
          </cell>
          <cell r="L1444">
            <v>8.3011764705882352E-4</v>
          </cell>
        </row>
        <row r="1445">
          <cell r="B1445" t="str">
            <v>3-7-5-1-4-7</v>
          </cell>
          <cell r="C1445" t="str">
            <v>Graveling</v>
          </cell>
          <cell r="I1445">
            <v>3.5294117647058823E-2</v>
          </cell>
          <cell r="K1445">
            <v>0</v>
          </cell>
          <cell r="L1445">
            <v>0</v>
          </cell>
        </row>
        <row r="1446">
          <cell r="B1446" t="str">
            <v>3-7-5-1-5</v>
          </cell>
          <cell r="C1446" t="str">
            <v>Bay 5 Civil Work</v>
          </cell>
          <cell r="H1446">
            <v>7.1999999999999998E-3</v>
          </cell>
          <cell r="K1446">
            <v>0.82352941176470595</v>
          </cell>
          <cell r="L1446">
            <v>6.7595294117647059E-3</v>
          </cell>
        </row>
        <row r="1447">
          <cell r="B1447" t="str">
            <v>3-7-5-1-5-1</v>
          </cell>
          <cell r="C1447" t="str">
            <v>Leveling</v>
          </cell>
          <cell r="I1447">
            <v>0.14117647058823529</v>
          </cell>
          <cell r="K1447">
            <v>1</v>
          </cell>
          <cell r="L1447">
            <v>1.016470588235294E-3</v>
          </cell>
        </row>
        <row r="1448">
          <cell r="B1448" t="str">
            <v>3-7-5-1-5-2</v>
          </cell>
          <cell r="C1448" t="str">
            <v>Excavation</v>
          </cell>
          <cell r="I1448">
            <v>7.0588235294117646E-2</v>
          </cell>
          <cell r="K1448">
            <v>1</v>
          </cell>
          <cell r="L1448">
            <v>5.0823529411764701E-4</v>
          </cell>
        </row>
        <row r="1449">
          <cell r="B1449" t="str">
            <v>3-7-5-1-5-3</v>
          </cell>
          <cell r="C1449" t="str">
            <v>Foundation of equipment Support</v>
          </cell>
          <cell r="I1449">
            <v>0.51764705882352946</v>
          </cell>
          <cell r="K1449">
            <v>1</v>
          </cell>
          <cell r="L1449">
            <v>3.7270588235294119E-3</v>
          </cell>
        </row>
        <row r="1450">
          <cell r="B1450" t="str">
            <v>3-7-5-1-5-3-1</v>
          </cell>
          <cell r="C1450" t="str">
            <v>Reinforcement</v>
          </cell>
          <cell r="J1450">
            <v>0.2</v>
          </cell>
          <cell r="K1450">
            <v>1</v>
          </cell>
          <cell r="L1450">
            <v>7.4541176470588246E-4</v>
          </cell>
        </row>
        <row r="1451">
          <cell r="B1451" t="str">
            <v>3-7-5-1-5-3-2</v>
          </cell>
          <cell r="C1451" t="str">
            <v>Formwork</v>
          </cell>
          <cell r="J1451">
            <v>0.14000000000000001</v>
          </cell>
          <cell r="K1451">
            <v>1</v>
          </cell>
          <cell r="L1451">
            <v>5.2178823529411777E-4</v>
          </cell>
        </row>
        <row r="1452">
          <cell r="B1452" t="str">
            <v>3-7-5-1-5-3-3</v>
          </cell>
          <cell r="C1452" t="str">
            <v>Embeded erection</v>
          </cell>
          <cell r="J1452">
            <v>0.08</v>
          </cell>
          <cell r="K1452">
            <v>1</v>
          </cell>
          <cell r="L1452">
            <v>2.9816470588235296E-4</v>
          </cell>
        </row>
        <row r="1453">
          <cell r="B1453" t="str">
            <v>3-7-5-1-5-3-4</v>
          </cell>
          <cell r="C1453" t="str">
            <v>Concrete pouring</v>
          </cell>
          <cell r="J1453">
            <v>0.57999999999999996</v>
          </cell>
          <cell r="K1453">
            <v>1</v>
          </cell>
          <cell r="L1453">
            <v>2.1616941176470588E-3</v>
          </cell>
        </row>
        <row r="1454">
          <cell r="B1454" t="str">
            <v>3-7-5-1-5-4</v>
          </cell>
          <cell r="C1454" t="str">
            <v>Foundation of gantries</v>
          </cell>
          <cell r="I1454">
            <v>9.4117647058823528E-2</v>
          </cell>
          <cell r="K1454">
            <v>1</v>
          </cell>
          <cell r="L1454">
            <v>6.7764705882352935E-4</v>
          </cell>
        </row>
        <row r="1455">
          <cell r="B1455" t="str">
            <v>3-7-5-1-5-4-1</v>
          </cell>
          <cell r="C1455" t="str">
            <v>Reinforcement</v>
          </cell>
          <cell r="J1455">
            <v>0.2</v>
          </cell>
          <cell r="K1455">
            <v>1</v>
          </cell>
          <cell r="L1455">
            <v>1.3552941176470589E-4</v>
          </cell>
        </row>
        <row r="1456">
          <cell r="B1456" t="str">
            <v>3-7-5-1-5-4-2</v>
          </cell>
          <cell r="C1456" t="str">
            <v>Formwork</v>
          </cell>
          <cell r="J1456">
            <v>0.125</v>
          </cell>
          <cell r="K1456">
            <v>1</v>
          </cell>
          <cell r="L1456">
            <v>8.4705882352941169E-5</v>
          </cell>
        </row>
        <row r="1457">
          <cell r="B1457" t="str">
            <v>3-7-5-1-5-4-3</v>
          </cell>
          <cell r="C1457" t="str">
            <v>Embeded erection</v>
          </cell>
          <cell r="J1457">
            <v>0.1</v>
          </cell>
          <cell r="K1457">
            <v>1</v>
          </cell>
          <cell r="L1457">
            <v>6.7764705882352946E-5</v>
          </cell>
        </row>
        <row r="1458">
          <cell r="B1458" t="str">
            <v>3-7-5-1-5-4-4</v>
          </cell>
          <cell r="C1458" t="str">
            <v>Concrete pouring</v>
          </cell>
          <cell r="J1458">
            <v>0.57499999999999996</v>
          </cell>
          <cell r="K1458">
            <v>1</v>
          </cell>
          <cell r="L1458">
            <v>3.896470588235294E-4</v>
          </cell>
        </row>
        <row r="1459">
          <cell r="B1459" t="str">
            <v>3-7-5-1-5-5</v>
          </cell>
          <cell r="C1459" t="str">
            <v>Foundation of guard</v>
          </cell>
          <cell r="I1459">
            <v>2.3529411764705882E-2</v>
          </cell>
          <cell r="K1459">
            <v>0</v>
          </cell>
          <cell r="L1459">
            <v>0</v>
          </cell>
        </row>
        <row r="1460">
          <cell r="B1460" t="str">
            <v>3-7-5-1-5-5-1</v>
          </cell>
          <cell r="C1460" t="str">
            <v>Reinforcement</v>
          </cell>
          <cell r="J1460">
            <v>0.2</v>
          </cell>
          <cell r="K1460">
            <v>1</v>
          </cell>
          <cell r="L1460">
            <v>0</v>
          </cell>
        </row>
        <row r="1461">
          <cell r="B1461" t="str">
            <v>3-7-5-1-5-5-2</v>
          </cell>
          <cell r="C1461" t="str">
            <v>Formwork</v>
          </cell>
          <cell r="J1461">
            <v>0.1</v>
          </cell>
          <cell r="K1461">
            <v>1</v>
          </cell>
          <cell r="L1461">
            <v>0</v>
          </cell>
        </row>
        <row r="1462">
          <cell r="B1462" t="str">
            <v>3-7-5-1-5-5-3</v>
          </cell>
          <cell r="C1462" t="str">
            <v>Embeded erection</v>
          </cell>
          <cell r="J1462">
            <v>0.1</v>
          </cell>
          <cell r="K1462">
            <v>1</v>
          </cell>
          <cell r="L1462">
            <v>0</v>
          </cell>
        </row>
        <row r="1463">
          <cell r="B1463" t="str">
            <v>3-7-5-1-5-5-4</v>
          </cell>
          <cell r="C1463" t="str">
            <v>Concrete pouring</v>
          </cell>
          <cell r="J1463">
            <v>0.6</v>
          </cell>
          <cell r="K1463">
            <v>1</v>
          </cell>
          <cell r="L1463">
            <v>0</v>
          </cell>
        </row>
        <row r="1464">
          <cell r="B1464" t="str">
            <v>3-7-5-1-5-6</v>
          </cell>
          <cell r="C1464" t="str">
            <v>Back filling</v>
          </cell>
          <cell r="I1464">
            <v>0.11764705882352941</v>
          </cell>
          <cell r="K1464">
            <v>0.98</v>
          </cell>
          <cell r="L1464">
            <v>8.3011764705882352E-4</v>
          </cell>
        </row>
        <row r="1465">
          <cell r="B1465" t="str">
            <v>3-7-5-1-5-7</v>
          </cell>
          <cell r="C1465" t="str">
            <v>Graveling</v>
          </cell>
          <cell r="I1465">
            <v>3.5294117647058823E-2</v>
          </cell>
          <cell r="K1465">
            <v>0</v>
          </cell>
          <cell r="L1465">
            <v>0</v>
          </cell>
        </row>
        <row r="1466">
          <cell r="B1466" t="str">
            <v>3-7-5-1-6</v>
          </cell>
          <cell r="C1466" t="str">
            <v>Bay 6 Civil Work</v>
          </cell>
          <cell r="H1466">
            <v>7.1999999999999998E-3</v>
          </cell>
          <cell r="K1466">
            <v>0.82352941176470595</v>
          </cell>
          <cell r="L1466">
            <v>6.7595294117647059E-3</v>
          </cell>
        </row>
        <row r="1467">
          <cell r="B1467" t="str">
            <v>3-7-5-1-6-1</v>
          </cell>
          <cell r="C1467" t="str">
            <v>Leveling</v>
          </cell>
          <cell r="I1467">
            <v>0.14117647058823529</v>
          </cell>
          <cell r="K1467">
            <v>1</v>
          </cell>
          <cell r="L1467">
            <v>1.016470588235294E-3</v>
          </cell>
        </row>
        <row r="1468">
          <cell r="B1468" t="str">
            <v>3-7-5-1-6-2</v>
          </cell>
          <cell r="C1468" t="str">
            <v>Excavation</v>
          </cell>
          <cell r="I1468">
            <v>7.0588235294117646E-2</v>
          </cell>
          <cell r="K1468">
            <v>1</v>
          </cell>
          <cell r="L1468">
            <v>5.0823529411764701E-4</v>
          </cell>
        </row>
        <row r="1469">
          <cell r="B1469" t="str">
            <v>3-7-5-1-6-3</v>
          </cell>
          <cell r="C1469" t="str">
            <v>Foundation of equipment Support</v>
          </cell>
          <cell r="I1469">
            <v>0.51764705882352946</v>
          </cell>
          <cell r="K1469">
            <v>1</v>
          </cell>
          <cell r="L1469">
            <v>3.7270588235294119E-3</v>
          </cell>
        </row>
        <row r="1470">
          <cell r="B1470" t="str">
            <v>3-7-5-1-6-3-1</v>
          </cell>
          <cell r="C1470" t="str">
            <v>Reinforcement</v>
          </cell>
          <cell r="J1470">
            <v>0.2</v>
          </cell>
          <cell r="K1470">
            <v>1</v>
          </cell>
          <cell r="L1470">
            <v>7.4541176470588246E-4</v>
          </cell>
        </row>
        <row r="1471">
          <cell r="B1471" t="str">
            <v>3-7-5-1-6-3-2</v>
          </cell>
          <cell r="C1471" t="str">
            <v>Formwork</v>
          </cell>
          <cell r="J1471">
            <v>0.14000000000000001</v>
          </cell>
          <cell r="K1471">
            <v>1</v>
          </cell>
          <cell r="L1471">
            <v>5.2178823529411777E-4</v>
          </cell>
        </row>
        <row r="1472">
          <cell r="B1472" t="str">
            <v>3-7-5-1-6-3-3</v>
          </cell>
          <cell r="C1472" t="str">
            <v>Embeded erection</v>
          </cell>
          <cell r="J1472">
            <v>0.08</v>
          </cell>
          <cell r="K1472">
            <v>1</v>
          </cell>
          <cell r="L1472">
            <v>2.9816470588235296E-4</v>
          </cell>
        </row>
        <row r="1473">
          <cell r="B1473" t="str">
            <v>3-7-5-1-6-3-4</v>
          </cell>
          <cell r="C1473" t="str">
            <v>Concrete pouring</v>
          </cell>
          <cell r="J1473">
            <v>0.57999999999999996</v>
          </cell>
          <cell r="K1473">
            <v>1</v>
          </cell>
          <cell r="L1473">
            <v>2.1616941176470588E-3</v>
          </cell>
        </row>
        <row r="1474">
          <cell r="B1474" t="str">
            <v>3-7-5-1-6-4</v>
          </cell>
          <cell r="C1474" t="str">
            <v>Foundation of gantries</v>
          </cell>
          <cell r="I1474">
            <v>9.4117647058823528E-2</v>
          </cell>
          <cell r="K1474">
            <v>1</v>
          </cell>
          <cell r="L1474">
            <v>6.7764705882352935E-4</v>
          </cell>
        </row>
        <row r="1475">
          <cell r="B1475" t="str">
            <v>3-7-5-1-6-4-1</v>
          </cell>
          <cell r="C1475" t="str">
            <v>Reinforcement</v>
          </cell>
          <cell r="J1475">
            <v>0.2</v>
          </cell>
          <cell r="K1475">
            <v>1</v>
          </cell>
          <cell r="L1475">
            <v>1.3552941176470589E-4</v>
          </cell>
        </row>
        <row r="1476">
          <cell r="B1476" t="str">
            <v>3-7-5-1-6-4-2</v>
          </cell>
          <cell r="C1476" t="str">
            <v>Formwork</v>
          </cell>
          <cell r="J1476">
            <v>0.125</v>
          </cell>
          <cell r="K1476">
            <v>1</v>
          </cell>
          <cell r="L1476">
            <v>8.4705882352941169E-5</v>
          </cell>
        </row>
        <row r="1477">
          <cell r="B1477" t="str">
            <v>3-7-5-1-6-4-3</v>
          </cell>
          <cell r="C1477" t="str">
            <v>Embeded erection</v>
          </cell>
          <cell r="J1477">
            <v>0.1</v>
          </cell>
          <cell r="K1477">
            <v>1</v>
          </cell>
          <cell r="L1477">
            <v>6.7764705882352946E-5</v>
          </cell>
        </row>
        <row r="1478">
          <cell r="B1478" t="str">
            <v>3-7-5-1-6-4-4</v>
          </cell>
          <cell r="C1478" t="str">
            <v>Concrete pouring</v>
          </cell>
          <cell r="J1478">
            <v>0.57499999999999996</v>
          </cell>
          <cell r="K1478">
            <v>1</v>
          </cell>
          <cell r="L1478">
            <v>3.896470588235294E-4</v>
          </cell>
        </row>
        <row r="1479">
          <cell r="B1479" t="str">
            <v>3-7-5-1-6-5</v>
          </cell>
          <cell r="C1479" t="str">
            <v>Foundation of guard</v>
          </cell>
          <cell r="I1479">
            <v>2.3529411764705882E-2</v>
          </cell>
          <cell r="K1479">
            <v>0</v>
          </cell>
          <cell r="L1479">
            <v>0</v>
          </cell>
        </row>
        <row r="1480">
          <cell r="B1480" t="str">
            <v>3-7-5-1-6-5-1</v>
          </cell>
          <cell r="C1480" t="str">
            <v>Reinforcement</v>
          </cell>
          <cell r="J1480">
            <v>0.2</v>
          </cell>
          <cell r="K1480">
            <v>1</v>
          </cell>
          <cell r="L1480">
            <v>0</v>
          </cell>
        </row>
        <row r="1481">
          <cell r="B1481" t="str">
            <v>3-7-5-1-6-5-2</v>
          </cell>
          <cell r="C1481" t="str">
            <v>Formwork</v>
          </cell>
          <cell r="J1481">
            <v>0.1</v>
          </cell>
          <cell r="K1481">
            <v>1</v>
          </cell>
          <cell r="L1481">
            <v>0</v>
          </cell>
        </row>
        <row r="1482">
          <cell r="B1482" t="str">
            <v>3-7-5-1-6-5-3</v>
          </cell>
          <cell r="C1482" t="str">
            <v>Embeded erection</v>
          </cell>
          <cell r="J1482">
            <v>0.1</v>
          </cell>
          <cell r="K1482">
            <v>1</v>
          </cell>
          <cell r="L1482">
            <v>0</v>
          </cell>
        </row>
        <row r="1483">
          <cell r="B1483" t="str">
            <v>3-7-5-1-6-5-4</v>
          </cell>
          <cell r="C1483" t="str">
            <v>Concrete pouring</v>
          </cell>
          <cell r="J1483">
            <v>0.6</v>
          </cell>
          <cell r="K1483">
            <v>1</v>
          </cell>
          <cell r="L1483">
            <v>0</v>
          </cell>
        </row>
        <row r="1484">
          <cell r="B1484" t="str">
            <v>3-7-5-1-6-6</v>
          </cell>
          <cell r="C1484" t="str">
            <v>Back filling</v>
          </cell>
          <cell r="I1484">
            <v>0.11764705882352941</v>
          </cell>
          <cell r="K1484">
            <v>0.98</v>
          </cell>
          <cell r="L1484">
            <v>8.3011764705882352E-4</v>
          </cell>
        </row>
        <row r="1485">
          <cell r="B1485" t="str">
            <v>3-7-5-1-6-7</v>
          </cell>
          <cell r="C1485" t="str">
            <v>Graveling</v>
          </cell>
          <cell r="I1485">
            <v>3.5294117647058823E-2</v>
          </cell>
          <cell r="K1485">
            <v>0</v>
          </cell>
          <cell r="L1485">
            <v>0</v>
          </cell>
        </row>
        <row r="1486">
          <cell r="B1486" t="str">
            <v>3-7-5-2</v>
          </cell>
          <cell r="C1486" t="str">
            <v>SUBSTATION CONTROL BUILDING</v>
          </cell>
          <cell r="G1486">
            <v>2.6970000000000001E-2</v>
          </cell>
          <cell r="K1486">
            <v>0.51713014460511697</v>
          </cell>
          <cell r="L1486">
            <v>1.7564500000000004E-2</v>
          </cell>
        </row>
        <row r="1487">
          <cell r="B1487" t="str">
            <v>3-7-5-2-1</v>
          </cell>
          <cell r="C1487" t="str">
            <v>Foundation</v>
          </cell>
          <cell r="H1487">
            <v>1.2500000000000001E-2</v>
          </cell>
          <cell r="K1487">
            <v>1</v>
          </cell>
          <cell r="L1487">
            <v>1.2500000000000004E-2</v>
          </cell>
        </row>
        <row r="1488">
          <cell r="B1488" t="str">
            <v>3-7-5-2-1-1</v>
          </cell>
          <cell r="C1488" t="str">
            <v>Excavation</v>
          </cell>
          <cell r="I1488">
            <v>0.1</v>
          </cell>
          <cell r="K1488">
            <v>1</v>
          </cell>
          <cell r="L1488">
            <v>1.2500000000000002E-3</v>
          </cell>
        </row>
        <row r="1489">
          <cell r="B1489" t="str">
            <v>3-7-5-2-1-2</v>
          </cell>
          <cell r="C1489" t="str">
            <v>Lean concrete</v>
          </cell>
          <cell r="I1489">
            <v>0.05</v>
          </cell>
          <cell r="K1489">
            <v>1</v>
          </cell>
          <cell r="L1489">
            <v>6.2500000000000012E-4</v>
          </cell>
        </row>
        <row r="1490">
          <cell r="B1490" t="str">
            <v>3-7-5-2-1-3</v>
          </cell>
          <cell r="C1490" t="str">
            <v>Reinforcement</v>
          </cell>
          <cell r="I1490">
            <v>0.35</v>
          </cell>
          <cell r="K1490">
            <v>1</v>
          </cell>
          <cell r="L1490">
            <v>4.3749999999999995E-3</v>
          </cell>
        </row>
        <row r="1491">
          <cell r="B1491" t="str">
            <v>3-7-5-2-1-4</v>
          </cell>
          <cell r="C1491" t="str">
            <v>Formwork</v>
          </cell>
          <cell r="I1491">
            <v>0.25</v>
          </cell>
          <cell r="K1491">
            <v>1</v>
          </cell>
          <cell r="L1491">
            <v>3.1250000000000002E-3</v>
          </cell>
        </row>
        <row r="1492">
          <cell r="B1492" t="str">
            <v>3-7-5-2-1-5</v>
          </cell>
          <cell r="C1492" t="str">
            <v>Embeded erection</v>
          </cell>
          <cell r="I1492">
            <v>0.1</v>
          </cell>
          <cell r="K1492">
            <v>1</v>
          </cell>
          <cell r="L1492">
            <v>1.2500000000000002E-3</v>
          </cell>
        </row>
        <row r="1493">
          <cell r="B1493" t="str">
            <v>3-7-5-2-1-6</v>
          </cell>
          <cell r="C1493" t="str">
            <v>Concrete pouring</v>
          </cell>
          <cell r="I1493">
            <v>0.1</v>
          </cell>
          <cell r="K1493">
            <v>1</v>
          </cell>
          <cell r="L1493">
            <v>1.2500000000000002E-3</v>
          </cell>
        </row>
        <row r="1494">
          <cell r="B1494" t="str">
            <v>3-7-5-2-1-7</v>
          </cell>
          <cell r="C1494" t="str">
            <v>Backfilling</v>
          </cell>
          <cell r="I1494">
            <v>0.05</v>
          </cell>
          <cell r="K1494">
            <v>1</v>
          </cell>
          <cell r="L1494">
            <v>6.2500000000000012E-4</v>
          </cell>
        </row>
        <row r="1495">
          <cell r="B1495" t="str">
            <v>3-7-5-2-2</v>
          </cell>
          <cell r="C1495" t="str">
            <v>Building</v>
          </cell>
          <cell r="H1495">
            <v>1.447E-2</v>
          </cell>
          <cell r="K1495">
            <v>0.1</v>
          </cell>
          <cell r="L1495">
            <v>5.0644999999999996E-3</v>
          </cell>
        </row>
        <row r="1496">
          <cell r="B1496" t="str">
            <v>3-7-5-2-2-1</v>
          </cell>
          <cell r="C1496" t="str">
            <v>Carcassing</v>
          </cell>
          <cell r="I1496">
            <v>0.5</v>
          </cell>
          <cell r="K1496">
            <v>0.7</v>
          </cell>
          <cell r="L1496">
            <v>5.0644999999999996E-3</v>
          </cell>
        </row>
        <row r="1497">
          <cell r="B1497" t="str">
            <v>3-7-5-2-2-2</v>
          </cell>
          <cell r="C1497" t="str">
            <v>Electrical &amp; Mechanical Works</v>
          </cell>
          <cell r="I1497">
            <v>0.1</v>
          </cell>
          <cell r="L1497">
            <v>0</v>
          </cell>
        </row>
        <row r="1498">
          <cell r="B1498" t="str">
            <v>3-7-5-2-2-3</v>
          </cell>
          <cell r="C1498" t="str">
            <v>Complement Activities</v>
          </cell>
          <cell r="I1498">
            <v>0.3</v>
          </cell>
          <cell r="L1498">
            <v>0</v>
          </cell>
        </row>
        <row r="1499">
          <cell r="B1499" t="str">
            <v>3-7-5-2-2-4</v>
          </cell>
          <cell r="C1499" t="str">
            <v>Finishing</v>
          </cell>
          <cell r="I1499">
            <v>0.1</v>
          </cell>
          <cell r="L1499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1_TOT"/>
      <sheetName val="U1_cu"/>
      <sheetName val="ENG"/>
      <sheetName val="ENG_cu"/>
      <sheetName val="ORD"/>
      <sheetName val="ORD_cu"/>
      <sheetName val="MFG"/>
      <sheetName val="MFG_cu"/>
      <sheetName val="TRA"/>
      <sheetName val="TRA_cu"/>
      <sheetName val="ERE"/>
      <sheetName val="ERE_cu"/>
      <sheetName val="COM"/>
      <sheetName val="COM_cu"/>
      <sheetName val="Original"/>
      <sheetName val="ج"/>
      <sheetName val="KRG_U1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NT"/>
      <sheetName val="4-7"/>
      <sheetName val="PROC."/>
    </sheetNames>
    <sheetDataSet>
      <sheetData sheetId="0"/>
      <sheetData sheetId="1" refreshError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man Asgari" refreshedDate="43887.605148263887" createdVersion="6" refreshedVersion="6" minRefreshableVersion="3" recordCount="198">
  <cacheSource type="worksheet">
    <worksheetSource ref="A2:O329" sheet="MDR"/>
  </cacheSource>
  <cacheFields count="15">
    <cacheField name="Phase" numFmtId="0">
      <sharedItems containsBlank="1" count="5">
        <m/>
        <s v="Basic"/>
        <s v="B"/>
        <s v="Detail"/>
        <s v="D"/>
      </sharedItems>
    </cacheField>
    <cacheField name="Department" numFmtId="0">
      <sharedItems containsBlank="1" count="11">
        <m/>
        <s v="Management and Project Control"/>
        <s v="P"/>
        <s v="Fluid Engineering"/>
        <s v="M"/>
        <s v="Civil &amp; Structure"/>
        <s v="C"/>
        <s v="Electrical &amp; Automation"/>
        <s v="E"/>
        <s v="Civil and Structure"/>
        <s v="Electrical and Automation"/>
      </sharedItems>
    </cacheField>
    <cacheField name="1" numFmtId="0">
      <sharedItems containsBlank="1"/>
    </cacheField>
    <cacheField name="2" numFmtId="0">
      <sharedItems containsBlank="1"/>
    </cacheField>
    <cacheField name="Document Title" numFmtId="0">
      <sharedItems containsBlank="1"/>
    </cacheField>
    <cacheField name="Document No." numFmtId="0">
      <sharedItems containsBlank="1"/>
    </cacheField>
    <cacheField name="W.F (%)" numFmtId="4">
      <sharedItems containsSemiMixedTypes="0" containsString="0" containsNumber="1" minValue="4.730368968779565E-2" maxValue="100"/>
    </cacheField>
    <cacheField name="POI" numFmtId="0">
      <sharedItems containsNonDate="0" containsString="0" containsBlank="1"/>
    </cacheField>
    <cacheField name="Rev." numFmtId="0">
      <sharedItems containsNonDate="0" containsString="0" containsBlank="1"/>
    </cacheField>
    <cacheField name="Transmittal No." numFmtId="0">
      <sharedItems containsNonDate="0" containsString="0" containsBlank="1"/>
    </cacheField>
    <cacheField name="Date" numFmtId="0">
      <sharedItems containsNonDate="0" containsString="0" containsBlank="1"/>
    </cacheField>
    <cacheField name="Comment No." numFmtId="0">
      <sharedItems containsNonDate="0" containsString="0" containsBlank="1"/>
    </cacheField>
    <cacheField name="Comment Date" numFmtId="0">
      <sharedItems containsNonDate="0" containsString="0" containsBlank="1"/>
    </cacheField>
    <cacheField name="CM" numFmtId="0">
      <sharedItems containsNonDate="0" containsString="0" containsBlank="1"/>
    </cacheField>
    <cacheField name="Progress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8">
  <r>
    <x v="0"/>
    <x v="0"/>
    <m/>
    <m/>
    <s v="Toroq Seamless Pipe Mill"/>
    <m/>
    <n v="100"/>
    <m/>
    <m/>
    <m/>
    <m/>
    <m/>
    <m/>
    <m/>
    <n v="0"/>
  </r>
  <r>
    <x v="1"/>
    <x v="0"/>
    <m/>
    <m/>
    <m/>
    <m/>
    <n v="19.583727530747399"/>
    <m/>
    <m/>
    <m/>
    <m/>
    <m/>
    <m/>
    <m/>
    <n v="0"/>
  </r>
  <r>
    <x v="0"/>
    <x v="1"/>
    <m/>
    <m/>
    <m/>
    <m/>
    <n v="1.4191106906338693"/>
    <m/>
    <m/>
    <m/>
    <m/>
    <m/>
    <m/>
    <m/>
    <n v="0"/>
  </r>
  <r>
    <x v="2"/>
    <x v="2"/>
    <m/>
    <m/>
    <s v="Numbering Method"/>
    <s v="GEN-01-P-O-00-001"/>
    <n v="0.59129612109744556"/>
    <m/>
    <m/>
    <m/>
    <m/>
    <m/>
    <m/>
    <m/>
    <m/>
  </r>
  <r>
    <x v="2"/>
    <x v="2"/>
    <m/>
    <m/>
    <s v="Coordination Procedure"/>
    <s v="GEN-01-P-O-00-002"/>
    <n v="0.59129612109744556"/>
    <m/>
    <m/>
    <m/>
    <m/>
    <m/>
    <m/>
    <m/>
    <m/>
  </r>
  <r>
    <x v="2"/>
    <x v="2"/>
    <m/>
    <m/>
    <s v="Overall Time Schedule"/>
    <m/>
    <n v="0.23651844843897823"/>
    <m/>
    <m/>
    <m/>
    <m/>
    <m/>
    <m/>
    <m/>
    <m/>
  </r>
  <r>
    <x v="0"/>
    <x v="3"/>
    <m/>
    <m/>
    <m/>
    <m/>
    <n v="2.4834437086092715"/>
    <m/>
    <m/>
    <m/>
    <m/>
    <m/>
    <m/>
    <m/>
    <n v="0"/>
  </r>
  <r>
    <x v="2"/>
    <x v="4"/>
    <m/>
    <m/>
    <s v="Process Flow Diagram"/>
    <s v="GEN-01-D-U-01-001"/>
    <n v="2.4834437086092715"/>
    <m/>
    <m/>
    <m/>
    <m/>
    <m/>
    <m/>
    <m/>
    <m/>
  </r>
  <r>
    <x v="0"/>
    <x v="5"/>
    <m/>
    <m/>
    <m/>
    <m/>
    <n v="13.315988647114475"/>
    <m/>
    <m/>
    <m/>
    <m/>
    <m/>
    <m/>
    <m/>
    <n v="0"/>
  </r>
  <r>
    <x v="0"/>
    <x v="0"/>
    <s v="General Basic"/>
    <m/>
    <m/>
    <m/>
    <n v="9.3070009460737939"/>
    <m/>
    <m/>
    <m/>
    <m/>
    <m/>
    <m/>
    <m/>
    <n v="0"/>
  </r>
  <r>
    <x v="2"/>
    <x v="6"/>
    <m/>
    <m/>
    <s v="General Layout"/>
    <s v="GEN-01-D-P-00-001"/>
    <n v="3.0037842951750235"/>
    <m/>
    <m/>
    <m/>
    <m/>
    <m/>
    <m/>
    <m/>
    <m/>
  </r>
  <r>
    <x v="2"/>
    <x v="6"/>
    <m/>
    <m/>
    <s v="Access Roads"/>
    <s v="ROD-01-D-P-00-001~050"/>
    <n v="0.74503311258278149"/>
    <m/>
    <m/>
    <m/>
    <m/>
    <m/>
    <m/>
    <m/>
    <m/>
  </r>
  <r>
    <x v="2"/>
    <x v="6"/>
    <m/>
    <m/>
    <s v="Water Draiange System"/>
    <s v="ROD-01-D-P-00-051~100"/>
    <n v="0.74503311258278149"/>
    <m/>
    <m/>
    <m/>
    <m/>
    <m/>
    <m/>
    <m/>
    <m/>
  </r>
  <r>
    <x v="2"/>
    <x v="6"/>
    <m/>
    <m/>
    <s v="Rough Leveling"/>
    <s v="ROD-01-D-P-00-101~"/>
    <n v="0.74503311258278149"/>
    <m/>
    <m/>
    <m/>
    <m/>
    <m/>
    <m/>
    <m/>
    <m/>
  </r>
  <r>
    <x v="2"/>
    <x v="6"/>
    <m/>
    <m/>
    <s v="Main Saloon Basic"/>
    <s v="SLN-01-D-F-BA-001~002"/>
    <n v="3.0037842951750235"/>
    <m/>
    <m/>
    <m/>
    <m/>
    <m/>
    <m/>
    <m/>
    <m/>
  </r>
  <r>
    <x v="2"/>
    <x v="6"/>
    <m/>
    <m/>
    <s v="Saloon Basic Report"/>
    <s v="SLN-01-R-F-BA-001"/>
    <n v="1.064333017975402"/>
    <m/>
    <m/>
    <m/>
    <m/>
    <m/>
    <m/>
    <m/>
    <m/>
  </r>
  <r>
    <x v="0"/>
    <x v="0"/>
    <s v="Ancillary building"/>
    <m/>
    <m/>
    <m/>
    <n v="4.0089877010406809"/>
    <m/>
    <m/>
    <m/>
    <m/>
    <m/>
    <m/>
    <m/>
    <n v="0"/>
  </r>
  <r>
    <x v="2"/>
    <x v="6"/>
    <m/>
    <m/>
    <s v="Conteen, Prayer room &amp; Locker and Shower"/>
    <s v="ANC-01-D-C-BL-001~010"/>
    <n v="1.0052034058656576"/>
    <m/>
    <m/>
    <m/>
    <m/>
    <m/>
    <m/>
    <m/>
    <m/>
  </r>
  <r>
    <x v="2"/>
    <x v="6"/>
    <m/>
    <m/>
    <s v="Administrative"/>
    <s v="ANC-01-D-C-BL-010~020"/>
    <n v="1.5018921475875118"/>
    <m/>
    <m/>
    <m/>
    <m/>
    <m/>
    <m/>
    <m/>
    <m/>
  </r>
  <r>
    <x v="2"/>
    <x v="6"/>
    <m/>
    <m/>
    <s v="Guard house"/>
    <s v="ANC-01-D-C-BL-020~030"/>
    <n v="0.49668874172185429"/>
    <m/>
    <m/>
    <m/>
    <m/>
    <m/>
    <m/>
    <m/>
    <m/>
  </r>
  <r>
    <x v="2"/>
    <x v="6"/>
    <m/>
    <m/>
    <s v="Repair Work Shop"/>
    <s v="ANC-01-D-C-BL-030~040"/>
    <n v="1.0052034058656576"/>
    <m/>
    <m/>
    <m/>
    <m/>
    <m/>
    <m/>
    <m/>
    <m/>
  </r>
  <r>
    <x v="0"/>
    <x v="7"/>
    <m/>
    <m/>
    <m/>
    <m/>
    <n v="2.3651844843897827"/>
    <m/>
    <m/>
    <m/>
    <m/>
    <m/>
    <m/>
    <m/>
    <n v="0"/>
  </r>
  <r>
    <x v="2"/>
    <x v="8"/>
    <m/>
    <m/>
    <s v="Overal Single Line Diagram"/>
    <m/>
    <n v="0.94607379375591294"/>
    <m/>
    <m/>
    <m/>
    <m/>
    <m/>
    <m/>
    <m/>
    <m/>
  </r>
  <r>
    <x v="2"/>
    <x v="8"/>
    <m/>
    <m/>
    <s v="Load List"/>
    <m/>
    <n v="0.70955534531693476"/>
    <m/>
    <m/>
    <m/>
    <m/>
    <m/>
    <m/>
    <m/>
    <m/>
  </r>
  <r>
    <x v="2"/>
    <x v="8"/>
    <m/>
    <m/>
    <s v="P&amp;ID for Process Water Systems"/>
    <m/>
    <n v="0.70955534531693476"/>
    <m/>
    <m/>
    <m/>
    <m/>
    <m/>
    <m/>
    <m/>
    <m/>
  </r>
  <r>
    <x v="3"/>
    <x v="0"/>
    <m/>
    <m/>
    <m/>
    <m/>
    <n v="80.416272469252604"/>
    <m/>
    <m/>
    <m/>
    <m/>
    <m/>
    <m/>
    <m/>
    <m/>
  </r>
  <r>
    <x v="0"/>
    <x v="3"/>
    <m/>
    <m/>
    <m/>
    <m/>
    <n v="19.985808893093662"/>
    <m/>
    <m/>
    <m/>
    <m/>
    <m/>
    <m/>
    <m/>
    <m/>
  </r>
  <r>
    <x v="0"/>
    <x v="0"/>
    <s v="Piping Engineering"/>
    <m/>
    <m/>
    <m/>
    <n v="10.584200567644276"/>
    <m/>
    <m/>
    <m/>
    <m/>
    <m/>
    <m/>
    <m/>
    <m/>
  </r>
  <r>
    <x v="0"/>
    <x v="0"/>
    <m/>
    <s v="Interconnecting Piping "/>
    <m/>
    <m/>
    <n v="4.7303689687795645"/>
    <m/>
    <m/>
    <m/>
    <m/>
    <m/>
    <m/>
    <m/>
    <m/>
  </r>
  <r>
    <x v="4"/>
    <x v="4"/>
    <m/>
    <m/>
    <s v="Piping Key Plan"/>
    <s v="GEN-01-D-U-11-002"/>
    <n v="1.5373699148533586"/>
    <m/>
    <m/>
    <m/>
    <m/>
    <m/>
    <m/>
    <m/>
    <m/>
  </r>
  <r>
    <x v="4"/>
    <x v="4"/>
    <m/>
    <m/>
    <s v="Piping Arrangement"/>
    <s v="GEN-01-D-U-21-003"/>
    <n v="1.4191106906338695"/>
    <m/>
    <m/>
    <m/>
    <m/>
    <m/>
    <m/>
    <m/>
    <m/>
  </r>
  <r>
    <x v="4"/>
    <x v="4"/>
    <m/>
    <m/>
    <s v="Standard Pipe Support"/>
    <s v="GEN-01-D-U-43-004"/>
    <n v="1.1825922421948911"/>
    <m/>
    <m/>
    <m/>
    <m/>
    <m/>
    <m/>
    <m/>
    <m/>
  </r>
  <r>
    <x v="4"/>
    <x v="4"/>
    <m/>
    <m/>
    <s v="Line List"/>
    <s v="GEN-01-L-U-63-005"/>
    <n v="0.59129612109744556"/>
    <m/>
    <m/>
    <m/>
    <m/>
    <m/>
    <m/>
    <m/>
    <m/>
  </r>
  <r>
    <x v="0"/>
    <x v="0"/>
    <m/>
    <s v="WTP (Pump Station, Cooling System)"/>
    <m/>
    <m/>
    <n v="3.4176915799432357"/>
    <m/>
    <m/>
    <m/>
    <m/>
    <m/>
    <m/>
    <m/>
    <m/>
  </r>
  <r>
    <x v="4"/>
    <x v="4"/>
    <m/>
    <m/>
    <s v="Piping Arrangement"/>
    <s v="COO-01-D-U-21-006"/>
    <n v="3.4176915799432357"/>
    <m/>
    <m/>
    <m/>
    <m/>
    <m/>
    <m/>
    <m/>
    <m/>
  </r>
  <r>
    <x v="0"/>
    <x v="0"/>
    <m/>
    <s v="Material Take Off"/>
    <m/>
    <m/>
    <n v="1.1234626300851467"/>
    <m/>
    <m/>
    <m/>
    <m/>
    <m/>
    <m/>
    <m/>
    <m/>
  </r>
  <r>
    <x v="4"/>
    <x v="4"/>
    <m/>
    <m/>
    <s v="MTO for Metal Piping"/>
    <s v="GEN-01-D-U-61-007"/>
    <n v="0.41390728476821192"/>
    <m/>
    <m/>
    <m/>
    <m/>
    <m/>
    <m/>
    <m/>
    <m/>
  </r>
  <r>
    <x v="4"/>
    <x v="4"/>
    <m/>
    <m/>
    <s v="MTO for Non-Metal piping"/>
    <s v="GEN-01-D-U-61-008"/>
    <n v="0.41390728476821192"/>
    <m/>
    <m/>
    <m/>
    <m/>
    <m/>
    <m/>
    <m/>
    <m/>
  </r>
  <r>
    <x v="4"/>
    <x v="4"/>
    <m/>
    <m/>
    <s v="Valve List"/>
    <s v="GEN-01-L-U-61-009"/>
    <n v="0.29564806054872278"/>
    <m/>
    <m/>
    <m/>
    <m/>
    <m/>
    <m/>
    <m/>
    <m/>
  </r>
  <r>
    <x v="0"/>
    <x v="0"/>
    <m/>
    <s v="ISO Metric Drawings"/>
    <m/>
    <m/>
    <n v="1.1234626300851467"/>
    <m/>
    <m/>
    <m/>
    <m/>
    <m/>
    <m/>
    <m/>
    <m/>
  </r>
  <r>
    <x v="4"/>
    <x v="4"/>
    <m/>
    <m/>
    <s v="ISO Metric for Cooling Water"/>
    <s v="GEN-01-D-U-51-010"/>
    <n v="0.41390728476821192"/>
    <m/>
    <m/>
    <m/>
    <m/>
    <m/>
    <m/>
    <m/>
    <m/>
  </r>
  <r>
    <x v="4"/>
    <x v="4"/>
    <m/>
    <m/>
    <s v="ISO Metric for Natural Gas"/>
    <s v="GEN-01-D-U-51-011"/>
    <n v="0.41390728476821192"/>
    <m/>
    <m/>
    <m/>
    <m/>
    <m/>
    <m/>
    <m/>
    <m/>
  </r>
  <r>
    <x v="4"/>
    <x v="4"/>
    <m/>
    <m/>
    <s v="ISO Metric for Compressed Air"/>
    <s v="GEN-01-D-U-51-012"/>
    <n v="0.29564806054872278"/>
    <m/>
    <m/>
    <m/>
    <m/>
    <m/>
    <m/>
    <m/>
    <m/>
  </r>
  <r>
    <x v="0"/>
    <x v="0"/>
    <m/>
    <s v="Underground Piping"/>
    <m/>
    <m/>
    <n v="0.1892147587511826"/>
    <m/>
    <m/>
    <m/>
    <m/>
    <m/>
    <m/>
    <m/>
    <m/>
  </r>
  <r>
    <x v="4"/>
    <x v="4"/>
    <m/>
    <m/>
    <s v="Underground Piping Arrangement"/>
    <s v="GEN-01-D-U-02-013"/>
    <n v="9.46073793755913E-2"/>
    <m/>
    <m/>
    <m/>
    <m/>
    <m/>
    <m/>
    <m/>
    <m/>
  </r>
  <r>
    <x v="4"/>
    <x v="4"/>
    <m/>
    <m/>
    <s v="MTO for Underground Piping"/>
    <s v="GEN-01-D-U-61-014"/>
    <n v="9.46073793755913E-2"/>
    <m/>
    <m/>
    <m/>
    <m/>
    <m/>
    <m/>
    <m/>
    <m/>
  </r>
  <r>
    <x v="0"/>
    <x v="0"/>
    <s v="Utility Engineering"/>
    <m/>
    <m/>
    <m/>
    <n v="3.0747398297067172"/>
    <m/>
    <m/>
    <m/>
    <m/>
    <m/>
    <m/>
    <m/>
    <m/>
  </r>
  <r>
    <x v="4"/>
    <x v="4"/>
    <m/>
    <m/>
    <s v="Equipment Arrangement For Cooling System"/>
    <s v="COO-01-D-U-11-015"/>
    <n v="0.23651844843897823"/>
    <m/>
    <m/>
    <m/>
    <m/>
    <m/>
    <m/>
    <m/>
    <m/>
  </r>
  <r>
    <x v="4"/>
    <x v="4"/>
    <m/>
    <m/>
    <s v="Equipment List For Cooling System"/>
    <s v="COO-01-L-U-64-016"/>
    <n v="0.23651844843897823"/>
    <m/>
    <m/>
    <m/>
    <m/>
    <m/>
    <m/>
    <m/>
    <m/>
  </r>
  <r>
    <x v="4"/>
    <x v="4"/>
    <m/>
    <m/>
    <s v="Sewage Collection Network"/>
    <s v="UTI-01-D-U-02-017"/>
    <n v="0.70955534531693476"/>
    <m/>
    <m/>
    <m/>
    <m/>
    <m/>
    <m/>
    <m/>
    <m/>
  </r>
  <r>
    <x v="4"/>
    <x v="4"/>
    <m/>
    <m/>
    <s v="MTO for Sewage system"/>
    <s v="UTI-01-D-U-61-018"/>
    <n v="0.23651844843897823"/>
    <m/>
    <m/>
    <m/>
    <m/>
    <m/>
    <m/>
    <m/>
    <m/>
  </r>
  <r>
    <x v="4"/>
    <x v="4"/>
    <m/>
    <m/>
    <s v="Firefighting System"/>
    <s v="UTI-01-D-U-11-019"/>
    <n v="0.23651844843897823"/>
    <m/>
    <m/>
    <m/>
    <m/>
    <m/>
    <m/>
    <m/>
    <m/>
  </r>
  <r>
    <x v="4"/>
    <x v="4"/>
    <m/>
    <m/>
    <s v="Industrial Wastewater System"/>
    <s v="UTI-01-D-U-11-020"/>
    <n v="1.4191106906338695"/>
    <m/>
    <m/>
    <m/>
    <m/>
    <m/>
    <m/>
    <m/>
    <m/>
  </r>
  <r>
    <x v="0"/>
    <x v="0"/>
    <s v="HVAC Engineering"/>
    <m/>
    <m/>
    <m/>
    <n v="2.5425733207190162"/>
    <m/>
    <m/>
    <m/>
    <m/>
    <m/>
    <m/>
    <m/>
    <m/>
  </r>
  <r>
    <x v="0"/>
    <x v="0"/>
    <m/>
    <s v="Administrative Building"/>
    <m/>
    <m/>
    <n v="0.47303689687795647"/>
    <m/>
    <m/>
    <m/>
    <m/>
    <m/>
    <m/>
    <m/>
    <m/>
  </r>
  <r>
    <x v="4"/>
    <x v="4"/>
    <m/>
    <m/>
    <s v="Cooling and Heating System"/>
    <s v="ANC-01-D-U-91-021"/>
    <n v="0.11825922421948912"/>
    <m/>
    <m/>
    <m/>
    <m/>
    <m/>
    <m/>
    <m/>
    <m/>
  </r>
  <r>
    <x v="4"/>
    <x v="4"/>
    <m/>
    <m/>
    <s v="Ventilation System"/>
    <s v="ANC-01-D-U-91-022"/>
    <n v="0.11825922421948912"/>
    <m/>
    <m/>
    <m/>
    <m/>
    <m/>
    <m/>
    <m/>
    <m/>
  </r>
  <r>
    <x v="4"/>
    <x v="4"/>
    <m/>
    <m/>
    <s v="Sewage System"/>
    <s v="ANC-01-D-U-91-023"/>
    <n v="0.11825922421948912"/>
    <m/>
    <m/>
    <m/>
    <m/>
    <m/>
    <m/>
    <m/>
    <m/>
  </r>
  <r>
    <x v="4"/>
    <x v="4"/>
    <m/>
    <m/>
    <s v="Plumbing System"/>
    <s v="ANC-01-D-U-91-024"/>
    <n v="0.11825922421948912"/>
    <m/>
    <m/>
    <m/>
    <m/>
    <m/>
    <m/>
    <m/>
    <m/>
  </r>
  <r>
    <x v="0"/>
    <x v="0"/>
    <m/>
    <s v="Locker and Shower Building"/>
    <m/>
    <m/>
    <n v="0.47303689687795647"/>
    <m/>
    <m/>
    <m/>
    <m/>
    <m/>
    <m/>
    <m/>
    <m/>
  </r>
  <r>
    <x v="4"/>
    <x v="4"/>
    <m/>
    <m/>
    <s v="Cooling and Heating System"/>
    <s v="ANC-01-D-U-91-025"/>
    <n v="0.11825922421948912"/>
    <m/>
    <m/>
    <m/>
    <m/>
    <m/>
    <m/>
    <m/>
    <m/>
  </r>
  <r>
    <x v="4"/>
    <x v="4"/>
    <m/>
    <m/>
    <s v="Ventilation System"/>
    <s v="ANC-01-D-U-91-026"/>
    <n v="0.11825922421948912"/>
    <m/>
    <m/>
    <m/>
    <m/>
    <m/>
    <m/>
    <m/>
    <m/>
  </r>
  <r>
    <x v="4"/>
    <x v="4"/>
    <m/>
    <m/>
    <s v="Sewage System"/>
    <s v="ANC-01-D-U-91-027"/>
    <n v="0.11825922421948912"/>
    <m/>
    <m/>
    <m/>
    <m/>
    <m/>
    <m/>
    <m/>
    <m/>
  </r>
  <r>
    <x v="4"/>
    <x v="4"/>
    <m/>
    <m/>
    <s v="Plumbing System"/>
    <s v="ANC-01-D-U-91-028"/>
    <n v="0.11825922421948912"/>
    <m/>
    <m/>
    <m/>
    <m/>
    <m/>
    <m/>
    <m/>
    <m/>
  </r>
  <r>
    <x v="0"/>
    <x v="0"/>
    <m/>
    <s v="Conteen Building"/>
    <m/>
    <m/>
    <n v="0.35477767265846738"/>
    <m/>
    <m/>
    <m/>
    <m/>
    <m/>
    <m/>
    <m/>
    <m/>
  </r>
  <r>
    <x v="4"/>
    <x v="4"/>
    <m/>
    <m/>
    <s v="Cooling and Heating System"/>
    <s v="ANC-01-D-U-91-029"/>
    <n v="9.46073793755913E-2"/>
    <m/>
    <m/>
    <m/>
    <m/>
    <m/>
    <m/>
    <m/>
    <m/>
  </r>
  <r>
    <x v="4"/>
    <x v="4"/>
    <m/>
    <m/>
    <s v="Ventilation System"/>
    <s v="ANC-01-D-U-91-030"/>
    <n v="9.46073793755913E-2"/>
    <m/>
    <m/>
    <m/>
    <m/>
    <m/>
    <m/>
    <m/>
    <m/>
  </r>
  <r>
    <x v="4"/>
    <x v="4"/>
    <m/>
    <m/>
    <s v="Sewage System"/>
    <s v="ANC-01-D-U-91-031"/>
    <n v="8.2781456953642391E-2"/>
    <m/>
    <m/>
    <m/>
    <m/>
    <m/>
    <m/>
    <m/>
    <m/>
  </r>
  <r>
    <x v="4"/>
    <x v="4"/>
    <m/>
    <m/>
    <s v="Plumbing System"/>
    <s v="ANC-01-D-U-91-032"/>
    <n v="8.2781456953642391E-2"/>
    <m/>
    <m/>
    <m/>
    <m/>
    <m/>
    <m/>
    <m/>
    <m/>
  </r>
  <r>
    <x v="0"/>
    <x v="0"/>
    <m/>
    <s v="Guarde Building"/>
    <m/>
    <m/>
    <n v="0.29564806054872278"/>
    <m/>
    <m/>
    <m/>
    <m/>
    <m/>
    <m/>
    <m/>
    <m/>
  </r>
  <r>
    <x v="4"/>
    <x v="4"/>
    <m/>
    <m/>
    <s v="Cooling and Heating System"/>
    <s v="ANC-01-D-U-91-033"/>
    <n v="8.2781456953642391E-2"/>
    <m/>
    <m/>
    <m/>
    <m/>
    <m/>
    <m/>
    <m/>
    <m/>
  </r>
  <r>
    <x v="4"/>
    <x v="4"/>
    <m/>
    <m/>
    <s v="Ventilation System"/>
    <s v="ANC-01-D-U-91-034"/>
    <n v="7.0955534531693468E-2"/>
    <m/>
    <m/>
    <m/>
    <m/>
    <m/>
    <m/>
    <m/>
    <m/>
  </r>
  <r>
    <x v="4"/>
    <x v="4"/>
    <m/>
    <m/>
    <s v="Sewage System"/>
    <s v="ANC-01-D-U-91-035"/>
    <n v="7.0955534531693468E-2"/>
    <m/>
    <m/>
    <m/>
    <m/>
    <m/>
    <m/>
    <m/>
    <m/>
  </r>
  <r>
    <x v="4"/>
    <x v="4"/>
    <m/>
    <m/>
    <s v="Plumbing System"/>
    <s v="ANC-01-D-U-91-036"/>
    <n v="7.0955534531693468E-2"/>
    <m/>
    <m/>
    <m/>
    <m/>
    <m/>
    <m/>
    <m/>
    <m/>
  </r>
  <r>
    <x v="0"/>
    <x v="0"/>
    <m/>
    <s v="Process Building"/>
    <m/>
    <m/>
    <n v="0.94607379375591294"/>
    <m/>
    <m/>
    <m/>
    <m/>
    <m/>
    <m/>
    <m/>
    <m/>
  </r>
  <r>
    <x v="4"/>
    <x v="4"/>
    <m/>
    <m/>
    <s v="Ventilation System"/>
    <s v="SLN-01-D-U-91-037"/>
    <n v="0.35477767265846738"/>
    <m/>
    <m/>
    <m/>
    <m/>
    <m/>
    <m/>
    <m/>
    <m/>
  </r>
  <r>
    <x v="4"/>
    <x v="4"/>
    <m/>
    <m/>
    <s v="Sewage System"/>
    <s v="SLN-01-D-U-91-038"/>
    <n v="0.29564806054872278"/>
    <m/>
    <m/>
    <m/>
    <m/>
    <m/>
    <m/>
    <m/>
    <m/>
  </r>
  <r>
    <x v="4"/>
    <x v="4"/>
    <m/>
    <m/>
    <s v="Plumbing System"/>
    <s v="SLN-01-D-U-91-039"/>
    <n v="0.29564806054872278"/>
    <m/>
    <m/>
    <m/>
    <m/>
    <m/>
    <m/>
    <m/>
    <m/>
  </r>
  <r>
    <x v="0"/>
    <x v="0"/>
    <s v="Inquiry Documents"/>
    <m/>
    <m/>
    <m/>
    <n v="3.7842951750236518"/>
    <m/>
    <m/>
    <m/>
    <m/>
    <m/>
    <m/>
    <m/>
    <m/>
  </r>
  <r>
    <x v="0"/>
    <x v="0"/>
    <m/>
    <s v="Utility"/>
    <m/>
    <m/>
    <n v="3.2876064333017974"/>
    <m/>
    <m/>
    <m/>
    <m/>
    <m/>
    <m/>
    <m/>
    <m/>
  </r>
  <r>
    <x v="4"/>
    <x v="4"/>
    <m/>
    <m/>
    <s v="Inquiry &amp; Data Sheet for RO System"/>
    <s v="COO-01-I-U-62-040"/>
    <n v="0.7568590350047304"/>
    <m/>
    <m/>
    <m/>
    <m/>
    <m/>
    <m/>
    <m/>
    <m/>
  </r>
  <r>
    <x v="4"/>
    <x v="4"/>
    <m/>
    <m/>
    <s v="Inquiry &amp; Data Sheet fot Cooling Tower"/>
    <s v="COO-01-I-U-62-041"/>
    <n v="0.59129612109744556"/>
    <m/>
    <m/>
    <m/>
    <m/>
    <m/>
    <m/>
    <m/>
    <m/>
  </r>
  <r>
    <x v="4"/>
    <x v="4"/>
    <m/>
    <m/>
    <s v="Inquiry &amp; Data Sheet for Water Pumps"/>
    <s v="COO-01-I-U-62-042"/>
    <n v="0.59129612109744556"/>
    <m/>
    <m/>
    <m/>
    <m/>
    <m/>
    <m/>
    <m/>
    <m/>
  </r>
  <r>
    <x v="4"/>
    <x v="4"/>
    <m/>
    <m/>
    <s v="Inquiry &amp; Data Sheet for Industrial Gas Racks"/>
    <s v="UTI-01-I-U-62-044"/>
    <n v="0.59129612109744556"/>
    <m/>
    <m/>
    <m/>
    <m/>
    <m/>
    <m/>
    <m/>
    <m/>
  </r>
  <r>
    <x v="4"/>
    <x v="4"/>
    <m/>
    <m/>
    <s v="Inquiry &amp; Data Sheet for Compressed Air System"/>
    <s v="UTI-01-I-U-62-043"/>
    <n v="0.7568590350047304"/>
    <m/>
    <m/>
    <m/>
    <m/>
    <m/>
    <m/>
    <m/>
    <m/>
  </r>
  <r>
    <x v="0"/>
    <x v="0"/>
    <m/>
    <s v="HVAC"/>
    <m/>
    <m/>
    <n v="0.49668874172185429"/>
    <m/>
    <m/>
    <m/>
    <m/>
    <m/>
    <m/>
    <m/>
    <m/>
  </r>
  <r>
    <x v="4"/>
    <x v="4"/>
    <m/>
    <m/>
    <s v="Inquiry &amp; Data Sheet for Package Unit"/>
    <s v="ANC-01-I-U-62-045"/>
    <n v="0.49668874172185429"/>
    <m/>
    <m/>
    <m/>
    <m/>
    <m/>
    <m/>
    <m/>
    <m/>
  </r>
  <r>
    <x v="0"/>
    <x v="9"/>
    <m/>
    <m/>
    <m/>
    <m/>
    <n v="41.627246925260174"/>
    <m/>
    <m/>
    <m/>
    <m/>
    <m/>
    <m/>
    <m/>
    <m/>
  </r>
  <r>
    <x v="0"/>
    <x v="0"/>
    <s v="Civil and St. St."/>
    <m/>
    <m/>
    <m/>
    <n v="34.862819299905389"/>
    <m/>
    <m/>
    <m/>
    <m/>
    <m/>
    <m/>
    <m/>
    <m/>
  </r>
  <r>
    <x v="0"/>
    <x v="0"/>
    <m/>
    <s v="Main saloon &amp; Storage"/>
    <m/>
    <m/>
    <n v="17.135761589403973"/>
    <m/>
    <m/>
    <m/>
    <m/>
    <m/>
    <m/>
    <m/>
    <m/>
  </r>
  <r>
    <x v="4"/>
    <x v="6"/>
    <m/>
    <m/>
    <s v="Main saloon &amp; Sotrage structure"/>
    <s v="SLN-01-D-S-E3-001"/>
    <n v="4.7303689687795645"/>
    <m/>
    <m/>
    <m/>
    <m/>
    <m/>
    <m/>
    <m/>
    <m/>
  </r>
  <r>
    <x v="4"/>
    <x v="6"/>
    <m/>
    <m/>
    <s v="Main saloon &amp; Sotrage founation (Formwork)"/>
    <s v="SLN-01-D-C-EE-001"/>
    <n v="4.7303689687795645"/>
    <m/>
    <m/>
    <m/>
    <m/>
    <m/>
    <m/>
    <m/>
    <m/>
  </r>
  <r>
    <x v="4"/>
    <x v="6"/>
    <m/>
    <m/>
    <s v="Main saloon &amp; Sotrage founation (Reinforcement)"/>
    <s v="SLN-01-D-C-EF-001"/>
    <n v="4.7303689687795645"/>
    <m/>
    <m/>
    <m/>
    <m/>
    <m/>
    <m/>
    <m/>
    <m/>
  </r>
  <r>
    <x v="4"/>
    <x v="6"/>
    <m/>
    <m/>
    <s v="Main saloon &amp; Sotrage Pavement"/>
    <s v="SLN-01-D-C-EM-001"/>
    <n v="2.9446546830652789"/>
    <m/>
    <m/>
    <m/>
    <m/>
    <m/>
    <m/>
    <m/>
    <m/>
  </r>
  <r>
    <x v="0"/>
    <x v="0"/>
    <m/>
    <s v="Equipment Foundation"/>
    <m/>
    <m/>
    <n v="6.1140018921475878"/>
    <m/>
    <m/>
    <m/>
    <m/>
    <m/>
    <m/>
    <m/>
    <m/>
  </r>
  <r>
    <x v="4"/>
    <x v="6"/>
    <m/>
    <m/>
    <s v="Cold disk saw (Formwork)"/>
    <s v="COL-01-D-C-EE-001"/>
    <n v="0.30747398297067169"/>
    <m/>
    <m/>
    <m/>
    <m/>
    <m/>
    <m/>
    <m/>
    <m/>
  </r>
  <r>
    <x v="4"/>
    <x v="6"/>
    <m/>
    <m/>
    <s v="Cold disk saw (Reinforcement)"/>
    <s v="COL-01-D-C-EF-001"/>
    <n v="0.30747398297067169"/>
    <m/>
    <m/>
    <m/>
    <m/>
    <m/>
    <m/>
    <m/>
    <m/>
  </r>
  <r>
    <x v="4"/>
    <x v="6"/>
    <m/>
    <m/>
    <s v="Heating furnace (Formwork)"/>
    <s v="HEA-01-D-C-EE-001"/>
    <n v="0.30747398297067169"/>
    <m/>
    <m/>
    <m/>
    <m/>
    <m/>
    <m/>
    <m/>
    <m/>
  </r>
  <r>
    <x v="4"/>
    <x v="6"/>
    <m/>
    <m/>
    <s v="Heating furnace (Reinforcement)"/>
    <s v="HEA-01-D-C-EF-001"/>
    <n v="0.30747398297067169"/>
    <m/>
    <m/>
    <m/>
    <m/>
    <m/>
    <m/>
    <m/>
    <m/>
  </r>
  <r>
    <x v="4"/>
    <x v="6"/>
    <m/>
    <m/>
    <s v="Piercing mill (Formwork)"/>
    <s v="PIE-01-D-C-EE-001"/>
    <n v="0.30747398297067169"/>
    <m/>
    <m/>
    <m/>
    <m/>
    <m/>
    <m/>
    <m/>
    <m/>
  </r>
  <r>
    <x v="4"/>
    <x v="6"/>
    <m/>
    <m/>
    <s v="Piercing mill (Reinforcement)"/>
    <s v="PIE-01-D-C-EF-001"/>
    <n v="0.30747398297067169"/>
    <m/>
    <m/>
    <m/>
    <m/>
    <m/>
    <m/>
    <m/>
    <m/>
  </r>
  <r>
    <x v="4"/>
    <x v="6"/>
    <m/>
    <m/>
    <s v="Elongator (Formwork)"/>
    <s v="ELO-01-D-C-EE-001"/>
    <n v="0.30747398297067169"/>
    <m/>
    <m/>
    <m/>
    <m/>
    <m/>
    <m/>
    <m/>
    <m/>
  </r>
  <r>
    <x v="4"/>
    <x v="6"/>
    <m/>
    <m/>
    <s v="Elongator (Reinforcement)"/>
    <s v="ELO-01-D-C-EF-001"/>
    <n v="0.30747398297067169"/>
    <m/>
    <m/>
    <m/>
    <m/>
    <m/>
    <m/>
    <m/>
    <m/>
  </r>
  <r>
    <x v="4"/>
    <x v="6"/>
    <m/>
    <m/>
    <s v="Inductive heater (Formwork)"/>
    <s v="IND-01-D-C-EE-001"/>
    <n v="0.30747398297067169"/>
    <m/>
    <m/>
    <m/>
    <m/>
    <m/>
    <m/>
    <m/>
    <m/>
  </r>
  <r>
    <x v="4"/>
    <x v="6"/>
    <m/>
    <m/>
    <s v="Inductive heater (Reinforcement)"/>
    <s v="IND-01-D-C-EF-001"/>
    <n v="0.30747398297067169"/>
    <m/>
    <m/>
    <m/>
    <m/>
    <m/>
    <m/>
    <m/>
    <m/>
  </r>
  <r>
    <x v="4"/>
    <x v="6"/>
    <m/>
    <m/>
    <s v="Sizing mill (Formwork)"/>
    <s v="SIZ-01-D-C-EE-001"/>
    <n v="0.30747398297067169"/>
    <m/>
    <m/>
    <m/>
    <m/>
    <m/>
    <m/>
    <m/>
    <m/>
  </r>
  <r>
    <x v="4"/>
    <x v="6"/>
    <m/>
    <m/>
    <s v="Sizing mill (Reinforcement)"/>
    <s v="SIZ-01-D-C-EF-001"/>
    <n v="0.30747398297067169"/>
    <m/>
    <m/>
    <m/>
    <m/>
    <m/>
    <m/>
    <m/>
    <m/>
  </r>
  <r>
    <x v="4"/>
    <x v="6"/>
    <m/>
    <m/>
    <s v="Cooling bed (Formwork)"/>
    <s v="COB-01-D-C-EE-001"/>
    <n v="0.30747398297067169"/>
    <m/>
    <m/>
    <m/>
    <m/>
    <m/>
    <m/>
    <m/>
    <m/>
  </r>
  <r>
    <x v="4"/>
    <x v="6"/>
    <m/>
    <m/>
    <s v="Cooling bed (Reinforcement)"/>
    <s v="COB-01-D-C-EF-001"/>
    <n v="0.30747398297067169"/>
    <m/>
    <m/>
    <m/>
    <m/>
    <m/>
    <m/>
    <m/>
    <m/>
  </r>
  <r>
    <x v="4"/>
    <x v="6"/>
    <m/>
    <m/>
    <s v="Fluid lubricantion system (Formwork)"/>
    <s v="FLU-01-D-C-EE-001"/>
    <n v="0.30747398297067169"/>
    <m/>
    <m/>
    <m/>
    <m/>
    <m/>
    <m/>
    <m/>
    <m/>
  </r>
  <r>
    <x v="4"/>
    <x v="6"/>
    <m/>
    <m/>
    <s v="Fluid lubricantion system (Reinforcement)"/>
    <s v="FLU-01-D-C-EF-001"/>
    <n v="0.30747398297067169"/>
    <m/>
    <m/>
    <m/>
    <m/>
    <m/>
    <m/>
    <m/>
    <m/>
  </r>
  <r>
    <x v="4"/>
    <x v="6"/>
    <m/>
    <m/>
    <s v="Grease lubricantion system (Formwork)"/>
    <s v="GRE-01-D-C-EE-001"/>
    <n v="0.30747398297067169"/>
    <m/>
    <m/>
    <m/>
    <m/>
    <m/>
    <m/>
    <m/>
    <m/>
  </r>
  <r>
    <x v="4"/>
    <x v="6"/>
    <m/>
    <m/>
    <s v="Grease lubricantion system (Reinforcement)"/>
    <s v="GRE-01-D-C-EF-001"/>
    <n v="0.29564806054872278"/>
    <m/>
    <m/>
    <m/>
    <m/>
    <m/>
    <m/>
    <m/>
    <m/>
  </r>
  <r>
    <x v="4"/>
    <x v="6"/>
    <m/>
    <m/>
    <s v="Cooling system (Formwork)"/>
    <s v="COO-01-D-C-EE-001"/>
    <n v="0.29564806054872278"/>
    <m/>
    <m/>
    <m/>
    <m/>
    <m/>
    <m/>
    <m/>
    <m/>
  </r>
  <r>
    <x v="4"/>
    <x v="6"/>
    <m/>
    <m/>
    <s v="Cooling system (Reinforcement)"/>
    <s v="COO-01-D-C-EF-001"/>
    <n v="0.29564806054872278"/>
    <m/>
    <m/>
    <m/>
    <m/>
    <m/>
    <m/>
    <m/>
    <m/>
  </r>
  <r>
    <x v="0"/>
    <x v="0"/>
    <m/>
    <s v="Ancillary building"/>
    <m/>
    <m/>
    <n v="3.9262062440870387"/>
    <m/>
    <m/>
    <m/>
    <m/>
    <m/>
    <m/>
    <m/>
    <m/>
  </r>
  <r>
    <x v="4"/>
    <x v="6"/>
    <m/>
    <m/>
    <s v="Conteen, Prayer room &amp; Locker and Shower (Formwork)"/>
    <s v="ANC-01-D-C-EE-001~010"/>
    <n v="0.59129612109744556"/>
    <m/>
    <m/>
    <m/>
    <m/>
    <m/>
    <m/>
    <m/>
    <m/>
  </r>
  <r>
    <x v="4"/>
    <x v="6"/>
    <m/>
    <m/>
    <s v="Conteen, Prayer room &amp; Locker and Shower (Reinforcement)"/>
    <s v="ANC-01-D-C-EF-001~010"/>
    <n v="0.59129612109744556"/>
    <m/>
    <m/>
    <m/>
    <m/>
    <m/>
    <m/>
    <m/>
    <m/>
  </r>
  <r>
    <x v="4"/>
    <x v="6"/>
    <m/>
    <m/>
    <s v="Administrative (Formwork)"/>
    <s v="ANC-01-D-C-EE-011~020"/>
    <n v="0.59129612109744556"/>
    <m/>
    <m/>
    <m/>
    <m/>
    <m/>
    <m/>
    <m/>
    <m/>
  </r>
  <r>
    <x v="4"/>
    <x v="6"/>
    <m/>
    <m/>
    <s v="Administrative (Reinforcement)"/>
    <s v="ANC-01-D-C-EF-011~020"/>
    <n v="0.59129612109744556"/>
    <m/>
    <m/>
    <m/>
    <m/>
    <m/>
    <m/>
    <m/>
    <m/>
  </r>
  <r>
    <x v="4"/>
    <x v="6"/>
    <m/>
    <m/>
    <s v="Guard house (Formwork)"/>
    <s v="ANC-01-D-C-EE-021~030"/>
    <n v="0.1892147587511826"/>
    <m/>
    <m/>
    <m/>
    <m/>
    <m/>
    <m/>
    <m/>
    <m/>
  </r>
  <r>
    <x v="4"/>
    <x v="6"/>
    <m/>
    <m/>
    <s v="Guard house (Reinforcement)"/>
    <s v="ANC-01-D-C-EF-021~030"/>
    <n v="0.20104068117313151"/>
    <m/>
    <m/>
    <m/>
    <m/>
    <m/>
    <m/>
    <m/>
    <m/>
  </r>
  <r>
    <x v="4"/>
    <x v="6"/>
    <m/>
    <m/>
    <s v="Bascule (Formwork)"/>
    <s v="ANC-01-D-C-EE-031~040"/>
    <n v="9.46073793755913E-2"/>
    <m/>
    <m/>
    <m/>
    <m/>
    <m/>
    <m/>
    <m/>
    <m/>
  </r>
  <r>
    <x v="4"/>
    <x v="6"/>
    <m/>
    <m/>
    <s v="Bascule (Reinforcement)"/>
    <s v="ANC-01-D-C-EF-031~040"/>
    <n v="9.46073793755913E-2"/>
    <m/>
    <m/>
    <m/>
    <m/>
    <m/>
    <m/>
    <m/>
    <m/>
  </r>
  <r>
    <x v="4"/>
    <x v="6"/>
    <m/>
    <m/>
    <s v="Saloon Toilets"/>
    <s v="ANC-01-D-C-EE-041~050"/>
    <n v="0.1892147587511826"/>
    <m/>
    <m/>
    <m/>
    <m/>
    <m/>
    <m/>
    <m/>
    <m/>
  </r>
  <r>
    <x v="4"/>
    <x v="6"/>
    <m/>
    <m/>
    <s v="Repair Work Shop"/>
    <s v="ANC-01-D-C-EE-051~060"/>
    <n v="0.79233680227057712"/>
    <m/>
    <m/>
    <m/>
    <m/>
    <m/>
    <m/>
    <m/>
    <m/>
  </r>
  <r>
    <x v="0"/>
    <x v="0"/>
    <m/>
    <s v="Auxiliary buildings"/>
    <m/>
    <m/>
    <n v="7.6868495742667928"/>
    <m/>
    <m/>
    <m/>
    <m/>
    <m/>
    <m/>
    <m/>
    <m/>
  </r>
  <r>
    <x v="4"/>
    <x v="6"/>
    <m/>
    <m/>
    <s v="Passage post (Formwork)"/>
    <s v="UTI-01-D-C-EE-001~010"/>
    <n v="0.39025543992431411"/>
    <m/>
    <m/>
    <m/>
    <m/>
    <m/>
    <m/>
    <m/>
    <m/>
  </r>
  <r>
    <x v="4"/>
    <x v="6"/>
    <m/>
    <m/>
    <s v="Passage post (Reinforcement)"/>
    <s v="UTI-01-D-C-EF-001~010"/>
    <n v="0.3784295175023652"/>
    <m/>
    <m/>
    <m/>
    <m/>
    <m/>
    <m/>
    <m/>
    <m/>
  </r>
  <r>
    <x v="4"/>
    <x v="6"/>
    <m/>
    <m/>
    <s v="Electrical room (Formwork)"/>
    <s v="UTI-01-D-C-EE-011~050"/>
    <n v="1.1589403973509933"/>
    <m/>
    <m/>
    <m/>
    <m/>
    <m/>
    <m/>
    <m/>
    <m/>
  </r>
  <r>
    <x v="4"/>
    <x v="6"/>
    <m/>
    <m/>
    <s v="Electrical room (Reinforcement)"/>
    <s v="UTI-01-D-C-EF-011~050"/>
    <n v="1.1471144749290445"/>
    <m/>
    <m/>
    <m/>
    <m/>
    <m/>
    <m/>
    <m/>
    <m/>
  </r>
  <r>
    <x v="4"/>
    <x v="6"/>
    <m/>
    <m/>
    <s v="Strorage Tank (Formwork)"/>
    <s v="UTI-01-D-C-EE-061~100"/>
    <n v="0.39025543992431411"/>
    <m/>
    <m/>
    <m/>
    <m/>
    <m/>
    <m/>
    <m/>
    <m/>
  </r>
  <r>
    <x v="4"/>
    <x v="6"/>
    <m/>
    <m/>
    <s v="Strorage Tank (Reinforcement)"/>
    <s v="UTI-01-D-C-EF-061~100"/>
    <n v="0.3784295175023652"/>
    <m/>
    <m/>
    <m/>
    <m/>
    <m/>
    <m/>
    <m/>
    <m/>
  </r>
  <r>
    <x v="4"/>
    <x v="6"/>
    <m/>
    <m/>
    <s v="Compressor room (Formwork)"/>
    <s v="UTI-01-D-C-EE-101~150"/>
    <n v="0.39025543992431411"/>
    <m/>
    <m/>
    <m/>
    <m/>
    <m/>
    <m/>
    <m/>
    <m/>
  </r>
  <r>
    <x v="4"/>
    <x v="6"/>
    <m/>
    <m/>
    <s v="Compressor room (Reinforcement)"/>
    <s v="UTI-01-D-C-EF-101~150"/>
    <n v="0.3784295175023652"/>
    <m/>
    <m/>
    <m/>
    <m/>
    <m/>
    <m/>
    <m/>
    <m/>
  </r>
  <r>
    <x v="4"/>
    <x v="6"/>
    <m/>
    <m/>
    <s v="WTP Buildings (Formwork)"/>
    <s v="UTI-01-D-C-EE-151~400"/>
    <n v="1.5373699148533586"/>
    <m/>
    <m/>
    <m/>
    <m/>
    <m/>
    <m/>
    <m/>
    <m/>
  </r>
  <r>
    <x v="4"/>
    <x v="6"/>
    <m/>
    <m/>
    <s v="WTP Buildings (Reinforcement)"/>
    <s v="UTI-01-D-C-EF-151~400"/>
    <n v="1.5373699148533586"/>
    <m/>
    <m/>
    <m/>
    <m/>
    <m/>
    <m/>
    <m/>
    <m/>
  </r>
  <r>
    <x v="0"/>
    <x v="0"/>
    <s v="Architectural"/>
    <m/>
    <m/>
    <m/>
    <n v="5.2507095553453169"/>
    <m/>
    <m/>
    <m/>
    <m/>
    <m/>
    <m/>
    <m/>
    <m/>
  </r>
  <r>
    <x v="0"/>
    <x v="0"/>
    <m/>
    <s v="Main saloon &amp; Storage"/>
    <m/>
    <m/>
    <n v="4.2809839167455062"/>
    <m/>
    <m/>
    <m/>
    <m/>
    <m/>
    <m/>
    <m/>
    <m/>
  </r>
  <r>
    <x v="4"/>
    <x v="6"/>
    <m/>
    <m/>
    <s v="Main saloon &amp; Storage"/>
    <s v="SLN-01-D-C-EL-001~020"/>
    <n v="4.2809839167455062"/>
    <m/>
    <m/>
    <m/>
    <m/>
    <m/>
    <m/>
    <m/>
    <m/>
  </r>
  <r>
    <x v="0"/>
    <x v="0"/>
    <m/>
    <s v="Ancillary building"/>
    <m/>
    <m/>
    <n v="0.96972563859981076"/>
    <m/>
    <m/>
    <m/>
    <m/>
    <m/>
    <m/>
    <m/>
    <m/>
  </r>
  <r>
    <x v="4"/>
    <x v="6"/>
    <m/>
    <m/>
    <s v="Conteen, Prayer room &amp; Locker and Shower"/>
    <s v="ANC-01-D-C-EL-001~020"/>
    <n v="0.29564806054872278"/>
    <m/>
    <m/>
    <m/>
    <m/>
    <m/>
    <m/>
    <m/>
    <m/>
  </r>
  <r>
    <x v="4"/>
    <x v="6"/>
    <m/>
    <m/>
    <s v="Administrative"/>
    <s v="ANC-01-D-C-EL-021~040"/>
    <n v="0.29564806054872278"/>
    <m/>
    <m/>
    <m/>
    <m/>
    <m/>
    <m/>
    <m/>
    <m/>
  </r>
  <r>
    <x v="4"/>
    <x v="6"/>
    <m/>
    <m/>
    <s v="Guard house"/>
    <s v="ANC-01-D-C-EL-041~060"/>
    <n v="9.46073793755913E-2"/>
    <m/>
    <m/>
    <m/>
    <m/>
    <m/>
    <m/>
    <m/>
    <m/>
  </r>
  <r>
    <x v="4"/>
    <x v="6"/>
    <m/>
    <m/>
    <s v="Bascule"/>
    <s v="ANC-01-D-C-EL-061~080"/>
    <n v="4.730368968779565E-2"/>
    <m/>
    <m/>
    <m/>
    <m/>
    <m/>
    <m/>
    <m/>
    <m/>
  </r>
  <r>
    <x v="4"/>
    <x v="6"/>
    <m/>
    <m/>
    <s v="Saloon Toilets"/>
    <s v="ANC-01-D-C-EL-081~100"/>
    <n v="4.730368968779565E-2"/>
    <m/>
    <m/>
    <m/>
    <m/>
    <m/>
    <m/>
    <m/>
    <m/>
  </r>
  <r>
    <x v="4"/>
    <x v="6"/>
    <m/>
    <m/>
    <s v="Repair Work Shop"/>
    <s v="ANC-01-D-C-EL-101~120"/>
    <n v="0.1892147587511826"/>
    <m/>
    <m/>
    <m/>
    <m/>
    <m/>
    <m/>
    <m/>
    <m/>
  </r>
  <r>
    <x v="0"/>
    <x v="0"/>
    <s v="Road and Landscape"/>
    <m/>
    <m/>
    <m/>
    <n v="1.5137180700094608"/>
    <m/>
    <m/>
    <m/>
    <m/>
    <m/>
    <m/>
    <m/>
    <m/>
  </r>
  <r>
    <x v="4"/>
    <x v="6"/>
    <m/>
    <m/>
    <s v="Access Roads"/>
    <s v="ROD-01-D-C-DR-001~100"/>
    <n v="0.30747398297067169"/>
    <m/>
    <m/>
    <m/>
    <m/>
    <m/>
    <m/>
    <m/>
    <m/>
  </r>
  <r>
    <x v="4"/>
    <x v="6"/>
    <m/>
    <m/>
    <s v="Roads Plan &amp; Profile"/>
    <s v="ROD-01-D-C-DR-100~200"/>
    <n v="0.30747398297067169"/>
    <m/>
    <m/>
    <m/>
    <m/>
    <m/>
    <m/>
    <m/>
    <m/>
  </r>
  <r>
    <x v="4"/>
    <x v="6"/>
    <m/>
    <m/>
    <s v="Roads Cross Section &amp; volume Table"/>
    <s v="ROD-01-D-C-DR-200~300"/>
    <n v="0.30747398297067169"/>
    <m/>
    <m/>
    <m/>
    <m/>
    <m/>
    <m/>
    <m/>
    <m/>
  </r>
  <r>
    <x v="4"/>
    <x v="6"/>
    <m/>
    <m/>
    <s v="Water Draiange System"/>
    <s v="ROD-01-D-C-DW-001~100"/>
    <n v="0.29564806054872278"/>
    <m/>
    <m/>
    <m/>
    <m/>
    <m/>
    <m/>
    <m/>
    <m/>
  </r>
  <r>
    <x v="4"/>
    <x v="6"/>
    <m/>
    <m/>
    <s v="Leveling &amp; Coding"/>
    <s v="ROD-01-D-C-DS-001~100"/>
    <n v="0.29564806054872278"/>
    <m/>
    <m/>
    <m/>
    <m/>
    <m/>
    <m/>
    <m/>
    <m/>
  </r>
  <r>
    <x v="0"/>
    <x v="10"/>
    <m/>
    <m/>
    <m/>
    <m/>
    <n v="18.803216650898769"/>
    <m/>
    <m/>
    <m/>
    <m/>
    <m/>
    <m/>
    <m/>
    <m/>
  </r>
  <r>
    <x v="0"/>
    <x v="0"/>
    <s v="Lighting and Low Current System"/>
    <m/>
    <m/>
    <m/>
    <n v="6.2677388836329238"/>
    <m/>
    <m/>
    <m/>
    <m/>
    <m/>
    <m/>
    <m/>
    <m/>
  </r>
  <r>
    <x v="4"/>
    <x v="8"/>
    <m/>
    <m/>
    <s v="Overall Lighting Block Diagram"/>
    <s v="GEN-01-D-E-52-020"/>
    <n v="0.17738883632923369"/>
    <m/>
    <m/>
    <m/>
    <m/>
    <m/>
    <m/>
    <m/>
    <m/>
  </r>
  <r>
    <x v="4"/>
    <x v="8"/>
    <m/>
    <m/>
    <s v="Main Lighting Panel Single Line Diagram"/>
    <s v="GEN-01-D-E-52-030"/>
    <n v="0.17738883632923369"/>
    <m/>
    <m/>
    <m/>
    <m/>
    <m/>
    <m/>
    <m/>
    <m/>
  </r>
  <r>
    <x v="4"/>
    <x v="8"/>
    <m/>
    <m/>
    <s v="Lighting, Fire Alarm, CCTV and Intercome for Process Saloon"/>
    <s v="SLN-01-D-E-52-001"/>
    <n v="0.94607379375591294"/>
    <m/>
    <m/>
    <m/>
    <m/>
    <m/>
    <m/>
    <m/>
    <m/>
  </r>
  <r>
    <x v="4"/>
    <x v="8"/>
    <m/>
    <m/>
    <s v="Lighting, FDA, Tel and Network System for Administrative Building"/>
    <s v="ANC-01-D-E-52-001"/>
    <n v="0.70955534531693476"/>
    <m/>
    <m/>
    <m/>
    <m/>
    <m/>
    <m/>
    <m/>
    <m/>
  </r>
  <r>
    <x v="4"/>
    <x v="8"/>
    <m/>
    <m/>
    <s v="Lighting, FDA, Tel and Network System for Conteen, Prayer room &amp; Locker and Shower"/>
    <s v="ANC-01-D-E-52-002"/>
    <n v="0.70955534531693476"/>
    <m/>
    <m/>
    <m/>
    <m/>
    <m/>
    <m/>
    <m/>
    <m/>
  </r>
  <r>
    <x v="4"/>
    <x v="8"/>
    <m/>
    <m/>
    <s v="Lighting, FDA, Tel and Network System for Guard Building"/>
    <s v="ANC-01-D-E-52-003"/>
    <n v="0.47303689687795647"/>
    <m/>
    <m/>
    <m/>
    <m/>
    <m/>
    <m/>
    <m/>
    <m/>
  </r>
  <r>
    <x v="4"/>
    <x v="8"/>
    <m/>
    <m/>
    <s v="Lighting, FDA, Tel and Network System for Toilet Building"/>
    <s v="ANC-01-D-E-52-004"/>
    <n v="0.35477767265846738"/>
    <m/>
    <m/>
    <m/>
    <m/>
    <m/>
    <m/>
    <m/>
    <m/>
  </r>
  <r>
    <x v="4"/>
    <x v="8"/>
    <m/>
    <m/>
    <s v="Lighting, FDA, Tel and Network System for Bascule"/>
    <s v="ANC-01-D-E-52-005"/>
    <n v="0.23651844843897823"/>
    <m/>
    <m/>
    <m/>
    <m/>
    <m/>
    <m/>
    <m/>
    <m/>
  </r>
  <r>
    <x v="4"/>
    <x v="8"/>
    <m/>
    <m/>
    <s v="Lighting, FDA, Tel and Network System for Repair Workshop"/>
    <s v="ANC-01-D-E-52-006"/>
    <n v="0.35477767265846738"/>
    <m/>
    <m/>
    <m/>
    <m/>
    <m/>
    <m/>
    <m/>
    <m/>
  </r>
  <r>
    <x v="4"/>
    <x v="8"/>
    <m/>
    <m/>
    <s v="Lighting, FDA, Tel and Network System for Passage Post"/>
    <s v="GEN-01-D-E-52-001"/>
    <n v="0.35477767265846738"/>
    <m/>
    <m/>
    <m/>
    <m/>
    <m/>
    <m/>
    <m/>
    <m/>
  </r>
  <r>
    <x v="4"/>
    <x v="8"/>
    <m/>
    <m/>
    <s v="Lighting, FDA, Tel and Network System for Electrical Room"/>
    <s v="GEN-01-D-E-52-002"/>
    <n v="0.47303689687795647"/>
    <m/>
    <m/>
    <m/>
    <m/>
    <m/>
    <m/>
    <m/>
    <m/>
  </r>
  <r>
    <x v="4"/>
    <x v="8"/>
    <m/>
    <m/>
    <s v="Lighting System for Outdoor Area"/>
    <s v="GEN-01-D-E-52-003"/>
    <n v="0.70955534531693476"/>
    <m/>
    <m/>
    <m/>
    <m/>
    <m/>
    <m/>
    <m/>
    <m/>
  </r>
  <r>
    <x v="4"/>
    <x v="8"/>
    <m/>
    <m/>
    <s v="Bill of Material for Lighting, FDA, Tel and Network System"/>
    <s v="GEN-01-D-E-52-010"/>
    <n v="0.59129612109744556"/>
    <m/>
    <m/>
    <m/>
    <m/>
    <m/>
    <m/>
    <m/>
    <m/>
  </r>
  <r>
    <x v="0"/>
    <x v="0"/>
    <s v="Cabling System"/>
    <m/>
    <m/>
    <m/>
    <n v="2.9564806054872279"/>
    <m/>
    <m/>
    <m/>
    <m/>
    <m/>
    <m/>
    <m/>
    <m/>
  </r>
  <r>
    <x v="4"/>
    <x v="8"/>
    <m/>
    <m/>
    <s v="Embedded Cable Way, Route and Section"/>
    <s v="GEN-01-D-E-32-001"/>
    <n v="0.82781456953642385"/>
    <m/>
    <m/>
    <m/>
    <m/>
    <m/>
    <m/>
    <m/>
    <m/>
  </r>
  <r>
    <x v="4"/>
    <x v="8"/>
    <m/>
    <m/>
    <s v="Exposed Cable Way, Route and Section"/>
    <s v="GEN-01-D-E-33-001"/>
    <n v="0.70955534531693476"/>
    <m/>
    <m/>
    <m/>
    <m/>
    <m/>
    <m/>
    <m/>
    <m/>
  </r>
  <r>
    <x v="4"/>
    <x v="8"/>
    <m/>
    <m/>
    <s v="Power Cable List"/>
    <s v="GEN-01-L-E-43-001"/>
    <n v="0.70955534531693476"/>
    <m/>
    <m/>
    <m/>
    <m/>
    <m/>
    <m/>
    <m/>
    <m/>
  </r>
  <r>
    <x v="4"/>
    <x v="8"/>
    <m/>
    <m/>
    <s v="Bill of Material for Power Cables"/>
    <s v="GEN-01-D-E-43-010"/>
    <n v="0.35477767265846738"/>
    <m/>
    <m/>
    <m/>
    <m/>
    <m/>
    <m/>
    <m/>
    <m/>
  </r>
  <r>
    <x v="4"/>
    <x v="8"/>
    <m/>
    <m/>
    <s v="Bill of Material for Cable Route and Bulk Material"/>
    <s v="GEN-01-D-E-33-010"/>
    <n v="0.35477767265846738"/>
    <m/>
    <m/>
    <m/>
    <m/>
    <m/>
    <m/>
    <m/>
    <m/>
  </r>
  <r>
    <x v="0"/>
    <x v="0"/>
    <s v="Electrical and Instrumentation for Process Water Systems"/>
    <m/>
    <m/>
    <m/>
    <n v="4.3755912961210974"/>
    <m/>
    <m/>
    <m/>
    <m/>
    <m/>
    <m/>
    <m/>
    <m/>
  </r>
  <r>
    <x v="4"/>
    <x v="8"/>
    <m/>
    <m/>
    <s v="MCC Panel Single Line Diagram and Typical wiring for  Process Water Systems "/>
    <s v="UTI-01-D-E-03-001"/>
    <n v="0.76868495742667931"/>
    <m/>
    <m/>
    <m/>
    <m/>
    <m/>
    <m/>
    <m/>
    <m/>
  </r>
  <r>
    <x v="4"/>
    <x v="8"/>
    <m/>
    <m/>
    <s v="Cable Route for  Process Water Systems"/>
    <s v="UTI-01-D-E-32-001"/>
    <n v="0.47303689687795647"/>
    <m/>
    <m/>
    <m/>
    <m/>
    <m/>
    <m/>
    <m/>
    <m/>
  </r>
  <r>
    <x v="4"/>
    <x v="8"/>
    <m/>
    <m/>
    <s v="Lighting, FDA and Communication System for  Process Water Systems"/>
    <s v="UTI-01-D-E-52-003"/>
    <n v="0.47303689687795647"/>
    <m/>
    <m/>
    <m/>
    <m/>
    <m/>
    <m/>
    <m/>
    <m/>
  </r>
  <r>
    <x v="4"/>
    <x v="8"/>
    <m/>
    <m/>
    <s v="Instrument Datasheet for Process Water Systems"/>
    <s v="UTI-01-D-I-06-001"/>
    <n v="0.76868495742667931"/>
    <m/>
    <m/>
    <m/>
    <m/>
    <m/>
    <m/>
    <m/>
    <m/>
  </r>
  <r>
    <x v="4"/>
    <x v="8"/>
    <m/>
    <m/>
    <s v="Power and Control Cable list for Process Water Systems"/>
    <s v="UTI-01-L-E-43-001"/>
    <n v="0.70955534531693476"/>
    <m/>
    <m/>
    <m/>
    <m/>
    <m/>
    <m/>
    <m/>
    <m/>
  </r>
  <r>
    <x v="4"/>
    <x v="8"/>
    <m/>
    <m/>
    <s v="LCP Typical  Wiring for  Process Water Systems"/>
    <s v="UTI-01-D-E-L4-001"/>
    <n v="0.35477767265846738"/>
    <m/>
    <m/>
    <m/>
    <m/>
    <m/>
    <m/>
    <m/>
    <m/>
  </r>
  <r>
    <x v="4"/>
    <x v="8"/>
    <m/>
    <m/>
    <s v="Junction Box Termination for  Process Water Systems"/>
    <s v="UTI-01-D-I-13-001"/>
    <n v="0.47303689687795647"/>
    <m/>
    <m/>
    <m/>
    <m/>
    <m/>
    <m/>
    <m/>
    <m/>
  </r>
  <r>
    <x v="4"/>
    <x v="8"/>
    <m/>
    <m/>
    <s v="Automation &amp; Control Specification &amp; BOM  for  Process Water Systems"/>
    <s v="UTI-01-D-I-13-010"/>
    <n v="0.35477767265846738"/>
    <m/>
    <m/>
    <m/>
    <m/>
    <m/>
    <m/>
    <m/>
    <m/>
  </r>
  <r>
    <x v="0"/>
    <x v="0"/>
    <s v="Electrical Panel"/>
    <m/>
    <m/>
    <m/>
    <n v="0.94607379375591294"/>
    <m/>
    <m/>
    <m/>
    <m/>
    <m/>
    <m/>
    <m/>
    <m/>
  </r>
  <r>
    <x v="4"/>
    <x v="8"/>
    <m/>
    <m/>
    <s v="20kV Panels Single Line Diagram"/>
    <s v="GEN-01-D-E-03-001"/>
    <n v="0.47303689687795647"/>
    <m/>
    <m/>
    <m/>
    <m/>
    <m/>
    <m/>
    <m/>
    <m/>
  </r>
  <r>
    <x v="4"/>
    <x v="8"/>
    <m/>
    <m/>
    <s v="Main Low Voltage Panels Single Line Diagram"/>
    <s v="GEN-01-D-E-03-002"/>
    <n v="0.47303689687795647"/>
    <m/>
    <m/>
    <m/>
    <m/>
    <m/>
    <m/>
    <m/>
    <m/>
  </r>
  <r>
    <x v="4"/>
    <x v="0"/>
    <s v="Electrical Equipment Inquiry and Datasheet"/>
    <m/>
    <m/>
    <m/>
    <n v="0.47303689687795647"/>
    <m/>
    <m/>
    <m/>
    <m/>
    <m/>
    <m/>
    <m/>
    <m/>
  </r>
  <r>
    <x v="4"/>
    <x v="8"/>
    <m/>
    <m/>
    <s v="Inquiy &amp; Datasheet for Transformers"/>
    <s v="GEN-01-D-E-MA-001"/>
    <n v="0.23651844843897823"/>
    <m/>
    <m/>
    <m/>
    <m/>
    <m/>
    <m/>
    <m/>
    <m/>
  </r>
  <r>
    <x v="4"/>
    <x v="8"/>
    <m/>
    <m/>
    <s v="Inquiy &amp; Datasheet for UPS"/>
    <s v="GEN-01-D-E-MA-002"/>
    <n v="0.23651844843897823"/>
    <m/>
    <m/>
    <m/>
    <m/>
    <m/>
    <m/>
    <m/>
    <m/>
  </r>
  <r>
    <x v="0"/>
    <x v="0"/>
    <s v="Electrical Equipment Location"/>
    <m/>
    <m/>
    <m/>
    <n v="1.7738883632923368"/>
    <m/>
    <m/>
    <m/>
    <m/>
    <m/>
    <m/>
    <m/>
    <m/>
  </r>
  <r>
    <x v="4"/>
    <x v="8"/>
    <m/>
    <m/>
    <s v="Passage post Layout"/>
    <s v="GEN-01-D-E-21-001"/>
    <n v="0.59129612109744556"/>
    <m/>
    <m/>
    <m/>
    <m/>
    <m/>
    <m/>
    <m/>
    <m/>
  </r>
  <r>
    <x v="4"/>
    <x v="8"/>
    <m/>
    <m/>
    <s v="Electrical Panel Location for Process Saloon"/>
    <s v="SLN-01-D-E-21-001"/>
    <n v="0.70955534531693476"/>
    <m/>
    <m/>
    <m/>
    <m/>
    <m/>
    <m/>
    <m/>
    <m/>
  </r>
  <r>
    <x v="4"/>
    <x v="8"/>
    <m/>
    <m/>
    <s v="Electrical Equipment Location for Process Water Systems"/>
    <s v="UTI-01-D-E-21-001"/>
    <n v="0.47303689687795647"/>
    <m/>
    <m/>
    <m/>
    <m/>
    <m/>
    <m/>
    <m/>
    <m/>
  </r>
  <r>
    <x v="0"/>
    <x v="0"/>
    <s v="Earthing and Lightning System"/>
    <m/>
    <m/>
    <m/>
    <n v="2.0104068117313152"/>
    <m/>
    <m/>
    <m/>
    <m/>
    <m/>
    <m/>
    <m/>
    <m/>
  </r>
  <r>
    <x v="4"/>
    <x v="8"/>
    <m/>
    <m/>
    <s v="Primary Earthing Layout"/>
    <s v="GEN-01-D-E-51-001"/>
    <n v="0.70955534531693476"/>
    <m/>
    <m/>
    <m/>
    <m/>
    <m/>
    <m/>
    <m/>
    <m/>
  </r>
  <r>
    <x v="4"/>
    <x v="8"/>
    <m/>
    <m/>
    <s v="Typical Secondary Earthing System"/>
    <s v="GEN-01-D-E-51-002"/>
    <n v="0.35477767265846738"/>
    <m/>
    <m/>
    <m/>
    <m/>
    <m/>
    <m/>
    <m/>
    <m/>
  </r>
  <r>
    <x v="4"/>
    <x v="8"/>
    <m/>
    <m/>
    <s v="Lightning System Layout"/>
    <s v="GEN-01-D-E-51-003"/>
    <n v="0.59129612109744556"/>
    <m/>
    <m/>
    <m/>
    <m/>
    <m/>
    <m/>
    <m/>
    <m/>
  </r>
  <r>
    <x v="4"/>
    <x v="8"/>
    <m/>
    <m/>
    <s v="Bill of Material for Earthing and Lightning System"/>
    <s v="GEN-01-D-E-51-010"/>
    <n v="0.35477767265846738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/>
  <pivotFields count="15">
    <pivotField axis="axisRow" showAll="0">
      <items count="6">
        <item x="2"/>
        <item h="1" x="1"/>
        <item x="4"/>
        <item h="1" x="3"/>
        <item h="1" x="0"/>
        <item t="default"/>
      </items>
    </pivotField>
    <pivotField axis="axisRow" showAll="0">
      <items count="12">
        <item x="6"/>
        <item h="1" x="5"/>
        <item h="1" x="9"/>
        <item x="8"/>
        <item h="1" x="7"/>
        <item h="1" x="10"/>
        <item h="1" x="3"/>
        <item x="4"/>
        <item h="1" x="1"/>
        <item x="2"/>
        <item h="1"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12">
    <i>
      <x/>
    </i>
    <i r="1">
      <x/>
    </i>
    <i r="1">
      <x v="2"/>
    </i>
    <i>
      <x v="3"/>
    </i>
    <i r="1">
      <x/>
    </i>
    <i r="1">
      <x v="2"/>
    </i>
    <i>
      <x v="7"/>
    </i>
    <i r="1">
      <x/>
    </i>
    <i r="1">
      <x v="2"/>
    </i>
    <i>
      <x v="9"/>
    </i>
    <i r="1">
      <x/>
    </i>
    <i t="grand">
      <x/>
    </i>
  </rowItems>
  <colItems count="1">
    <i/>
  </colItems>
  <dataFields count="1">
    <dataField name="Sum of W.F (%)" fld="6" baseField="0" baseItem="0"/>
  </dataFields>
  <formats count="3">
    <format dxfId="188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187">
      <pivotArea collapsedLevelsAreSubtotals="1" fieldPosition="0">
        <references count="1">
          <reference field="0" count="1">
            <x v="2"/>
          </reference>
        </references>
      </pivotArea>
    </format>
    <format dxfId="186">
      <pivotArea collapsedLevelsAreSubtotals="1" fieldPosition="0">
        <references count="2">
          <reference field="0" count="1" selected="0">
            <x v="2"/>
          </reference>
          <reference field="1" count="3">
            <x v="0"/>
            <x v="3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A17" sqref="A17"/>
    </sheetView>
  </sheetViews>
  <sheetFormatPr defaultRowHeight="15" x14ac:dyDescent="0.25"/>
  <cols>
    <col min="1" max="1" width="13.140625" customWidth="1"/>
    <col min="2" max="2" width="14.28515625" customWidth="1"/>
  </cols>
  <sheetData>
    <row r="3" spans="1:2" x14ac:dyDescent="0.25">
      <c r="A3" s="149" t="s">
        <v>491</v>
      </c>
      <c r="B3" t="s">
        <v>485</v>
      </c>
    </row>
    <row r="4" spans="1:2" x14ac:dyDescent="0.25">
      <c r="A4" s="150" t="s">
        <v>478</v>
      </c>
      <c r="B4" s="231">
        <v>54.943235572374597</v>
      </c>
    </row>
    <row r="5" spans="1:2" x14ac:dyDescent="0.25">
      <c r="A5" s="232" t="s">
        <v>351</v>
      </c>
      <c r="B5" s="233">
        <v>13.315988647114475</v>
      </c>
    </row>
    <row r="6" spans="1:2" x14ac:dyDescent="0.25">
      <c r="A6" s="232" t="s">
        <v>482</v>
      </c>
      <c r="B6" s="233">
        <v>41.627246925260124</v>
      </c>
    </row>
    <row r="7" spans="1:2" x14ac:dyDescent="0.25">
      <c r="A7" s="150" t="s">
        <v>480</v>
      </c>
      <c r="B7" s="231">
        <v>21.168401135288555</v>
      </c>
    </row>
    <row r="8" spans="1:2" x14ac:dyDescent="0.25">
      <c r="A8" s="232" t="s">
        <v>351</v>
      </c>
      <c r="B8" s="233">
        <v>2.3651844843897827</v>
      </c>
    </row>
    <row r="9" spans="1:2" x14ac:dyDescent="0.25">
      <c r="A9" s="232" t="s">
        <v>482</v>
      </c>
      <c r="B9" s="233">
        <v>18.803216650898772</v>
      </c>
    </row>
    <row r="10" spans="1:2" x14ac:dyDescent="0.25">
      <c r="A10" s="150" t="s">
        <v>479</v>
      </c>
      <c r="B10" s="231">
        <v>22.469252601702944</v>
      </c>
    </row>
    <row r="11" spans="1:2" x14ac:dyDescent="0.25">
      <c r="A11" s="232" t="s">
        <v>351</v>
      </c>
      <c r="B11" s="233">
        <v>2.4834437086092715</v>
      </c>
    </row>
    <row r="12" spans="1:2" x14ac:dyDescent="0.25">
      <c r="A12" s="232" t="s">
        <v>482</v>
      </c>
      <c r="B12" s="233">
        <v>19.985808893093672</v>
      </c>
    </row>
    <row r="13" spans="1:2" x14ac:dyDescent="0.25">
      <c r="A13" s="150" t="s">
        <v>502</v>
      </c>
      <c r="B13" s="231">
        <v>1.4191106906338693</v>
      </c>
    </row>
    <row r="14" spans="1:2" x14ac:dyDescent="0.25">
      <c r="A14" s="232" t="s">
        <v>351</v>
      </c>
      <c r="B14" s="233">
        <v>1.4191106906338693</v>
      </c>
    </row>
    <row r="15" spans="1:2" x14ac:dyDescent="0.25">
      <c r="A15" s="150" t="s">
        <v>484</v>
      </c>
      <c r="B15" s="231">
        <v>99.999999999999972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rightToLeft="1" view="pageBreakPreview" zoomScaleSheetLayoutView="100" workbookViewId="0">
      <selection activeCell="I16" sqref="I16"/>
    </sheetView>
  </sheetViews>
  <sheetFormatPr defaultColWidth="9.140625" defaultRowHeight="18" x14ac:dyDescent="0.25"/>
  <cols>
    <col min="1" max="1" width="7.42578125" style="104" customWidth="1"/>
    <col min="2" max="2" width="39.42578125" style="104" customWidth="1"/>
    <col min="3" max="4" width="10.7109375" style="104" customWidth="1"/>
    <col min="5" max="5" width="27.7109375" style="104" customWidth="1"/>
    <col min="6" max="6" width="6.7109375" style="104" customWidth="1"/>
    <col min="7" max="7" width="27.7109375" style="125" customWidth="1"/>
    <col min="8" max="8" width="6.7109375" style="125" customWidth="1"/>
    <col min="9" max="9" width="27.7109375" style="125" customWidth="1"/>
    <col min="10" max="10" width="6.7109375" style="125" customWidth="1"/>
    <col min="11" max="16384" width="9.140625" style="104"/>
  </cols>
  <sheetData>
    <row r="1" spans="1:16" ht="150" customHeight="1" x14ac:dyDescent="0.25">
      <c r="A1" s="452" t="s">
        <v>396</v>
      </c>
      <c r="B1" s="453"/>
      <c r="C1" s="453"/>
      <c r="D1" s="453"/>
      <c r="E1" s="453"/>
      <c r="F1" s="453"/>
      <c r="G1" s="453"/>
      <c r="H1" s="453"/>
      <c r="I1" s="453"/>
      <c r="J1" s="454"/>
    </row>
    <row r="2" spans="1:16" ht="35.1" customHeight="1" thickBot="1" x14ac:dyDescent="0.3">
      <c r="A2" s="455" t="s">
        <v>397</v>
      </c>
      <c r="B2" s="456"/>
      <c r="C2" s="456"/>
      <c r="D2" s="456"/>
      <c r="E2" s="456"/>
      <c r="F2" s="456"/>
      <c r="G2" s="456"/>
      <c r="H2" s="456"/>
      <c r="I2" s="456"/>
      <c r="J2" s="457"/>
    </row>
    <row r="3" spans="1:16" ht="24.95" customHeight="1" x14ac:dyDescent="0.25">
      <c r="A3" s="127" t="s">
        <v>391</v>
      </c>
      <c r="B3" s="128" t="s">
        <v>383</v>
      </c>
      <c r="C3" s="128" t="s">
        <v>392</v>
      </c>
      <c r="D3" s="128" t="s">
        <v>393</v>
      </c>
      <c r="E3" s="461" t="s">
        <v>386</v>
      </c>
      <c r="F3" s="461"/>
      <c r="G3" s="462" t="s">
        <v>387</v>
      </c>
      <c r="H3" s="462"/>
      <c r="I3" s="461" t="s">
        <v>388</v>
      </c>
      <c r="J3" s="463"/>
    </row>
    <row r="4" spans="1:16" ht="32.25" customHeight="1" x14ac:dyDescent="0.25">
      <c r="A4" s="129">
        <v>1</v>
      </c>
      <c r="B4" s="130" t="s">
        <v>394</v>
      </c>
      <c r="C4" s="130" t="s">
        <v>398</v>
      </c>
      <c r="D4" s="130" t="s">
        <v>399</v>
      </c>
      <c r="E4" s="131">
        <v>0</v>
      </c>
      <c r="F4" s="131" t="s">
        <v>395</v>
      </c>
      <c r="G4" s="131">
        <f>'Invoice No. 1'!Q3</f>
        <v>810667600.48720956</v>
      </c>
      <c r="H4" s="131" t="s">
        <v>395</v>
      </c>
      <c r="I4" s="131">
        <f t="shared" ref="I4" si="0">G4-E4</f>
        <v>810667600.48720956</v>
      </c>
      <c r="J4" s="132" t="s">
        <v>395</v>
      </c>
    </row>
    <row r="5" spans="1:16" ht="24.95" customHeight="1" x14ac:dyDescent="0.25">
      <c r="A5" s="129"/>
      <c r="B5" s="130"/>
      <c r="C5" s="130"/>
      <c r="D5" s="130"/>
      <c r="E5" s="131"/>
      <c r="F5" s="131"/>
      <c r="G5" s="131"/>
      <c r="H5" s="131"/>
      <c r="I5" s="131"/>
      <c r="J5" s="132"/>
    </row>
    <row r="6" spans="1:16" ht="24.95" customHeight="1" x14ac:dyDescent="0.25">
      <c r="A6" s="129"/>
      <c r="B6" s="130"/>
      <c r="C6" s="130"/>
      <c r="D6" s="130"/>
      <c r="E6" s="131"/>
      <c r="F6" s="131"/>
      <c r="G6" s="131"/>
      <c r="H6" s="131"/>
      <c r="I6" s="131"/>
      <c r="J6" s="132"/>
    </row>
    <row r="7" spans="1:16" ht="24.95" customHeight="1" x14ac:dyDescent="0.25">
      <c r="A7" s="129"/>
      <c r="B7" s="130"/>
      <c r="C7" s="130"/>
      <c r="D7" s="130"/>
      <c r="E7" s="131"/>
      <c r="F7" s="131"/>
      <c r="G7" s="131"/>
      <c r="H7" s="131"/>
      <c r="I7" s="131"/>
      <c r="J7" s="132"/>
    </row>
    <row r="8" spans="1:16" ht="24.95" customHeight="1" x14ac:dyDescent="0.25">
      <c r="A8" s="129"/>
      <c r="B8" s="130"/>
      <c r="C8" s="130"/>
      <c r="D8" s="130"/>
      <c r="E8" s="131"/>
      <c r="F8" s="131"/>
      <c r="G8" s="131"/>
      <c r="H8" s="131"/>
      <c r="I8" s="131"/>
      <c r="J8" s="132"/>
    </row>
    <row r="9" spans="1:16" ht="24.95" customHeight="1" x14ac:dyDescent="0.25">
      <c r="A9" s="129"/>
      <c r="B9" s="130"/>
      <c r="C9" s="130"/>
      <c r="D9" s="130"/>
      <c r="E9" s="131"/>
      <c r="F9" s="131"/>
      <c r="G9" s="131"/>
      <c r="H9" s="131"/>
      <c r="I9" s="131"/>
      <c r="J9" s="132"/>
    </row>
    <row r="10" spans="1:16" ht="24.95" customHeight="1" x14ac:dyDescent="0.25">
      <c r="A10" s="129"/>
      <c r="B10" s="130"/>
      <c r="C10" s="130"/>
      <c r="D10" s="130"/>
      <c r="E10" s="131"/>
      <c r="F10" s="131"/>
      <c r="G10" s="131"/>
      <c r="H10" s="131"/>
      <c r="I10" s="131"/>
      <c r="J10" s="132"/>
    </row>
    <row r="11" spans="1:16" ht="24.95" customHeight="1" x14ac:dyDescent="0.25">
      <c r="A11" s="129"/>
      <c r="B11" s="130"/>
      <c r="C11" s="130"/>
      <c r="D11" s="130"/>
      <c r="E11" s="131"/>
      <c r="F11" s="131"/>
      <c r="G11" s="131"/>
      <c r="H11" s="131"/>
      <c r="I11" s="131"/>
      <c r="J11" s="132"/>
    </row>
    <row r="12" spans="1:16" ht="24.95" customHeight="1" x14ac:dyDescent="0.25">
      <c r="A12" s="129"/>
      <c r="B12" s="130"/>
      <c r="C12" s="130"/>
      <c r="D12" s="130"/>
      <c r="E12" s="131"/>
      <c r="F12" s="131"/>
      <c r="G12" s="131"/>
      <c r="H12" s="131"/>
      <c r="I12" s="131"/>
      <c r="J12" s="132"/>
    </row>
    <row r="13" spans="1:16" ht="24.95" customHeight="1" x14ac:dyDescent="0.25">
      <c r="A13" s="129"/>
      <c r="B13" s="130"/>
      <c r="C13" s="130"/>
      <c r="D13" s="130"/>
      <c r="E13" s="131"/>
      <c r="F13" s="131"/>
      <c r="G13" s="131"/>
      <c r="H13" s="131"/>
      <c r="I13" s="131"/>
      <c r="J13" s="132"/>
    </row>
    <row r="14" spans="1:16" ht="24.95" customHeight="1" x14ac:dyDescent="0.25">
      <c r="A14" s="129"/>
      <c r="B14" s="130"/>
      <c r="C14" s="130"/>
      <c r="D14" s="130"/>
      <c r="E14" s="131"/>
      <c r="F14" s="131"/>
      <c r="G14" s="131"/>
      <c r="H14" s="131"/>
      <c r="I14" s="131"/>
      <c r="J14" s="132"/>
    </row>
    <row r="15" spans="1:16" ht="24.95" customHeight="1" x14ac:dyDescent="0.25">
      <c r="A15" s="129"/>
      <c r="B15" s="130"/>
      <c r="C15" s="130"/>
      <c r="D15" s="130"/>
      <c r="E15" s="131"/>
      <c r="F15" s="131"/>
      <c r="G15" s="131"/>
      <c r="H15" s="130"/>
      <c r="I15" s="131"/>
      <c r="J15" s="133"/>
      <c r="K15" s="134"/>
      <c r="L15" s="131"/>
      <c r="M15" s="131"/>
      <c r="N15" s="131"/>
      <c r="O15" s="131"/>
      <c r="P15" s="132"/>
    </row>
    <row r="16" spans="1:16" ht="24.95" customHeight="1" x14ac:dyDescent="0.25">
      <c r="A16" s="129"/>
      <c r="B16" s="130"/>
      <c r="C16" s="130"/>
      <c r="D16" s="130"/>
      <c r="E16" s="131"/>
      <c r="F16" s="131"/>
      <c r="G16" s="131"/>
      <c r="H16" s="130"/>
      <c r="I16" s="135"/>
      <c r="J16" s="133"/>
    </row>
    <row r="17" spans="1:10" ht="24.95" customHeight="1" x14ac:dyDescent="0.25">
      <c r="A17" s="136"/>
      <c r="B17" s="137"/>
      <c r="C17" s="137"/>
      <c r="D17" s="137"/>
      <c r="E17" s="138"/>
      <c r="F17" s="138"/>
      <c r="G17" s="138"/>
      <c r="H17" s="137"/>
      <c r="I17" s="139"/>
      <c r="J17" s="140"/>
    </row>
    <row r="18" spans="1:10" ht="24.95" customHeight="1" thickBot="1" x14ac:dyDescent="0.3">
      <c r="A18" s="141"/>
      <c r="B18" s="142"/>
      <c r="C18" s="142"/>
      <c r="D18" s="142"/>
      <c r="E18" s="143"/>
      <c r="F18" s="143"/>
      <c r="G18" s="143"/>
      <c r="H18" s="142"/>
      <c r="I18" s="144"/>
      <c r="J18" s="145"/>
    </row>
    <row r="19" spans="1:10" ht="29.25" customHeight="1" x14ac:dyDescent="0.25">
      <c r="B19" s="104" t="s">
        <v>389</v>
      </c>
      <c r="I19" s="125" t="s">
        <v>390</v>
      </c>
    </row>
  </sheetData>
  <mergeCells count="5">
    <mergeCell ref="A1:J1"/>
    <mergeCell ref="A2:J2"/>
    <mergeCell ref="E3:F3"/>
    <mergeCell ref="G3:H3"/>
    <mergeCell ref="I3:J3"/>
  </mergeCells>
  <printOptions horizontalCentered="1" verticalCentered="1"/>
  <pageMargins left="0.39370078740157483" right="0.39370078740157483" top="0.78740157480314965" bottom="0.59055118110236227" header="0.23622047244094491" footer="0.98425196850393704"/>
  <pageSetup paperSize="9" scale="81" orientation="landscape" r:id="rId1"/>
  <rowBreaks count="1" manualBreakCount="1">
    <brk id="2" max="9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6" sqref="C6"/>
    </sheetView>
  </sheetViews>
  <sheetFormatPr defaultRowHeight="15" x14ac:dyDescent="0.25"/>
  <cols>
    <col min="1" max="1" width="30" bestFit="1" customWidth="1"/>
    <col min="2" max="2" width="10.28515625" bestFit="1" customWidth="1"/>
    <col min="3" max="3" width="18" bestFit="1" customWidth="1"/>
    <col min="4" max="4" width="10.28515625" bestFit="1" customWidth="1"/>
  </cols>
  <sheetData>
    <row r="1" spans="1:4" x14ac:dyDescent="0.25">
      <c r="B1" t="s">
        <v>245</v>
      </c>
      <c r="C1" t="s">
        <v>246</v>
      </c>
    </row>
    <row r="2" spans="1:4" ht="18.75" x14ac:dyDescent="0.25">
      <c r="A2" s="65" t="s">
        <v>247</v>
      </c>
      <c r="B2" s="66">
        <v>8210</v>
      </c>
      <c r="C2" s="67">
        <f>B2*330000</f>
        <v>2709300000</v>
      </c>
      <c r="D2" s="68">
        <f>C2/8000000000</f>
        <v>0.33866249999999998</v>
      </c>
    </row>
    <row r="3" spans="1:4" ht="18.75" x14ac:dyDescent="0.25">
      <c r="A3" s="65" t="s">
        <v>248</v>
      </c>
      <c r="B3" s="66">
        <v>1000</v>
      </c>
      <c r="C3" s="67">
        <f>B3*330000</f>
        <v>330000000</v>
      </c>
      <c r="D3" s="68">
        <f>C3/8000000000</f>
        <v>4.1250000000000002E-2</v>
      </c>
    </row>
    <row r="4" spans="1:4" ht="18.75" x14ac:dyDescent="0.25">
      <c r="A4" s="65" t="s">
        <v>249</v>
      </c>
      <c r="B4" s="66">
        <v>750</v>
      </c>
      <c r="C4" s="67">
        <f>B4*330000</f>
        <v>247500000</v>
      </c>
      <c r="D4" s="68">
        <f>C4/8000000000</f>
        <v>3.09375E-2</v>
      </c>
    </row>
    <row r="5" spans="1:4" ht="18.75" x14ac:dyDescent="0.25">
      <c r="A5" s="65" t="s">
        <v>250</v>
      </c>
      <c r="B5" s="66"/>
      <c r="C5" s="67">
        <f>8000000000*0.05</f>
        <v>400000000</v>
      </c>
      <c r="D5" s="68">
        <f>C5/8000000000</f>
        <v>0.05</v>
      </c>
    </row>
    <row r="6" spans="1:4" ht="18.75" x14ac:dyDescent="0.25">
      <c r="C6" s="67">
        <f>SUM(C2:C5)</f>
        <v>3686800000</v>
      </c>
      <c r="D6" s="68">
        <f>C6/8000000000</f>
        <v>0.46084999999999998</v>
      </c>
    </row>
  </sheetData>
  <conditionalFormatting sqref="A2:A5">
    <cfRule type="duplicateValues" dxfId="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"/>
  <sheetViews>
    <sheetView rightToLeft="1" workbookViewId="0">
      <selection activeCell="E2" sqref="E2"/>
    </sheetView>
  </sheetViews>
  <sheetFormatPr defaultRowHeight="15" x14ac:dyDescent="0.25"/>
  <cols>
    <col min="2" max="2" width="29" bestFit="1" customWidth="1"/>
  </cols>
  <sheetData>
    <row r="1" spans="2:5" x14ac:dyDescent="0.25">
      <c r="C1" t="s">
        <v>242</v>
      </c>
      <c r="D1" t="s">
        <v>243</v>
      </c>
      <c r="E1" t="s">
        <v>244</v>
      </c>
    </row>
    <row r="2" spans="2:5" x14ac:dyDescent="0.25">
      <c r="B2" t="s">
        <v>241</v>
      </c>
      <c r="D2">
        <v>12980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A339"/>
  <sheetViews>
    <sheetView tabSelected="1" view="pageBreakPreview" zoomScale="110" zoomScaleNormal="85" zoomScaleSheetLayoutView="110" workbookViewId="0">
      <pane xSplit="5" ySplit="3" topLeftCell="F4" activePane="bottomRight" state="frozen"/>
      <selection activeCell="H7" sqref="H7:H22"/>
      <selection pane="topRight" activeCell="H7" sqref="H7:H22"/>
      <selection pane="bottomLeft" activeCell="H7" sqref="H7:H22"/>
      <selection pane="bottomRight" activeCell="O287" sqref="O287"/>
    </sheetView>
  </sheetViews>
  <sheetFormatPr defaultColWidth="9.140625" defaultRowHeight="15" outlineLevelRow="4" x14ac:dyDescent="0.25"/>
  <cols>
    <col min="1" max="1" width="2.28515625" style="2" customWidth="1"/>
    <col min="2" max="2" width="2.42578125" style="2" customWidth="1"/>
    <col min="3" max="3" width="0.85546875" style="154" customWidth="1"/>
    <col min="4" max="4" width="1" style="154" customWidth="1"/>
    <col min="5" max="5" width="68.7109375" style="6" customWidth="1"/>
    <col min="6" max="6" width="0.28515625" style="6" customWidth="1"/>
    <col min="7" max="7" width="6.140625" style="2" customWidth="1"/>
    <col min="8" max="8" width="5.42578125" style="2" customWidth="1"/>
    <col min="9" max="9" width="13.7109375" style="2" customWidth="1"/>
    <col min="10" max="10" width="13.28515625" style="325" customWidth="1"/>
    <col min="11" max="11" width="13.7109375" style="2" hidden="1" customWidth="1"/>
    <col min="12" max="12" width="13.7109375" style="325" hidden="1" customWidth="1"/>
    <col min="13" max="13" width="6.140625" style="2" customWidth="1"/>
    <col min="14" max="14" width="9.7109375" style="2" customWidth="1"/>
    <col min="15" max="15" width="10.7109375" style="201" customWidth="1"/>
    <col min="16" max="16" width="3.7109375" style="2" customWidth="1"/>
    <col min="17" max="17" width="6.140625" style="2" customWidth="1"/>
    <col min="18" max="18" width="5.42578125" style="2" customWidth="1"/>
    <col min="19" max="22" width="13.7109375" style="2" customWidth="1"/>
    <col min="23" max="23" width="6.140625" style="2" customWidth="1"/>
    <col min="24" max="24" width="4.42578125" style="2" customWidth="1"/>
    <col min="25" max="25" width="6.140625" style="2" customWidth="1"/>
    <col min="26" max="26" width="5.42578125" style="2" customWidth="1"/>
    <col min="27" max="30" width="13.7109375" style="2" customWidth="1"/>
    <col min="31" max="31" width="6.140625" style="2" customWidth="1"/>
    <col min="32" max="32" width="3.7109375" style="2" customWidth="1"/>
    <col min="33" max="33" width="6.140625" style="2" customWidth="1"/>
    <col min="34" max="34" width="5.42578125" style="2" customWidth="1"/>
    <col min="35" max="38" width="13.7109375" style="2" customWidth="1"/>
    <col min="39" max="39" width="6.140625" style="2" customWidth="1"/>
    <col min="40" max="40" width="4.42578125" style="2" customWidth="1"/>
    <col min="41" max="41" width="6.140625" style="2" customWidth="1"/>
    <col min="42" max="42" width="5.42578125" style="2" customWidth="1"/>
    <col min="43" max="46" width="13.7109375" style="2" customWidth="1"/>
    <col min="47" max="47" width="6.140625" style="2" customWidth="1"/>
    <col min="48" max="48" width="15.85546875" style="2" customWidth="1"/>
    <col min="49" max="49" width="24.42578125" style="2" customWidth="1"/>
    <col min="50" max="16384" width="9.140625" style="2"/>
  </cols>
  <sheetData>
    <row r="1" spans="1:47" ht="57" customHeight="1" x14ac:dyDescent="0.25">
      <c r="A1" s="90"/>
      <c r="B1" s="90"/>
      <c r="C1" s="151"/>
      <c r="D1" s="151"/>
      <c r="E1" s="316" t="s">
        <v>254</v>
      </c>
      <c r="F1" s="316"/>
      <c r="N1" s="239"/>
      <c r="T1" s="37"/>
      <c r="V1" s="37"/>
      <c r="AB1" s="37"/>
      <c r="AD1" s="37"/>
      <c r="AJ1" s="37"/>
      <c r="AL1" s="37"/>
      <c r="AR1" s="37"/>
      <c r="AT1" s="37"/>
    </row>
    <row r="2" spans="1:47" ht="37.5" customHeight="1" x14ac:dyDescent="0.25">
      <c r="A2" s="191" t="s">
        <v>483</v>
      </c>
      <c r="B2" s="191" t="s">
        <v>488</v>
      </c>
      <c r="C2" s="190">
        <v>1</v>
      </c>
      <c r="D2" s="189">
        <v>2</v>
      </c>
      <c r="E2" s="5" t="s">
        <v>1</v>
      </c>
      <c r="F2" s="5" t="s">
        <v>0</v>
      </c>
      <c r="G2" s="5" t="s">
        <v>231</v>
      </c>
      <c r="H2" s="5" t="s">
        <v>232</v>
      </c>
      <c r="I2" s="5" t="s">
        <v>255</v>
      </c>
      <c r="J2" s="326" t="s">
        <v>233</v>
      </c>
      <c r="K2" s="5" t="s">
        <v>234</v>
      </c>
      <c r="L2" s="326" t="s">
        <v>235</v>
      </c>
      <c r="M2" s="5" t="s">
        <v>236</v>
      </c>
      <c r="N2" s="1" t="s">
        <v>228</v>
      </c>
      <c r="O2" s="202" t="s">
        <v>237</v>
      </c>
      <c r="P2" s="192" t="s">
        <v>489</v>
      </c>
      <c r="Q2" s="5" t="s">
        <v>231</v>
      </c>
      <c r="R2" s="5" t="s">
        <v>232</v>
      </c>
      <c r="S2" s="5" t="s">
        <v>255</v>
      </c>
      <c r="T2" s="5" t="s">
        <v>233</v>
      </c>
      <c r="U2" s="5" t="s">
        <v>234</v>
      </c>
      <c r="V2" s="5" t="s">
        <v>235</v>
      </c>
      <c r="W2" s="5" t="s">
        <v>236</v>
      </c>
      <c r="X2" s="196" t="s">
        <v>490</v>
      </c>
      <c r="Y2" s="5" t="s">
        <v>231</v>
      </c>
      <c r="Z2" s="5" t="s">
        <v>232</v>
      </c>
      <c r="AA2" s="5" t="s">
        <v>255</v>
      </c>
      <c r="AB2" s="5" t="s">
        <v>233</v>
      </c>
      <c r="AC2" s="5" t="s">
        <v>234</v>
      </c>
      <c r="AD2" s="5" t="s">
        <v>235</v>
      </c>
      <c r="AE2" s="5" t="s">
        <v>236</v>
      </c>
      <c r="AF2" s="223" t="s">
        <v>489</v>
      </c>
      <c r="AG2" s="5" t="s">
        <v>231</v>
      </c>
      <c r="AH2" s="5" t="s">
        <v>232</v>
      </c>
      <c r="AI2" s="5" t="s">
        <v>255</v>
      </c>
      <c r="AJ2" s="5" t="s">
        <v>233</v>
      </c>
      <c r="AK2" s="5" t="s">
        <v>234</v>
      </c>
      <c r="AL2" s="5" t="s">
        <v>235</v>
      </c>
      <c r="AM2" s="5" t="s">
        <v>236</v>
      </c>
      <c r="AN2" s="227" t="s">
        <v>490</v>
      </c>
      <c r="AO2" s="5" t="s">
        <v>231</v>
      </c>
      <c r="AP2" s="5" t="s">
        <v>232</v>
      </c>
      <c r="AQ2" s="5" t="s">
        <v>255</v>
      </c>
      <c r="AR2" s="5" t="s">
        <v>233</v>
      </c>
      <c r="AS2" s="5" t="s">
        <v>234</v>
      </c>
      <c r="AT2" s="5" t="s">
        <v>235</v>
      </c>
      <c r="AU2" s="5" t="s">
        <v>236</v>
      </c>
    </row>
    <row r="3" spans="1:47" ht="37.5" customHeight="1" x14ac:dyDescent="0.25">
      <c r="A3" s="3"/>
      <c r="B3" s="3"/>
      <c r="C3" s="152"/>
      <c r="D3" s="152"/>
      <c r="E3" s="317" t="s">
        <v>486</v>
      </c>
      <c r="F3" s="317"/>
      <c r="G3" s="82"/>
      <c r="H3" s="82"/>
      <c r="I3" s="82"/>
      <c r="J3" s="327"/>
      <c r="K3" s="82"/>
      <c r="L3" s="327"/>
      <c r="M3" s="82"/>
      <c r="N3" s="176">
        <v>100</v>
      </c>
      <c r="O3" s="210">
        <f>(O4*N4+O43*N43)/N3</f>
        <v>0.27183656575212867</v>
      </c>
      <c r="P3" s="193"/>
      <c r="Q3" s="82"/>
      <c r="R3" s="82"/>
      <c r="S3" s="82"/>
      <c r="T3" s="82"/>
      <c r="U3" s="82"/>
      <c r="V3" s="82"/>
      <c r="W3" s="82"/>
      <c r="X3" s="197"/>
      <c r="Y3" s="82"/>
      <c r="Z3" s="82"/>
      <c r="AA3" s="82"/>
      <c r="AB3" s="82"/>
      <c r="AC3" s="82"/>
      <c r="AD3" s="82"/>
      <c r="AE3" s="82"/>
      <c r="AF3" s="224"/>
      <c r="AG3" s="82"/>
      <c r="AH3" s="82"/>
      <c r="AI3" s="82"/>
      <c r="AJ3" s="82"/>
      <c r="AK3" s="82"/>
      <c r="AL3" s="82"/>
      <c r="AM3" s="82"/>
      <c r="AN3" s="228"/>
      <c r="AO3" s="82"/>
      <c r="AP3" s="82"/>
      <c r="AQ3" s="82"/>
      <c r="AR3" s="82"/>
      <c r="AS3" s="82"/>
      <c r="AT3" s="82"/>
      <c r="AU3" s="82"/>
    </row>
    <row r="4" spans="1:47" s="11" customFormat="1" ht="17.25" customHeight="1" x14ac:dyDescent="0.25">
      <c r="A4" s="177" t="s">
        <v>2</v>
      </c>
      <c r="B4" s="178"/>
      <c r="C4" s="179"/>
      <c r="D4" s="179"/>
      <c r="E4" s="180"/>
      <c r="F4" s="181"/>
      <c r="G4" s="181"/>
      <c r="H4" s="181"/>
      <c r="I4" s="181"/>
      <c r="J4" s="328"/>
      <c r="K4" s="181"/>
      <c r="L4" s="328"/>
      <c r="M4" s="181"/>
      <c r="N4" s="182">
        <v>19.583727530747399</v>
      </c>
      <c r="O4" s="345">
        <f>(O5*N5+O9*N9+O12*N12+O39*N39)/N4</f>
        <v>0.61941425120772942</v>
      </c>
      <c r="P4" s="194"/>
      <c r="Q4" s="181"/>
      <c r="R4" s="181"/>
      <c r="S4" s="181"/>
      <c r="T4" s="181"/>
      <c r="U4" s="181"/>
      <c r="V4" s="181"/>
      <c r="W4" s="181"/>
      <c r="X4" s="198"/>
      <c r="Y4" s="181"/>
      <c r="Z4" s="181"/>
      <c r="AA4" s="181"/>
      <c r="AB4" s="181"/>
      <c r="AC4" s="181"/>
      <c r="AD4" s="181"/>
      <c r="AE4" s="181"/>
      <c r="AF4" s="225"/>
      <c r="AG4" s="181"/>
      <c r="AH4" s="181"/>
      <c r="AI4" s="181"/>
      <c r="AJ4" s="181"/>
      <c r="AK4" s="181"/>
      <c r="AL4" s="181"/>
      <c r="AM4" s="181"/>
      <c r="AN4" s="229"/>
      <c r="AO4" s="181"/>
      <c r="AP4" s="181"/>
      <c r="AQ4" s="181"/>
      <c r="AR4" s="181"/>
      <c r="AS4" s="181"/>
      <c r="AT4" s="181"/>
      <c r="AU4" s="181"/>
    </row>
    <row r="5" spans="1:47" s="11" customFormat="1" outlineLevel="1" x14ac:dyDescent="0.25">
      <c r="A5" s="156"/>
      <c r="B5" s="162" t="s">
        <v>494</v>
      </c>
      <c r="C5" s="170"/>
      <c r="D5" s="170"/>
      <c r="E5" s="159"/>
      <c r="F5" s="159"/>
      <c r="G5" s="159"/>
      <c r="H5" s="159"/>
      <c r="I5" s="159"/>
      <c r="J5" s="329"/>
      <c r="K5" s="159"/>
      <c r="L5" s="329"/>
      <c r="M5" s="159"/>
      <c r="N5" s="161">
        <v>0.59129612109744556</v>
      </c>
      <c r="O5" s="204">
        <f>SUMPRODUCT(N6:N8,O6:O8)/N5</f>
        <v>1</v>
      </c>
      <c r="P5" s="194"/>
      <c r="Q5" s="159"/>
      <c r="R5" s="159"/>
      <c r="S5" s="159"/>
      <c r="T5" s="159"/>
      <c r="U5" s="159"/>
      <c r="V5" s="159"/>
      <c r="W5" s="159"/>
      <c r="X5" s="198"/>
      <c r="Y5" s="159"/>
      <c r="Z5" s="159"/>
      <c r="AA5" s="159"/>
      <c r="AB5" s="159"/>
      <c r="AC5" s="159"/>
      <c r="AD5" s="159"/>
      <c r="AE5" s="159"/>
      <c r="AF5" s="225"/>
      <c r="AG5" s="159"/>
      <c r="AH5" s="159"/>
      <c r="AI5" s="159"/>
      <c r="AJ5" s="159"/>
      <c r="AK5" s="159"/>
      <c r="AL5" s="159"/>
      <c r="AM5" s="159"/>
      <c r="AN5" s="229"/>
      <c r="AO5" s="159"/>
      <c r="AP5" s="159"/>
      <c r="AQ5" s="159"/>
      <c r="AR5" s="159"/>
      <c r="AS5" s="159"/>
      <c r="AT5" s="159"/>
      <c r="AU5" s="159"/>
    </row>
    <row r="6" spans="1:47" s="11" customFormat="1" outlineLevel="2" x14ac:dyDescent="0.25">
      <c r="A6" s="156" t="s">
        <v>351</v>
      </c>
      <c r="B6" s="166" t="s">
        <v>502</v>
      </c>
      <c r="C6" s="167"/>
      <c r="D6" s="168"/>
      <c r="E6" s="234" t="s">
        <v>495</v>
      </c>
      <c r="F6" s="234" t="s">
        <v>501</v>
      </c>
      <c r="G6" s="158" t="str">
        <f>IF(AO6&lt;&gt;"",AO6,IF(AG6&lt;&gt;"",AG6,IF(Y6&lt;&gt;"",Y6,IF(Q6&lt;&gt;"",Q6,""))))</f>
        <v>IFI</v>
      </c>
      <c r="H6" s="158" t="str">
        <f t="shared" ref="H6:J6" si="0">IF(AP6&lt;&gt;"",AP6,IF(AH6&lt;&gt;"",AH6,IF(Z6&lt;&gt;"",Z6,IF(R6&lt;&gt;"",R6,""))))</f>
        <v>D</v>
      </c>
      <c r="I6" s="158" t="str">
        <f t="shared" si="0"/>
        <v>98207-4-0017</v>
      </c>
      <c r="J6" s="237">
        <f t="shared" si="0"/>
        <v>43940</v>
      </c>
      <c r="K6" s="158"/>
      <c r="L6" s="237"/>
      <c r="M6" s="158"/>
      <c r="N6" s="235">
        <v>0.23651844843897823</v>
      </c>
      <c r="O6" s="205">
        <v>1</v>
      </c>
      <c r="P6" s="194"/>
      <c r="Q6" s="158" t="s">
        <v>726</v>
      </c>
      <c r="R6" s="158" t="s">
        <v>351</v>
      </c>
      <c r="S6" s="158" t="s">
        <v>725</v>
      </c>
      <c r="T6" s="237">
        <v>43855</v>
      </c>
      <c r="U6" s="158"/>
      <c r="V6" s="158"/>
      <c r="W6" s="158"/>
      <c r="X6" s="198"/>
      <c r="Y6" s="158" t="s">
        <v>726</v>
      </c>
      <c r="Z6" s="158" t="s">
        <v>478</v>
      </c>
      <c r="AA6" s="158" t="s">
        <v>734</v>
      </c>
      <c r="AB6" s="237">
        <v>43878</v>
      </c>
      <c r="AC6" s="158"/>
      <c r="AD6" s="158"/>
      <c r="AE6" s="158"/>
      <c r="AF6" s="225"/>
      <c r="AG6" s="158" t="s">
        <v>726</v>
      </c>
      <c r="AH6" s="158" t="s">
        <v>482</v>
      </c>
      <c r="AI6" s="158" t="s">
        <v>912</v>
      </c>
      <c r="AJ6" s="237">
        <v>43940</v>
      </c>
      <c r="AK6" s="158"/>
      <c r="AL6" s="158"/>
      <c r="AM6" s="158"/>
      <c r="AN6" s="229"/>
      <c r="AO6" s="158"/>
      <c r="AP6" s="158"/>
      <c r="AQ6" s="158"/>
      <c r="AR6" s="158"/>
      <c r="AS6" s="158"/>
      <c r="AT6" s="158"/>
      <c r="AU6" s="158"/>
    </row>
    <row r="7" spans="1:47" s="11" customFormat="1" outlineLevel="2" x14ac:dyDescent="0.25">
      <c r="A7" s="156" t="s">
        <v>351</v>
      </c>
      <c r="B7" s="166" t="s">
        <v>502</v>
      </c>
      <c r="C7" s="167"/>
      <c r="D7" s="168"/>
      <c r="E7" s="234" t="s">
        <v>496</v>
      </c>
      <c r="F7" s="234" t="s">
        <v>500</v>
      </c>
      <c r="G7" s="158" t="str">
        <f t="shared" ref="G7:G70" si="1">IF(AO7&lt;&gt;"",AO7,IF(AG7&lt;&gt;"",AG7,IF(Y7&lt;&gt;"",Y7,IF(Q7&lt;&gt;"",Q7,""))))</f>
        <v>IFI</v>
      </c>
      <c r="H7" s="158" t="str">
        <f t="shared" ref="H7:H70" si="2">IF(AP7&lt;&gt;"",AP7,IF(AH7&lt;&gt;"",AH7,IF(Z7&lt;&gt;"",Z7,IF(R7&lt;&gt;"",R7,""))))</f>
        <v>A</v>
      </c>
      <c r="I7" s="158" t="str">
        <f t="shared" ref="I7:I70" si="3">IF(AQ7&lt;&gt;"",AQ7,IF(AI7&lt;&gt;"",AI7,IF(AA7&lt;&gt;"",AA7,IF(S7&lt;&gt;"",S7,""))))</f>
        <v>98207-4-0002</v>
      </c>
      <c r="J7" s="237">
        <f t="shared" ref="J7:J70" si="4">IF(AR7&lt;&gt;"",AR7,IF(AJ7&lt;&gt;"",AJ7,IF(AB7&lt;&gt;"",AB7,IF(T7&lt;&gt;"",T7,""))))</f>
        <v>43855</v>
      </c>
      <c r="K7" s="158"/>
      <c r="L7" s="237"/>
      <c r="M7" s="158"/>
      <c r="N7" s="235">
        <v>0.23651844843897823</v>
      </c>
      <c r="O7" s="205">
        <v>1</v>
      </c>
      <c r="P7" s="194"/>
      <c r="Q7" s="158" t="s">
        <v>726</v>
      </c>
      <c r="R7" s="158" t="s">
        <v>342</v>
      </c>
      <c r="S7" s="158" t="s">
        <v>727</v>
      </c>
      <c r="T7" s="237">
        <v>43855</v>
      </c>
      <c r="U7" s="158"/>
      <c r="V7" s="158"/>
      <c r="W7" s="158"/>
      <c r="X7" s="198"/>
      <c r="Y7" s="158"/>
      <c r="Z7" s="158"/>
      <c r="AA7" s="158"/>
      <c r="AB7" s="158"/>
      <c r="AC7" s="158"/>
      <c r="AD7" s="158"/>
      <c r="AE7" s="158"/>
      <c r="AF7" s="225"/>
      <c r="AG7" s="158"/>
      <c r="AH7" s="158"/>
      <c r="AI7" s="158"/>
      <c r="AJ7" s="158"/>
      <c r="AK7" s="158"/>
      <c r="AL7" s="158"/>
      <c r="AM7" s="158"/>
      <c r="AN7" s="229"/>
      <c r="AO7" s="158"/>
      <c r="AP7" s="158"/>
      <c r="AQ7" s="158"/>
      <c r="AR7" s="158"/>
      <c r="AS7" s="158"/>
      <c r="AT7" s="158"/>
      <c r="AU7" s="158"/>
    </row>
    <row r="8" spans="1:47" s="11" customFormat="1" outlineLevel="2" x14ac:dyDescent="0.25">
      <c r="A8" s="156" t="s">
        <v>351</v>
      </c>
      <c r="B8" s="166" t="s">
        <v>502</v>
      </c>
      <c r="C8" s="167"/>
      <c r="D8" s="168"/>
      <c r="E8" s="234" t="s">
        <v>497</v>
      </c>
      <c r="F8" s="234" t="s">
        <v>843</v>
      </c>
      <c r="G8" s="158" t="str">
        <f t="shared" si="1"/>
        <v>IFI</v>
      </c>
      <c r="H8" s="158" t="str">
        <f t="shared" si="2"/>
        <v>A</v>
      </c>
      <c r="I8" s="158" t="str">
        <f t="shared" si="3"/>
        <v>98207-4-0015</v>
      </c>
      <c r="J8" s="237">
        <f t="shared" si="4"/>
        <v>43936</v>
      </c>
      <c r="K8" s="158"/>
      <c r="L8" s="237"/>
      <c r="M8" s="158"/>
      <c r="N8" s="235">
        <v>0.11825922421948912</v>
      </c>
      <c r="O8" s="205">
        <v>1</v>
      </c>
      <c r="P8" s="194"/>
      <c r="Q8" s="158" t="s">
        <v>726</v>
      </c>
      <c r="R8" s="158" t="s">
        <v>342</v>
      </c>
      <c r="S8" s="158" t="s">
        <v>898</v>
      </c>
      <c r="T8" s="237">
        <v>43936</v>
      </c>
      <c r="U8" s="158"/>
      <c r="V8" s="158"/>
      <c r="W8" s="158"/>
      <c r="X8" s="198"/>
      <c r="Y8" s="158"/>
      <c r="Z8" s="158"/>
      <c r="AA8" s="158"/>
      <c r="AB8" s="158"/>
      <c r="AC8" s="158"/>
      <c r="AD8" s="158"/>
      <c r="AE8" s="158"/>
      <c r="AF8" s="225"/>
      <c r="AG8" s="158"/>
      <c r="AH8" s="158"/>
      <c r="AI8" s="158"/>
      <c r="AJ8" s="158"/>
      <c r="AK8" s="158"/>
      <c r="AL8" s="158"/>
      <c r="AM8" s="158"/>
      <c r="AN8" s="229"/>
      <c r="AO8" s="158"/>
      <c r="AP8" s="158"/>
      <c r="AQ8" s="158"/>
      <c r="AR8" s="158"/>
      <c r="AS8" s="158"/>
      <c r="AT8" s="158"/>
      <c r="AU8" s="158"/>
    </row>
    <row r="9" spans="1:47" s="11" customFormat="1" outlineLevel="1" x14ac:dyDescent="0.25">
      <c r="A9" s="156"/>
      <c r="B9" s="162" t="s">
        <v>503</v>
      </c>
      <c r="C9" s="170"/>
      <c r="D9" s="170"/>
      <c r="E9" s="159"/>
      <c r="F9" s="159"/>
      <c r="G9" s="159" t="str">
        <f t="shared" si="1"/>
        <v/>
      </c>
      <c r="H9" s="159" t="str">
        <f t="shared" si="2"/>
        <v/>
      </c>
      <c r="I9" s="159" t="str">
        <f t="shared" si="3"/>
        <v/>
      </c>
      <c r="J9" s="329" t="str">
        <f t="shared" si="4"/>
        <v/>
      </c>
      <c r="K9" s="159"/>
      <c r="L9" s="329"/>
      <c r="M9" s="159"/>
      <c r="N9" s="161">
        <v>2.4834437086092715</v>
      </c>
      <c r="O9" s="204">
        <f>(O10*N10+O11*N11)/N9</f>
        <v>0</v>
      </c>
      <c r="P9" s="194"/>
      <c r="Q9" s="159"/>
      <c r="R9" s="159"/>
      <c r="S9" s="159"/>
      <c r="T9" s="159"/>
      <c r="U9" s="159"/>
      <c r="V9" s="159"/>
      <c r="W9" s="159"/>
      <c r="X9" s="198"/>
      <c r="Y9" s="159"/>
      <c r="Z9" s="159"/>
      <c r="AA9" s="159"/>
      <c r="AB9" s="159"/>
      <c r="AC9" s="159"/>
      <c r="AD9" s="159"/>
      <c r="AE9" s="159"/>
      <c r="AF9" s="225"/>
      <c r="AG9" s="159"/>
      <c r="AH9" s="159"/>
      <c r="AI9" s="159"/>
      <c r="AJ9" s="159"/>
      <c r="AK9" s="159"/>
      <c r="AL9" s="159"/>
      <c r="AM9" s="159"/>
      <c r="AN9" s="229"/>
      <c r="AO9" s="159"/>
      <c r="AP9" s="159"/>
      <c r="AQ9" s="159"/>
      <c r="AR9" s="159"/>
      <c r="AS9" s="159"/>
      <c r="AT9" s="159"/>
      <c r="AU9" s="159"/>
    </row>
    <row r="10" spans="1:47" s="11" customFormat="1" outlineLevel="2" x14ac:dyDescent="0.25">
      <c r="A10" s="156" t="s">
        <v>351</v>
      </c>
      <c r="B10" s="166" t="s">
        <v>479</v>
      </c>
      <c r="C10" s="167"/>
      <c r="D10" s="168"/>
      <c r="E10" s="234" t="s">
        <v>556</v>
      </c>
      <c r="F10" s="234" t="s">
        <v>557</v>
      </c>
      <c r="G10" s="158" t="str">
        <f t="shared" si="1"/>
        <v/>
      </c>
      <c r="H10" s="158" t="str">
        <f t="shared" si="2"/>
        <v/>
      </c>
      <c r="I10" s="158" t="str">
        <f t="shared" si="3"/>
        <v/>
      </c>
      <c r="J10" s="237" t="str">
        <f t="shared" si="4"/>
        <v/>
      </c>
      <c r="K10" s="158"/>
      <c r="L10" s="237"/>
      <c r="M10" s="158"/>
      <c r="N10" s="235">
        <v>1.7738883632923368</v>
      </c>
      <c r="O10" s="205"/>
      <c r="P10" s="194"/>
      <c r="Q10" s="158"/>
      <c r="R10" s="158"/>
      <c r="S10" s="158"/>
      <c r="T10" s="158"/>
      <c r="U10" s="158"/>
      <c r="V10" s="158"/>
      <c r="W10" s="158"/>
      <c r="X10" s="198"/>
      <c r="Y10" s="158"/>
      <c r="Z10" s="158"/>
      <c r="AA10" s="158"/>
      <c r="AB10" s="158"/>
      <c r="AC10" s="158"/>
      <c r="AD10" s="158"/>
      <c r="AE10" s="158"/>
      <c r="AF10" s="225"/>
      <c r="AG10" s="158"/>
      <c r="AH10" s="158"/>
      <c r="AI10" s="158"/>
      <c r="AJ10" s="158"/>
      <c r="AK10" s="158"/>
      <c r="AL10" s="158"/>
      <c r="AM10" s="158"/>
      <c r="AN10" s="229"/>
      <c r="AO10" s="158"/>
      <c r="AP10" s="158"/>
      <c r="AQ10" s="158"/>
      <c r="AR10" s="158"/>
      <c r="AS10" s="158"/>
      <c r="AT10" s="158"/>
      <c r="AU10" s="158"/>
    </row>
    <row r="11" spans="1:47" s="11" customFormat="1" outlineLevel="2" x14ac:dyDescent="0.25">
      <c r="A11" s="156" t="s">
        <v>351</v>
      </c>
      <c r="B11" s="166" t="s">
        <v>479</v>
      </c>
      <c r="C11" s="167"/>
      <c r="D11" s="167"/>
      <c r="E11" s="234" t="s">
        <v>782</v>
      </c>
      <c r="F11" s="234" t="s">
        <v>783</v>
      </c>
      <c r="G11" s="312" t="str">
        <f t="shared" si="1"/>
        <v/>
      </c>
      <c r="H11" s="312" t="str">
        <f t="shared" si="2"/>
        <v/>
      </c>
      <c r="I11" s="312" t="str">
        <f t="shared" si="3"/>
        <v/>
      </c>
      <c r="J11" s="330" t="str">
        <f t="shared" si="4"/>
        <v/>
      </c>
      <c r="K11" s="312"/>
      <c r="L11" s="330"/>
      <c r="M11" s="312"/>
      <c r="N11" s="218">
        <v>0.70955534531693476</v>
      </c>
      <c r="O11" s="313"/>
      <c r="P11" s="194"/>
      <c r="Q11" s="312"/>
      <c r="R11" s="312"/>
      <c r="S11" s="312"/>
      <c r="T11" s="312"/>
      <c r="U11" s="312"/>
      <c r="V11" s="312"/>
      <c r="W11" s="312"/>
      <c r="X11" s="198"/>
      <c r="Y11" s="312"/>
      <c r="Z11" s="312"/>
      <c r="AA11" s="312"/>
      <c r="AB11" s="312"/>
      <c r="AC11" s="312"/>
      <c r="AD11" s="312"/>
      <c r="AE11" s="312"/>
      <c r="AF11" s="225"/>
      <c r="AG11" s="312"/>
      <c r="AH11" s="312"/>
      <c r="AI11" s="312"/>
      <c r="AJ11" s="312"/>
      <c r="AK11" s="312"/>
      <c r="AL11" s="312"/>
      <c r="AM11" s="312"/>
      <c r="AN11" s="229"/>
      <c r="AO11" s="312"/>
      <c r="AP11" s="312"/>
      <c r="AQ11" s="312"/>
      <c r="AR11" s="312"/>
      <c r="AS11" s="312"/>
      <c r="AT11" s="312"/>
      <c r="AU11" s="312"/>
    </row>
    <row r="12" spans="1:47" s="11" customFormat="1" outlineLevel="1" x14ac:dyDescent="0.25">
      <c r="A12" s="156"/>
      <c r="B12" s="162" t="s">
        <v>4</v>
      </c>
      <c r="C12" s="160"/>
      <c r="D12" s="160"/>
      <c r="E12" s="159"/>
      <c r="F12" s="159"/>
      <c r="G12" s="159" t="str">
        <f t="shared" si="1"/>
        <v/>
      </c>
      <c r="H12" s="159" t="str">
        <f t="shared" si="2"/>
        <v/>
      </c>
      <c r="I12" s="159" t="str">
        <f t="shared" si="3"/>
        <v/>
      </c>
      <c r="J12" s="329" t="str">
        <f t="shared" si="4"/>
        <v/>
      </c>
      <c r="K12" s="159"/>
      <c r="L12" s="329"/>
      <c r="M12" s="159"/>
      <c r="N12" s="161">
        <v>14.143803216650898</v>
      </c>
      <c r="O12" s="204">
        <f>(O13*N13+O31*N31)/N12</f>
        <v>0.81584448160535128</v>
      </c>
      <c r="P12" s="194"/>
      <c r="Q12" s="159"/>
      <c r="R12" s="159"/>
      <c r="S12" s="159"/>
      <c r="T12" s="159"/>
      <c r="U12" s="159"/>
      <c r="V12" s="159"/>
      <c r="W12" s="159"/>
      <c r="X12" s="198"/>
      <c r="Y12" s="159"/>
      <c r="Z12" s="159"/>
      <c r="AA12" s="159"/>
      <c r="AB12" s="159"/>
      <c r="AC12" s="159"/>
      <c r="AD12" s="159"/>
      <c r="AE12" s="159"/>
      <c r="AF12" s="225"/>
      <c r="AG12" s="159"/>
      <c r="AH12" s="159"/>
      <c r="AI12" s="159"/>
      <c r="AJ12" s="159"/>
      <c r="AK12" s="159"/>
      <c r="AL12" s="159"/>
      <c r="AM12" s="159"/>
      <c r="AN12" s="229"/>
      <c r="AO12" s="159"/>
      <c r="AP12" s="159"/>
      <c r="AQ12" s="159"/>
      <c r="AR12" s="159"/>
      <c r="AS12" s="159"/>
      <c r="AT12" s="159"/>
      <c r="AU12" s="159"/>
    </row>
    <row r="13" spans="1:47" s="11" customFormat="1" outlineLevel="2" x14ac:dyDescent="0.25">
      <c r="A13" s="156"/>
      <c r="B13" s="165"/>
      <c r="C13" s="172" t="s">
        <v>481</v>
      </c>
      <c r="D13" s="153"/>
      <c r="E13" s="171"/>
      <c r="F13" s="171"/>
      <c r="G13" s="171" t="str">
        <f t="shared" si="1"/>
        <v/>
      </c>
      <c r="H13" s="171" t="str">
        <f t="shared" si="2"/>
        <v/>
      </c>
      <c r="I13" s="171" t="str">
        <f t="shared" si="3"/>
        <v/>
      </c>
      <c r="J13" s="331" t="str">
        <f t="shared" si="4"/>
        <v/>
      </c>
      <c r="K13" s="171"/>
      <c r="L13" s="331"/>
      <c r="M13" s="171"/>
      <c r="N13" s="173">
        <v>11.140018921475875</v>
      </c>
      <c r="O13" s="206">
        <f>SUMPRODUCT(N14:N30,O14:O30)/N13</f>
        <v>0.90302547770700636</v>
      </c>
      <c r="P13" s="194"/>
      <c r="Q13" s="171"/>
      <c r="R13" s="171"/>
      <c r="S13" s="171"/>
      <c r="T13" s="171"/>
      <c r="U13" s="171"/>
      <c r="V13" s="171"/>
      <c r="W13" s="171"/>
      <c r="X13" s="198"/>
      <c r="Y13" s="171"/>
      <c r="Z13" s="171"/>
      <c r="AA13" s="171"/>
      <c r="AB13" s="171"/>
      <c r="AC13" s="171"/>
      <c r="AD13" s="171"/>
      <c r="AE13" s="171"/>
      <c r="AF13" s="225"/>
      <c r="AG13" s="171"/>
      <c r="AH13" s="171"/>
      <c r="AI13" s="171"/>
      <c r="AJ13" s="171"/>
      <c r="AK13" s="171"/>
      <c r="AL13" s="171"/>
      <c r="AM13" s="171"/>
      <c r="AN13" s="229"/>
      <c r="AO13" s="171"/>
      <c r="AP13" s="171"/>
      <c r="AQ13" s="171"/>
      <c r="AR13" s="171"/>
      <c r="AS13" s="171"/>
      <c r="AT13" s="171"/>
      <c r="AU13" s="171"/>
    </row>
    <row r="14" spans="1:47" s="11" customFormat="1" outlineLevel="3" x14ac:dyDescent="0.25">
      <c r="A14" s="156" t="s">
        <v>351</v>
      </c>
      <c r="B14" s="163" t="s">
        <v>478</v>
      </c>
      <c r="C14" s="153"/>
      <c r="D14" s="153"/>
      <c r="E14" s="234" t="s">
        <v>417</v>
      </c>
      <c r="F14" s="234" t="s">
        <v>499</v>
      </c>
      <c r="G14" s="158" t="str">
        <f t="shared" si="1"/>
        <v>IFC</v>
      </c>
      <c r="H14" s="158">
        <f t="shared" si="2"/>
        <v>2</v>
      </c>
      <c r="I14" s="158" t="str">
        <f t="shared" si="3"/>
        <v>98207-4-0024</v>
      </c>
      <c r="J14" s="237">
        <f t="shared" si="4"/>
        <v>43953</v>
      </c>
      <c r="K14" s="158"/>
      <c r="L14" s="237"/>
      <c r="M14" s="158"/>
      <c r="N14" s="235">
        <v>3.8907284768211921</v>
      </c>
      <c r="O14" s="205">
        <v>1</v>
      </c>
      <c r="P14" s="194"/>
      <c r="Q14" s="158" t="s">
        <v>341</v>
      </c>
      <c r="R14" s="158" t="s">
        <v>342</v>
      </c>
      <c r="S14" s="158" t="s">
        <v>728</v>
      </c>
      <c r="T14" s="237">
        <v>43855</v>
      </c>
      <c r="U14" s="158"/>
      <c r="V14" s="158"/>
      <c r="W14" s="158"/>
      <c r="X14" s="198"/>
      <c r="Y14" s="158" t="s">
        <v>735</v>
      </c>
      <c r="Z14" s="158">
        <v>0</v>
      </c>
      <c r="AA14" s="158" t="s">
        <v>736</v>
      </c>
      <c r="AB14" s="237">
        <v>43878</v>
      </c>
      <c r="AC14" s="158"/>
      <c r="AD14" s="158"/>
      <c r="AE14" s="158"/>
      <c r="AF14" s="225"/>
      <c r="AG14" s="158" t="s">
        <v>735</v>
      </c>
      <c r="AH14" s="158">
        <v>1</v>
      </c>
      <c r="AI14" s="158" t="s">
        <v>780</v>
      </c>
      <c r="AJ14" s="237">
        <v>43901</v>
      </c>
      <c r="AK14" s="237"/>
      <c r="AL14" s="158"/>
      <c r="AM14" s="158"/>
      <c r="AN14" s="229"/>
      <c r="AO14" s="158" t="s">
        <v>735</v>
      </c>
      <c r="AP14" s="158">
        <v>2</v>
      </c>
      <c r="AQ14" s="158" t="s">
        <v>991</v>
      </c>
      <c r="AR14" s="237">
        <v>43953</v>
      </c>
      <c r="AS14" s="158"/>
      <c r="AT14" s="158"/>
      <c r="AU14" s="158"/>
    </row>
    <row r="15" spans="1:47" s="11" customFormat="1" outlineLevel="3" x14ac:dyDescent="0.25">
      <c r="A15" s="156" t="s">
        <v>351</v>
      </c>
      <c r="B15" s="163" t="s">
        <v>478</v>
      </c>
      <c r="C15" s="153"/>
      <c r="D15" s="153"/>
      <c r="E15" s="234" t="s">
        <v>828</v>
      </c>
      <c r="F15" s="234" t="s">
        <v>830</v>
      </c>
      <c r="G15" s="158" t="str">
        <f t="shared" si="1"/>
        <v>IFC</v>
      </c>
      <c r="H15" s="158">
        <f t="shared" si="2"/>
        <v>0</v>
      </c>
      <c r="I15" s="158" t="str">
        <f t="shared" si="3"/>
        <v>98207-4-0026</v>
      </c>
      <c r="J15" s="237">
        <f t="shared" si="4"/>
        <v>43967</v>
      </c>
      <c r="K15" s="158"/>
      <c r="L15" s="237"/>
      <c r="M15" s="158"/>
      <c r="N15" s="235">
        <v>0.47303689687795647</v>
      </c>
      <c r="O15" s="205">
        <v>1</v>
      </c>
      <c r="P15" s="194"/>
      <c r="Q15" s="158" t="s">
        <v>341</v>
      </c>
      <c r="R15" s="158" t="s">
        <v>342</v>
      </c>
      <c r="S15" s="158" t="s">
        <v>899</v>
      </c>
      <c r="T15" s="237">
        <v>43936</v>
      </c>
      <c r="U15" s="158"/>
      <c r="V15" s="158"/>
      <c r="W15" s="158"/>
      <c r="X15" s="198"/>
      <c r="Y15" s="25" t="s">
        <v>735</v>
      </c>
      <c r="Z15" s="158">
        <v>0</v>
      </c>
      <c r="AA15" s="158" t="s">
        <v>995</v>
      </c>
      <c r="AB15" s="237">
        <v>43967</v>
      </c>
      <c r="AC15" s="158"/>
      <c r="AD15" s="158"/>
      <c r="AE15" s="158"/>
      <c r="AF15" s="225"/>
      <c r="AG15" s="158"/>
      <c r="AH15" s="158"/>
      <c r="AI15" s="158"/>
      <c r="AJ15" s="237"/>
      <c r="AK15" s="237"/>
      <c r="AL15" s="158"/>
      <c r="AM15" s="158"/>
      <c r="AN15" s="229"/>
      <c r="AO15" s="158"/>
      <c r="AP15" s="158"/>
      <c r="AQ15" s="158"/>
      <c r="AR15" s="158"/>
      <c r="AS15" s="158"/>
      <c r="AT15" s="158"/>
      <c r="AU15" s="158"/>
    </row>
    <row r="16" spans="1:47" s="11" customFormat="1" outlineLevel="3" x14ac:dyDescent="0.25">
      <c r="A16" s="156" t="s">
        <v>351</v>
      </c>
      <c r="B16" s="163" t="s">
        <v>478</v>
      </c>
      <c r="C16" s="153"/>
      <c r="D16" s="153"/>
      <c r="E16" s="234" t="s">
        <v>829</v>
      </c>
      <c r="F16" s="234" t="s">
        <v>831</v>
      </c>
      <c r="G16" s="158" t="str">
        <f>IF(AO16&lt;&gt;"",AO16,IF(AG16&lt;&gt;"",AG16,IF(Y16&lt;&gt;"",Y16,IF(Q16&lt;&gt;"",Q16,""))))</f>
        <v>IFC</v>
      </c>
      <c r="H16" s="158">
        <f t="shared" si="2"/>
        <v>0</v>
      </c>
      <c r="I16" s="158" t="str">
        <f t="shared" si="3"/>
        <v>98207-4-0026</v>
      </c>
      <c r="J16" s="237">
        <f t="shared" si="4"/>
        <v>43967</v>
      </c>
      <c r="K16" s="158"/>
      <c r="L16" s="237"/>
      <c r="M16" s="158"/>
      <c r="N16" s="235">
        <v>0.47303689687795647</v>
      </c>
      <c r="O16" s="205">
        <v>1</v>
      </c>
      <c r="P16" s="194"/>
      <c r="Q16" s="158" t="s">
        <v>341</v>
      </c>
      <c r="R16" s="158" t="s">
        <v>342</v>
      </c>
      <c r="S16" s="158" t="s">
        <v>899</v>
      </c>
      <c r="T16" s="237">
        <v>43936</v>
      </c>
      <c r="U16" s="158"/>
      <c r="V16" s="158"/>
      <c r="W16" s="158"/>
      <c r="X16" s="198"/>
      <c r="Y16" s="25" t="s">
        <v>735</v>
      </c>
      <c r="Z16" s="158">
        <v>0</v>
      </c>
      <c r="AA16" s="158" t="s">
        <v>995</v>
      </c>
      <c r="AB16" s="237">
        <v>43967</v>
      </c>
      <c r="AC16" s="158"/>
      <c r="AD16" s="158"/>
      <c r="AE16" s="158"/>
      <c r="AF16" s="225"/>
      <c r="AG16" s="158"/>
      <c r="AH16" s="158"/>
      <c r="AI16" s="158"/>
      <c r="AJ16" s="237"/>
      <c r="AK16" s="237"/>
      <c r="AL16" s="158"/>
      <c r="AM16" s="158"/>
      <c r="AN16" s="229"/>
      <c r="AO16" s="158"/>
      <c r="AP16" s="158"/>
      <c r="AQ16" s="158"/>
      <c r="AR16" s="158"/>
      <c r="AS16" s="158"/>
      <c r="AT16" s="158"/>
      <c r="AU16" s="158"/>
    </row>
    <row r="17" spans="1:47" s="11" customFormat="1" outlineLevel="3" x14ac:dyDescent="0.25">
      <c r="A17" s="156" t="s">
        <v>351</v>
      </c>
      <c r="B17" s="163" t="s">
        <v>478</v>
      </c>
      <c r="C17" s="153"/>
      <c r="D17" s="153"/>
      <c r="E17" s="25" t="s">
        <v>895</v>
      </c>
      <c r="F17" s="25" t="s">
        <v>894</v>
      </c>
      <c r="G17" s="25" t="str">
        <f t="shared" si="1"/>
        <v>IFA</v>
      </c>
      <c r="H17" s="25" t="str">
        <f t="shared" si="2"/>
        <v>A</v>
      </c>
      <c r="I17" s="25" t="str">
        <f t="shared" si="3"/>
        <v>98207-4-0013</v>
      </c>
      <c r="J17" s="238">
        <f t="shared" si="4"/>
        <v>43934</v>
      </c>
      <c r="K17" s="25"/>
      <c r="L17" s="238"/>
      <c r="M17" s="25"/>
      <c r="N17" s="334">
        <v>0.74503311258278149</v>
      </c>
      <c r="O17" s="208">
        <v>0.7</v>
      </c>
      <c r="P17" s="194"/>
      <c r="Q17" s="158" t="s">
        <v>341</v>
      </c>
      <c r="R17" s="158" t="s">
        <v>342</v>
      </c>
      <c r="S17" s="158" t="s">
        <v>897</v>
      </c>
      <c r="T17" s="237">
        <v>43934</v>
      </c>
      <c r="U17" s="19"/>
      <c r="V17" s="19"/>
      <c r="W17" s="19"/>
      <c r="X17" s="198"/>
      <c r="Y17" s="19"/>
      <c r="Z17" s="19"/>
      <c r="AA17" s="19"/>
      <c r="AB17" s="19"/>
      <c r="AC17" s="19"/>
      <c r="AD17" s="19"/>
      <c r="AE17" s="19"/>
      <c r="AF17" s="225"/>
      <c r="AG17" s="19"/>
      <c r="AH17" s="19"/>
      <c r="AI17" s="19"/>
      <c r="AJ17" s="19"/>
      <c r="AK17" s="19"/>
      <c r="AL17" s="19"/>
      <c r="AM17" s="19"/>
      <c r="AN17" s="229"/>
      <c r="AO17" s="19"/>
      <c r="AP17" s="19"/>
      <c r="AQ17" s="19"/>
      <c r="AR17" s="19"/>
      <c r="AS17" s="19"/>
      <c r="AT17" s="19"/>
      <c r="AU17" s="19"/>
    </row>
    <row r="18" spans="1:47" s="11" customFormat="1" outlineLevel="3" x14ac:dyDescent="0.25">
      <c r="A18" s="156" t="s">
        <v>351</v>
      </c>
      <c r="B18" s="163" t="s">
        <v>478</v>
      </c>
      <c r="C18" s="153"/>
      <c r="D18" s="153"/>
      <c r="E18" s="25" t="s">
        <v>784</v>
      </c>
      <c r="F18" s="335" t="s">
        <v>785</v>
      </c>
      <c r="G18" s="25" t="str">
        <f t="shared" si="1"/>
        <v>IFA</v>
      </c>
      <c r="H18" s="25" t="str">
        <f t="shared" si="2"/>
        <v>A</v>
      </c>
      <c r="I18" s="25" t="str">
        <f t="shared" si="3"/>
        <v>98207-4-0020</v>
      </c>
      <c r="J18" s="238">
        <f t="shared" si="4"/>
        <v>43948</v>
      </c>
      <c r="K18" s="25"/>
      <c r="L18" s="238"/>
      <c r="M18" s="25"/>
      <c r="N18" s="334">
        <v>0.37251655629139074</v>
      </c>
      <c r="O18" s="208">
        <v>0.7</v>
      </c>
      <c r="P18" s="194"/>
      <c r="Q18" s="158" t="s">
        <v>341</v>
      </c>
      <c r="R18" s="158" t="s">
        <v>342</v>
      </c>
      <c r="S18" s="25" t="s">
        <v>915</v>
      </c>
      <c r="T18" s="238">
        <v>43948</v>
      </c>
      <c r="U18" s="19"/>
      <c r="V18" s="19"/>
      <c r="W18" s="19"/>
      <c r="X18" s="198"/>
      <c r="Y18" s="19"/>
      <c r="Z18" s="19"/>
      <c r="AA18" s="19"/>
      <c r="AB18" s="19"/>
      <c r="AC18" s="19"/>
      <c r="AD18" s="19"/>
      <c r="AE18" s="19"/>
      <c r="AF18" s="225"/>
      <c r="AG18" s="19"/>
      <c r="AH18" s="19"/>
      <c r="AI18" s="19"/>
      <c r="AJ18" s="19"/>
      <c r="AK18" s="19"/>
      <c r="AL18" s="19"/>
      <c r="AM18" s="19"/>
      <c r="AN18" s="229"/>
      <c r="AO18" s="19"/>
      <c r="AP18" s="19"/>
      <c r="AQ18" s="19"/>
      <c r="AR18" s="19"/>
      <c r="AS18" s="19"/>
      <c r="AT18" s="19"/>
      <c r="AU18" s="19"/>
    </row>
    <row r="19" spans="1:47" s="11" customFormat="1" outlineLevel="3" x14ac:dyDescent="0.25">
      <c r="A19" s="156"/>
      <c r="B19" s="163"/>
      <c r="C19" s="153"/>
      <c r="D19" s="153"/>
      <c r="E19" s="25" t="s">
        <v>999</v>
      </c>
      <c r="F19" s="335" t="s">
        <v>994</v>
      </c>
      <c r="G19" s="25" t="str">
        <f t="shared" si="1"/>
        <v>IFC</v>
      </c>
      <c r="H19" s="25">
        <f t="shared" si="2"/>
        <v>0</v>
      </c>
      <c r="I19" s="25" t="str">
        <f t="shared" si="3"/>
        <v>98207-4-0027</v>
      </c>
      <c r="J19" s="238">
        <f t="shared" si="4"/>
        <v>43981</v>
      </c>
      <c r="K19" s="25"/>
      <c r="L19" s="238"/>
      <c r="M19" s="25"/>
      <c r="N19" s="334">
        <v>0.37251655629139074</v>
      </c>
      <c r="O19" s="208">
        <v>1</v>
      </c>
      <c r="P19" s="194"/>
      <c r="Q19" s="158" t="s">
        <v>341</v>
      </c>
      <c r="R19" s="158" t="s">
        <v>342</v>
      </c>
      <c r="S19" s="25" t="s">
        <v>996</v>
      </c>
      <c r="T19" s="238">
        <v>43960</v>
      </c>
      <c r="U19" s="19"/>
      <c r="V19" s="19"/>
      <c r="W19" s="19"/>
      <c r="X19" s="198"/>
      <c r="Y19" s="25" t="s">
        <v>735</v>
      </c>
      <c r="Z19" s="158">
        <v>0</v>
      </c>
      <c r="AA19" s="158" t="s">
        <v>1000</v>
      </c>
      <c r="AB19" s="237">
        <v>43981</v>
      </c>
      <c r="AC19" s="19"/>
      <c r="AD19" s="19"/>
      <c r="AE19" s="19"/>
      <c r="AF19" s="225"/>
      <c r="AG19" s="19"/>
      <c r="AH19" s="19"/>
      <c r="AI19" s="19"/>
      <c r="AJ19" s="19"/>
      <c r="AK19" s="19"/>
      <c r="AL19" s="19"/>
      <c r="AM19" s="19"/>
      <c r="AN19" s="229"/>
      <c r="AO19" s="19"/>
      <c r="AP19" s="19"/>
      <c r="AQ19" s="19"/>
      <c r="AR19" s="19"/>
      <c r="AS19" s="19"/>
      <c r="AT19" s="19"/>
      <c r="AU19" s="19"/>
    </row>
    <row r="20" spans="1:47" s="11" customFormat="1" outlineLevel="3" x14ac:dyDescent="0.25">
      <c r="A20" s="156" t="s">
        <v>351</v>
      </c>
      <c r="B20" s="163" t="s">
        <v>478</v>
      </c>
      <c r="C20" s="153"/>
      <c r="D20" s="153"/>
      <c r="E20" s="25" t="s">
        <v>420</v>
      </c>
      <c r="F20" s="25" t="s">
        <v>896</v>
      </c>
      <c r="G20" s="25" t="str">
        <f t="shared" si="1"/>
        <v/>
      </c>
      <c r="H20" s="25" t="str">
        <f t="shared" si="2"/>
        <v/>
      </c>
      <c r="I20" s="25" t="str">
        <f t="shared" si="3"/>
        <v/>
      </c>
      <c r="J20" s="238" t="str">
        <f t="shared" si="4"/>
        <v/>
      </c>
      <c r="K20" s="25"/>
      <c r="L20" s="238"/>
      <c r="M20" s="25"/>
      <c r="N20" s="334">
        <v>0.74503311258278149</v>
      </c>
      <c r="O20" s="208"/>
      <c r="P20" s="194"/>
      <c r="Q20" s="19"/>
      <c r="R20" s="19"/>
      <c r="S20" s="19"/>
      <c r="T20" s="19"/>
      <c r="U20" s="19"/>
      <c r="V20" s="19"/>
      <c r="W20" s="19"/>
      <c r="X20" s="198"/>
      <c r="Y20" s="19"/>
      <c r="Z20" s="19"/>
      <c r="AA20" s="19"/>
      <c r="AB20" s="19"/>
      <c r="AC20" s="19"/>
      <c r="AD20" s="19"/>
      <c r="AE20" s="19"/>
      <c r="AF20" s="225"/>
      <c r="AG20" s="19"/>
      <c r="AH20" s="19"/>
      <c r="AI20" s="19"/>
      <c r="AJ20" s="19"/>
      <c r="AK20" s="19"/>
      <c r="AL20" s="19"/>
      <c r="AM20" s="19"/>
      <c r="AN20" s="229"/>
      <c r="AO20" s="19"/>
      <c r="AP20" s="19"/>
      <c r="AQ20" s="19"/>
      <c r="AR20" s="19"/>
      <c r="AS20" s="19"/>
      <c r="AT20" s="19"/>
      <c r="AU20" s="19"/>
    </row>
    <row r="21" spans="1:47" s="11" customFormat="1" outlineLevel="3" x14ac:dyDescent="0.25">
      <c r="A21" s="156" t="s">
        <v>351</v>
      </c>
      <c r="B21" s="163" t="s">
        <v>478</v>
      </c>
      <c r="C21" s="153"/>
      <c r="D21" s="153"/>
      <c r="E21" s="319" t="s">
        <v>893</v>
      </c>
      <c r="F21" s="319"/>
      <c r="G21" s="320" t="str">
        <f t="shared" si="1"/>
        <v/>
      </c>
      <c r="H21" s="320" t="str">
        <f t="shared" si="2"/>
        <v/>
      </c>
      <c r="I21" s="319" t="str">
        <f t="shared" si="3"/>
        <v/>
      </c>
      <c r="J21" s="321" t="str">
        <f t="shared" si="4"/>
        <v/>
      </c>
      <c r="K21" s="319"/>
      <c r="L21" s="321"/>
      <c r="M21" s="319"/>
      <c r="N21" s="322"/>
      <c r="O21" s="464"/>
      <c r="P21" s="194"/>
      <c r="Q21" s="158"/>
      <c r="R21" s="158"/>
      <c r="S21" s="25"/>
      <c r="T21" s="238"/>
      <c r="U21" s="25"/>
      <c r="V21" s="25"/>
      <c r="W21" s="25"/>
      <c r="X21" s="198"/>
      <c r="Y21" s="25"/>
      <c r="Z21" s="25"/>
      <c r="AA21" s="25"/>
      <c r="AB21" s="25"/>
      <c r="AC21" s="25"/>
      <c r="AD21" s="25"/>
      <c r="AE21" s="25"/>
      <c r="AF21" s="225"/>
      <c r="AG21" s="25"/>
      <c r="AH21" s="25"/>
      <c r="AI21" s="25"/>
      <c r="AJ21" s="25"/>
      <c r="AK21" s="25"/>
      <c r="AL21" s="25"/>
      <c r="AM21" s="25"/>
      <c r="AN21" s="229"/>
      <c r="AO21" s="25"/>
      <c r="AP21" s="25"/>
      <c r="AQ21" s="25"/>
      <c r="AR21" s="25"/>
      <c r="AS21" s="25"/>
      <c r="AT21" s="25"/>
      <c r="AU21" s="25"/>
    </row>
    <row r="22" spans="1:47" s="11" customFormat="1" outlineLevel="4" x14ac:dyDescent="0.25">
      <c r="A22" s="156"/>
      <c r="B22" s="163"/>
      <c r="C22" s="153"/>
      <c r="D22" s="153"/>
      <c r="E22" s="25" t="s">
        <v>810</v>
      </c>
      <c r="F22" s="25" t="s">
        <v>769</v>
      </c>
      <c r="G22" s="158" t="str">
        <f t="shared" si="1"/>
        <v>IFC</v>
      </c>
      <c r="H22" s="158">
        <f t="shared" si="2"/>
        <v>0</v>
      </c>
      <c r="I22" s="25" t="str">
        <f t="shared" si="3"/>
        <v>98207-4-0026</v>
      </c>
      <c r="J22" s="238">
        <f t="shared" si="4"/>
        <v>43967</v>
      </c>
      <c r="K22" s="25"/>
      <c r="L22" s="238"/>
      <c r="M22" s="25"/>
      <c r="N22" s="334">
        <v>0.37547303689687794</v>
      </c>
      <c r="O22" s="208">
        <v>1</v>
      </c>
      <c r="P22" s="194"/>
      <c r="Q22" s="234" t="s">
        <v>341</v>
      </c>
      <c r="R22" s="234" t="s">
        <v>342</v>
      </c>
      <c r="S22" s="19" t="s">
        <v>777</v>
      </c>
      <c r="T22" s="324">
        <v>43899</v>
      </c>
      <c r="U22" s="19"/>
      <c r="V22" s="19"/>
      <c r="W22" s="19"/>
      <c r="X22" s="198"/>
      <c r="Y22" s="25" t="s">
        <v>735</v>
      </c>
      <c r="Z22" s="158">
        <v>0</v>
      </c>
      <c r="AA22" s="158" t="s">
        <v>995</v>
      </c>
      <c r="AB22" s="237">
        <v>43967</v>
      </c>
      <c r="AC22" s="25"/>
      <c r="AD22" s="25"/>
      <c r="AE22" s="25"/>
      <c r="AF22" s="225"/>
      <c r="AG22" s="25"/>
      <c r="AH22" s="25"/>
      <c r="AI22" s="25"/>
      <c r="AJ22" s="25"/>
      <c r="AK22" s="25"/>
      <c r="AL22" s="25"/>
      <c r="AM22" s="25"/>
      <c r="AN22" s="229"/>
      <c r="AO22" s="25"/>
      <c r="AP22" s="25"/>
      <c r="AQ22" s="25"/>
      <c r="AR22" s="25"/>
      <c r="AS22" s="25"/>
      <c r="AT22" s="25"/>
      <c r="AU22" s="25"/>
    </row>
    <row r="23" spans="1:47" s="11" customFormat="1" outlineLevel="4" x14ac:dyDescent="0.25">
      <c r="A23" s="156"/>
      <c r="B23" s="163"/>
      <c r="C23" s="153"/>
      <c r="D23" s="153"/>
      <c r="E23" s="19" t="s">
        <v>811</v>
      </c>
      <c r="F23" s="19" t="s">
        <v>770</v>
      </c>
      <c r="G23" s="158" t="str">
        <f t="shared" si="1"/>
        <v>IFC</v>
      </c>
      <c r="H23" s="158">
        <f t="shared" si="2"/>
        <v>0</v>
      </c>
      <c r="I23" s="25" t="str">
        <f t="shared" si="3"/>
        <v>98207-4-0026</v>
      </c>
      <c r="J23" s="238">
        <f t="shared" si="4"/>
        <v>43967</v>
      </c>
      <c r="K23" s="25"/>
      <c r="L23" s="238"/>
      <c r="M23" s="25"/>
      <c r="N23" s="148">
        <v>0.37547303689687794</v>
      </c>
      <c r="O23" s="208">
        <v>1</v>
      </c>
      <c r="P23" s="194"/>
      <c r="Q23" s="158" t="s">
        <v>341</v>
      </c>
      <c r="R23" s="158" t="s">
        <v>342</v>
      </c>
      <c r="S23" s="25" t="s">
        <v>777</v>
      </c>
      <c r="T23" s="238">
        <v>43899</v>
      </c>
      <c r="U23" s="25"/>
      <c r="V23" s="25"/>
      <c r="W23" s="25"/>
      <c r="X23" s="198"/>
      <c r="Y23" s="25" t="s">
        <v>735</v>
      </c>
      <c r="Z23" s="158">
        <v>0</v>
      </c>
      <c r="AA23" s="158" t="s">
        <v>995</v>
      </c>
      <c r="AB23" s="237">
        <v>43967</v>
      </c>
      <c r="AC23" s="25"/>
      <c r="AD23" s="25"/>
      <c r="AE23" s="25"/>
      <c r="AF23" s="225"/>
      <c r="AG23" s="25"/>
      <c r="AH23" s="25"/>
      <c r="AI23" s="25"/>
      <c r="AJ23" s="25"/>
      <c r="AK23" s="25"/>
      <c r="AL23" s="25"/>
      <c r="AM23" s="25"/>
      <c r="AN23" s="229"/>
      <c r="AO23" s="25"/>
      <c r="AP23" s="25"/>
      <c r="AQ23" s="25"/>
      <c r="AR23" s="25"/>
      <c r="AS23" s="25"/>
      <c r="AT23" s="25"/>
      <c r="AU23" s="25"/>
    </row>
    <row r="24" spans="1:47" s="11" customFormat="1" outlineLevel="4" x14ac:dyDescent="0.25">
      <c r="A24" s="156"/>
      <c r="B24" s="163"/>
      <c r="C24" s="153"/>
      <c r="D24" s="153"/>
      <c r="E24" s="19" t="s">
        <v>812</v>
      </c>
      <c r="F24" s="19" t="s">
        <v>771</v>
      </c>
      <c r="G24" s="158" t="str">
        <f t="shared" si="1"/>
        <v>IFC</v>
      </c>
      <c r="H24" s="158">
        <f t="shared" si="2"/>
        <v>0</v>
      </c>
      <c r="I24" s="25" t="str">
        <f t="shared" si="3"/>
        <v>98207-4-0026</v>
      </c>
      <c r="J24" s="238">
        <f t="shared" si="4"/>
        <v>43967</v>
      </c>
      <c r="K24" s="25"/>
      <c r="L24" s="238"/>
      <c r="M24" s="25"/>
      <c r="N24" s="148">
        <v>0.37547303689687794</v>
      </c>
      <c r="O24" s="208">
        <v>1</v>
      </c>
      <c r="P24" s="194"/>
      <c r="Q24" s="158" t="s">
        <v>341</v>
      </c>
      <c r="R24" s="158" t="s">
        <v>342</v>
      </c>
      <c r="S24" s="25" t="s">
        <v>777</v>
      </c>
      <c r="T24" s="238">
        <v>43899</v>
      </c>
      <c r="U24" s="25"/>
      <c r="V24" s="25"/>
      <c r="W24" s="25"/>
      <c r="X24" s="198"/>
      <c r="Y24" s="25" t="s">
        <v>735</v>
      </c>
      <c r="Z24" s="158">
        <v>0</v>
      </c>
      <c r="AA24" s="158" t="s">
        <v>995</v>
      </c>
      <c r="AB24" s="237">
        <v>43967</v>
      </c>
      <c r="AC24" s="25"/>
      <c r="AD24" s="25"/>
      <c r="AE24" s="25"/>
      <c r="AF24" s="225"/>
      <c r="AG24" s="25"/>
      <c r="AH24" s="25"/>
      <c r="AI24" s="25"/>
      <c r="AJ24" s="25"/>
      <c r="AK24" s="25"/>
      <c r="AL24" s="25"/>
      <c r="AM24" s="25"/>
      <c r="AN24" s="229"/>
      <c r="AO24" s="25"/>
      <c r="AP24" s="25"/>
      <c r="AQ24" s="25"/>
      <c r="AR24" s="25"/>
      <c r="AS24" s="25"/>
      <c r="AT24" s="25"/>
      <c r="AU24" s="25"/>
    </row>
    <row r="25" spans="1:47" s="11" customFormat="1" outlineLevel="4" x14ac:dyDescent="0.25">
      <c r="A25" s="156"/>
      <c r="B25" s="163"/>
      <c r="C25" s="153"/>
      <c r="D25" s="153"/>
      <c r="E25" s="19" t="s">
        <v>813</v>
      </c>
      <c r="F25" s="19" t="s">
        <v>772</v>
      </c>
      <c r="G25" s="158" t="str">
        <f t="shared" si="1"/>
        <v>IFC</v>
      </c>
      <c r="H25" s="158">
        <f t="shared" si="2"/>
        <v>0</v>
      </c>
      <c r="I25" s="25" t="str">
        <f t="shared" si="3"/>
        <v>98207-4-0026</v>
      </c>
      <c r="J25" s="238">
        <f t="shared" si="4"/>
        <v>43967</v>
      </c>
      <c r="K25" s="25"/>
      <c r="L25" s="238"/>
      <c r="M25" s="25"/>
      <c r="N25" s="148">
        <v>0.37547303689687794</v>
      </c>
      <c r="O25" s="208">
        <v>1</v>
      </c>
      <c r="P25" s="194"/>
      <c r="Q25" s="158" t="s">
        <v>341</v>
      </c>
      <c r="R25" s="158" t="s">
        <v>342</v>
      </c>
      <c r="S25" s="25" t="s">
        <v>777</v>
      </c>
      <c r="T25" s="238">
        <v>43899</v>
      </c>
      <c r="U25" s="25"/>
      <c r="V25" s="25"/>
      <c r="W25" s="25"/>
      <c r="X25" s="198"/>
      <c r="Y25" s="25" t="s">
        <v>735</v>
      </c>
      <c r="Z25" s="158">
        <v>0</v>
      </c>
      <c r="AA25" s="158" t="s">
        <v>995</v>
      </c>
      <c r="AB25" s="237">
        <v>43967</v>
      </c>
      <c r="AC25" s="25"/>
      <c r="AD25" s="25"/>
      <c r="AE25" s="25"/>
      <c r="AF25" s="225"/>
      <c r="AG25" s="25"/>
      <c r="AH25" s="25"/>
      <c r="AI25" s="25"/>
      <c r="AJ25" s="25"/>
      <c r="AK25" s="25"/>
      <c r="AL25" s="25"/>
      <c r="AM25" s="25"/>
      <c r="AN25" s="229"/>
      <c r="AO25" s="25"/>
      <c r="AP25" s="25"/>
      <c r="AQ25" s="25"/>
      <c r="AR25" s="25"/>
      <c r="AS25" s="25"/>
      <c r="AT25" s="25"/>
      <c r="AU25" s="25"/>
    </row>
    <row r="26" spans="1:47" s="11" customFormat="1" outlineLevel="4" x14ac:dyDescent="0.25">
      <c r="A26" s="156"/>
      <c r="B26" s="163"/>
      <c r="C26" s="153"/>
      <c r="D26" s="153"/>
      <c r="E26" s="19" t="s">
        <v>814</v>
      </c>
      <c r="F26" s="19" t="s">
        <v>773</v>
      </c>
      <c r="G26" s="158" t="str">
        <f t="shared" si="1"/>
        <v>IFC</v>
      </c>
      <c r="H26" s="158">
        <f t="shared" si="2"/>
        <v>0</v>
      </c>
      <c r="I26" s="25" t="str">
        <f t="shared" si="3"/>
        <v>98207-4-0026</v>
      </c>
      <c r="J26" s="238">
        <f t="shared" si="4"/>
        <v>43967</v>
      </c>
      <c r="K26" s="25"/>
      <c r="L26" s="238"/>
      <c r="M26" s="25"/>
      <c r="N26" s="148">
        <v>0.37547303689687794</v>
      </c>
      <c r="O26" s="208">
        <v>1</v>
      </c>
      <c r="P26" s="194"/>
      <c r="Q26" s="158" t="s">
        <v>341</v>
      </c>
      <c r="R26" s="158" t="s">
        <v>342</v>
      </c>
      <c r="S26" s="25" t="s">
        <v>777</v>
      </c>
      <c r="T26" s="238">
        <v>43899</v>
      </c>
      <c r="U26" s="25"/>
      <c r="V26" s="25"/>
      <c r="W26" s="25"/>
      <c r="X26" s="198"/>
      <c r="Y26" s="25" t="s">
        <v>735</v>
      </c>
      <c r="Z26" s="158">
        <v>0</v>
      </c>
      <c r="AA26" s="158" t="s">
        <v>995</v>
      </c>
      <c r="AB26" s="237">
        <v>43967</v>
      </c>
      <c r="AC26" s="25"/>
      <c r="AD26" s="25"/>
      <c r="AE26" s="25"/>
      <c r="AF26" s="225"/>
      <c r="AG26" s="25"/>
      <c r="AH26" s="25"/>
      <c r="AI26" s="25"/>
      <c r="AJ26" s="25"/>
      <c r="AK26" s="25"/>
      <c r="AL26" s="25"/>
      <c r="AM26" s="25"/>
      <c r="AN26" s="229"/>
      <c r="AO26" s="25"/>
      <c r="AP26" s="25"/>
      <c r="AQ26" s="25"/>
      <c r="AR26" s="25"/>
      <c r="AS26" s="25"/>
      <c r="AT26" s="25"/>
      <c r="AU26" s="25"/>
    </row>
    <row r="27" spans="1:47" s="11" customFormat="1" outlineLevel="4" x14ac:dyDescent="0.25">
      <c r="A27" s="156"/>
      <c r="B27" s="163"/>
      <c r="C27" s="153"/>
      <c r="D27" s="153"/>
      <c r="E27" s="19" t="s">
        <v>815</v>
      </c>
      <c r="F27" s="19" t="s">
        <v>774</v>
      </c>
      <c r="G27" s="158" t="str">
        <f t="shared" si="1"/>
        <v>IFC</v>
      </c>
      <c r="H27" s="158">
        <f t="shared" si="2"/>
        <v>0</v>
      </c>
      <c r="I27" s="25" t="str">
        <f t="shared" si="3"/>
        <v>98207-4-0026</v>
      </c>
      <c r="J27" s="238">
        <f t="shared" si="4"/>
        <v>43967</v>
      </c>
      <c r="K27" s="25"/>
      <c r="L27" s="238"/>
      <c r="M27" s="25"/>
      <c r="N27" s="148">
        <v>0.37547303689687794</v>
      </c>
      <c r="O27" s="208">
        <v>1</v>
      </c>
      <c r="P27" s="194"/>
      <c r="Q27" s="158" t="s">
        <v>341</v>
      </c>
      <c r="R27" s="158" t="s">
        <v>342</v>
      </c>
      <c r="S27" s="25" t="s">
        <v>777</v>
      </c>
      <c r="T27" s="238">
        <v>43899</v>
      </c>
      <c r="U27" s="25"/>
      <c r="V27" s="25"/>
      <c r="W27" s="25"/>
      <c r="X27" s="198"/>
      <c r="Y27" s="25" t="s">
        <v>735</v>
      </c>
      <c r="Z27" s="158">
        <v>0</v>
      </c>
      <c r="AA27" s="158" t="s">
        <v>995</v>
      </c>
      <c r="AB27" s="237">
        <v>43967</v>
      </c>
      <c r="AC27" s="25"/>
      <c r="AD27" s="25"/>
      <c r="AE27" s="25"/>
      <c r="AF27" s="225"/>
      <c r="AG27" s="25"/>
      <c r="AH27" s="25"/>
      <c r="AI27" s="25"/>
      <c r="AJ27" s="25"/>
      <c r="AK27" s="25"/>
      <c r="AL27" s="25"/>
      <c r="AM27" s="25"/>
      <c r="AN27" s="229"/>
      <c r="AO27" s="25"/>
      <c r="AP27" s="25"/>
      <c r="AQ27" s="25"/>
      <c r="AR27" s="25"/>
      <c r="AS27" s="25"/>
      <c r="AT27" s="25"/>
      <c r="AU27" s="25"/>
    </row>
    <row r="28" spans="1:47" s="11" customFormat="1" outlineLevel="4" x14ac:dyDescent="0.25">
      <c r="A28" s="156"/>
      <c r="B28" s="163"/>
      <c r="C28" s="153"/>
      <c r="D28" s="153"/>
      <c r="E28" s="19" t="s">
        <v>816</v>
      </c>
      <c r="F28" s="19" t="s">
        <v>775</v>
      </c>
      <c r="G28" s="158" t="str">
        <f t="shared" si="1"/>
        <v>IFC</v>
      </c>
      <c r="H28" s="158">
        <f t="shared" si="2"/>
        <v>0</v>
      </c>
      <c r="I28" s="25" t="str">
        <f t="shared" si="3"/>
        <v>98207-4-0026</v>
      </c>
      <c r="J28" s="238">
        <f t="shared" si="4"/>
        <v>43967</v>
      </c>
      <c r="K28" s="25"/>
      <c r="L28" s="238"/>
      <c r="M28" s="25"/>
      <c r="N28" s="148">
        <v>0.37547303689687794</v>
      </c>
      <c r="O28" s="208">
        <v>1</v>
      </c>
      <c r="P28" s="194"/>
      <c r="Q28" s="158" t="s">
        <v>341</v>
      </c>
      <c r="R28" s="158" t="s">
        <v>342</v>
      </c>
      <c r="S28" s="25" t="s">
        <v>777</v>
      </c>
      <c r="T28" s="238">
        <v>43899</v>
      </c>
      <c r="U28" s="25"/>
      <c r="V28" s="25"/>
      <c r="W28" s="25"/>
      <c r="X28" s="198"/>
      <c r="Y28" s="25" t="s">
        <v>735</v>
      </c>
      <c r="Z28" s="158">
        <v>0</v>
      </c>
      <c r="AA28" s="158" t="s">
        <v>995</v>
      </c>
      <c r="AB28" s="237">
        <v>43967</v>
      </c>
      <c r="AC28" s="25"/>
      <c r="AD28" s="25"/>
      <c r="AE28" s="25"/>
      <c r="AF28" s="225"/>
      <c r="AG28" s="25"/>
      <c r="AH28" s="25"/>
      <c r="AI28" s="25"/>
      <c r="AJ28" s="25"/>
      <c r="AK28" s="25"/>
      <c r="AL28" s="25"/>
      <c r="AM28" s="25"/>
      <c r="AN28" s="229"/>
      <c r="AO28" s="25"/>
      <c r="AP28" s="25"/>
      <c r="AQ28" s="25"/>
      <c r="AR28" s="25"/>
      <c r="AS28" s="25"/>
      <c r="AT28" s="25"/>
      <c r="AU28" s="25"/>
    </row>
    <row r="29" spans="1:47" s="11" customFormat="1" outlineLevel="4" x14ac:dyDescent="0.25">
      <c r="A29" s="156"/>
      <c r="B29" s="163"/>
      <c r="C29" s="153"/>
      <c r="D29" s="153"/>
      <c r="E29" s="19" t="s">
        <v>817</v>
      </c>
      <c r="F29" s="19" t="s">
        <v>776</v>
      </c>
      <c r="G29" s="158" t="str">
        <f t="shared" si="1"/>
        <v>IFC</v>
      </c>
      <c r="H29" s="158">
        <f t="shared" si="2"/>
        <v>0</v>
      </c>
      <c r="I29" s="25" t="str">
        <f t="shared" si="3"/>
        <v>98207-4-0026</v>
      </c>
      <c r="J29" s="238">
        <f t="shared" si="4"/>
        <v>43967</v>
      </c>
      <c r="K29" s="25"/>
      <c r="L29" s="238"/>
      <c r="M29" s="25"/>
      <c r="N29" s="148">
        <v>0.37547303689687794</v>
      </c>
      <c r="O29" s="208">
        <v>1</v>
      </c>
      <c r="P29" s="194"/>
      <c r="Q29" s="158" t="s">
        <v>341</v>
      </c>
      <c r="R29" s="158" t="s">
        <v>342</v>
      </c>
      <c r="S29" s="25" t="s">
        <v>777</v>
      </c>
      <c r="T29" s="238">
        <v>43899</v>
      </c>
      <c r="U29" s="25"/>
      <c r="V29" s="25"/>
      <c r="W29" s="25"/>
      <c r="X29" s="198"/>
      <c r="Y29" s="25" t="s">
        <v>735</v>
      </c>
      <c r="Z29" s="158">
        <v>0</v>
      </c>
      <c r="AA29" s="158" t="s">
        <v>995</v>
      </c>
      <c r="AB29" s="237">
        <v>43967</v>
      </c>
      <c r="AC29" s="25"/>
      <c r="AD29" s="25"/>
      <c r="AE29" s="25"/>
      <c r="AF29" s="225"/>
      <c r="AG29" s="25"/>
      <c r="AH29" s="25"/>
      <c r="AI29" s="25"/>
      <c r="AJ29" s="25"/>
      <c r="AK29" s="25"/>
      <c r="AL29" s="25"/>
      <c r="AM29" s="25"/>
      <c r="AN29" s="229"/>
      <c r="AO29" s="25"/>
      <c r="AP29" s="25"/>
      <c r="AQ29" s="25"/>
      <c r="AR29" s="25"/>
      <c r="AS29" s="25"/>
      <c r="AT29" s="25"/>
      <c r="AU29" s="25"/>
    </row>
    <row r="30" spans="1:47" s="11" customFormat="1" outlineLevel="3" x14ac:dyDescent="0.25">
      <c r="A30" s="156" t="s">
        <v>351</v>
      </c>
      <c r="B30" s="163" t="s">
        <v>478</v>
      </c>
      <c r="C30" s="153"/>
      <c r="D30" s="153"/>
      <c r="E30" s="19" t="s">
        <v>818</v>
      </c>
      <c r="F30" s="19" t="s">
        <v>498</v>
      </c>
      <c r="G30" s="158" t="str">
        <f t="shared" si="1"/>
        <v>IFI</v>
      </c>
      <c r="H30" s="158" t="str">
        <f t="shared" si="2"/>
        <v>A</v>
      </c>
      <c r="I30" s="25" t="str">
        <f t="shared" si="3"/>
        <v>98207-4-0004</v>
      </c>
      <c r="J30" s="238">
        <f t="shared" si="4"/>
        <v>43856</v>
      </c>
      <c r="K30" s="25"/>
      <c r="L30" s="238"/>
      <c r="M30" s="25"/>
      <c r="N30" s="148">
        <v>1.064333017975402</v>
      </c>
      <c r="O30" s="208">
        <v>1</v>
      </c>
      <c r="P30" s="194"/>
      <c r="Q30" s="158" t="s">
        <v>726</v>
      </c>
      <c r="R30" s="158" t="s">
        <v>342</v>
      </c>
      <c r="S30" s="25" t="s">
        <v>733</v>
      </c>
      <c r="T30" s="238">
        <v>43856</v>
      </c>
      <c r="U30" s="25"/>
      <c r="V30" s="25"/>
      <c r="W30" s="25"/>
      <c r="X30" s="198"/>
      <c r="Y30" s="25"/>
      <c r="Z30" s="25"/>
      <c r="AA30" s="25"/>
      <c r="AB30" s="25"/>
      <c r="AC30" s="25"/>
      <c r="AD30" s="25"/>
      <c r="AE30" s="25"/>
      <c r="AF30" s="225"/>
      <c r="AG30" s="25"/>
      <c r="AH30" s="25"/>
      <c r="AI30" s="25"/>
      <c r="AJ30" s="25"/>
      <c r="AK30" s="25"/>
      <c r="AL30" s="25"/>
      <c r="AM30" s="25"/>
      <c r="AN30" s="229"/>
      <c r="AO30" s="25"/>
      <c r="AP30" s="25"/>
      <c r="AQ30" s="25"/>
      <c r="AR30" s="25"/>
      <c r="AS30" s="25"/>
      <c r="AT30" s="25"/>
      <c r="AU30" s="25"/>
    </row>
    <row r="31" spans="1:47" s="11" customFormat="1" outlineLevel="2" x14ac:dyDescent="0.25">
      <c r="A31" s="156"/>
      <c r="B31" s="165"/>
      <c r="C31" s="174" t="s">
        <v>477</v>
      </c>
      <c r="D31" s="153"/>
      <c r="E31" s="171"/>
      <c r="F31" s="171"/>
      <c r="G31" s="171" t="str">
        <f t="shared" si="1"/>
        <v/>
      </c>
      <c r="H31" s="171" t="str">
        <f t="shared" si="2"/>
        <v/>
      </c>
      <c r="I31" s="171" t="str">
        <f t="shared" si="3"/>
        <v/>
      </c>
      <c r="J31" s="331" t="str">
        <f t="shared" si="4"/>
        <v/>
      </c>
      <c r="K31" s="171"/>
      <c r="L31" s="331"/>
      <c r="M31" s="171"/>
      <c r="N31" s="173">
        <v>3.0037842951750235</v>
      </c>
      <c r="O31" s="206">
        <f>SUMPRODUCT(N32:N38,O32:O38)/N31</f>
        <v>0.49251968503937016</v>
      </c>
      <c r="P31" s="194"/>
      <c r="Q31" s="171"/>
      <c r="R31" s="171"/>
      <c r="S31" s="171"/>
      <c r="T31" s="171"/>
      <c r="U31" s="171"/>
      <c r="V31" s="171"/>
      <c r="W31" s="171"/>
      <c r="X31" s="198"/>
      <c r="Y31" s="171"/>
      <c r="Z31" s="171"/>
      <c r="AA31" s="171"/>
      <c r="AB31" s="171"/>
      <c r="AC31" s="171"/>
      <c r="AD31" s="171"/>
      <c r="AE31" s="171"/>
      <c r="AF31" s="225"/>
      <c r="AG31" s="171"/>
      <c r="AH31" s="171"/>
      <c r="AI31" s="171"/>
      <c r="AJ31" s="171"/>
      <c r="AK31" s="171"/>
      <c r="AL31" s="171"/>
      <c r="AM31" s="171"/>
      <c r="AN31" s="229"/>
      <c r="AO31" s="171"/>
      <c r="AP31" s="171"/>
      <c r="AQ31" s="171"/>
      <c r="AR31" s="171"/>
      <c r="AS31" s="171"/>
      <c r="AT31" s="171"/>
      <c r="AU31" s="171"/>
    </row>
    <row r="32" spans="1:47" s="11" customFormat="1" outlineLevel="3" x14ac:dyDescent="0.25">
      <c r="A32" s="156" t="s">
        <v>351</v>
      </c>
      <c r="B32" s="163" t="s">
        <v>478</v>
      </c>
      <c r="C32" s="153"/>
      <c r="D32" s="153"/>
      <c r="E32" s="25" t="s">
        <v>427</v>
      </c>
      <c r="F32" s="25" t="s">
        <v>714</v>
      </c>
      <c r="G32" s="25" t="str">
        <f t="shared" si="1"/>
        <v>IFA</v>
      </c>
      <c r="H32" s="25" t="str">
        <f t="shared" si="2"/>
        <v>A</v>
      </c>
      <c r="I32" s="25" t="str">
        <f t="shared" si="3"/>
        <v>98207-4-0019</v>
      </c>
      <c r="J32" s="238">
        <f t="shared" si="4"/>
        <v>43948</v>
      </c>
      <c r="K32" s="25"/>
      <c r="L32" s="238"/>
      <c r="M32" s="25"/>
      <c r="N32" s="334">
        <v>0.68590350047303694</v>
      </c>
      <c r="O32" s="208">
        <v>0.7</v>
      </c>
      <c r="P32" s="194"/>
      <c r="Q32" s="158" t="s">
        <v>341</v>
      </c>
      <c r="R32" s="158" t="s">
        <v>342</v>
      </c>
      <c r="S32" s="158" t="s">
        <v>914</v>
      </c>
      <c r="T32" s="237">
        <v>43948</v>
      </c>
      <c r="U32" s="19"/>
      <c r="V32" s="19"/>
      <c r="W32" s="19"/>
      <c r="X32" s="198"/>
      <c r="Y32" s="19"/>
      <c r="Z32" s="19"/>
      <c r="AA32" s="19"/>
      <c r="AB32" s="19"/>
      <c r="AC32" s="19"/>
      <c r="AD32" s="19"/>
      <c r="AE32" s="19"/>
      <c r="AF32" s="225"/>
      <c r="AG32" s="19"/>
      <c r="AH32" s="19"/>
      <c r="AI32" s="19"/>
      <c r="AJ32" s="19"/>
      <c r="AK32" s="19"/>
      <c r="AL32" s="19"/>
      <c r="AM32" s="19"/>
      <c r="AN32" s="229"/>
      <c r="AO32" s="19"/>
      <c r="AP32" s="19"/>
      <c r="AQ32" s="19"/>
      <c r="AR32" s="19"/>
      <c r="AS32" s="19"/>
      <c r="AT32" s="19"/>
      <c r="AU32" s="19"/>
    </row>
    <row r="33" spans="1:47" s="11" customFormat="1" outlineLevel="3" x14ac:dyDescent="0.25">
      <c r="A33" s="156" t="s">
        <v>351</v>
      </c>
      <c r="B33" s="163" t="s">
        <v>478</v>
      </c>
      <c r="C33" s="153"/>
      <c r="D33" s="153"/>
      <c r="E33" s="25" t="s">
        <v>988</v>
      </c>
      <c r="F33" s="25" t="s">
        <v>985</v>
      </c>
      <c r="G33" s="25" t="str">
        <f t="shared" si="1"/>
        <v>IFA</v>
      </c>
      <c r="H33" s="25" t="str">
        <f t="shared" si="2"/>
        <v>A</v>
      </c>
      <c r="I33" s="25" t="str">
        <f t="shared" si="3"/>
        <v>98207-4-0023</v>
      </c>
      <c r="J33" s="238">
        <f t="shared" si="4"/>
        <v>43953</v>
      </c>
      <c r="K33" s="25"/>
      <c r="L33" s="238"/>
      <c r="M33" s="25"/>
      <c r="N33" s="334">
        <v>1.0052034058656576</v>
      </c>
      <c r="O33" s="208">
        <v>0.7</v>
      </c>
      <c r="P33" s="194"/>
      <c r="Q33" s="19" t="s">
        <v>341</v>
      </c>
      <c r="R33" s="19" t="s">
        <v>342</v>
      </c>
      <c r="S33" s="19" t="s">
        <v>984</v>
      </c>
      <c r="T33" s="237">
        <v>43953</v>
      </c>
      <c r="U33" s="19"/>
      <c r="V33" s="19"/>
      <c r="W33" s="19"/>
      <c r="X33" s="198"/>
      <c r="Y33" s="19"/>
      <c r="Z33" s="19"/>
      <c r="AA33" s="19"/>
      <c r="AB33" s="19"/>
      <c r="AC33" s="19"/>
      <c r="AD33" s="19"/>
      <c r="AE33" s="19"/>
      <c r="AF33" s="225"/>
      <c r="AG33" s="19"/>
      <c r="AH33" s="19"/>
      <c r="AI33" s="19"/>
      <c r="AJ33" s="19"/>
      <c r="AK33" s="19"/>
      <c r="AL33" s="19"/>
      <c r="AM33" s="19"/>
      <c r="AN33" s="229"/>
      <c r="AO33" s="19"/>
      <c r="AP33" s="19"/>
      <c r="AQ33" s="19"/>
      <c r="AR33" s="19"/>
      <c r="AS33" s="19"/>
      <c r="AT33" s="19"/>
      <c r="AU33" s="19"/>
    </row>
    <row r="34" spans="1:47" s="11" customFormat="1" outlineLevel="3" x14ac:dyDescent="0.25">
      <c r="A34" s="156"/>
      <c r="B34" s="163"/>
      <c r="C34" s="153"/>
      <c r="D34" s="153"/>
      <c r="E34" s="25" t="s">
        <v>989</v>
      </c>
      <c r="F34" s="25" t="s">
        <v>986</v>
      </c>
      <c r="G34" s="25" t="str">
        <f t="shared" si="1"/>
        <v>IFA</v>
      </c>
      <c r="H34" s="25" t="str">
        <f t="shared" si="2"/>
        <v>A</v>
      </c>
      <c r="I34" s="25" t="str">
        <f t="shared" si="3"/>
        <v>98207-4-0023</v>
      </c>
      <c r="J34" s="238">
        <f t="shared" si="4"/>
        <v>43953</v>
      </c>
      <c r="K34" s="25"/>
      <c r="L34" s="238"/>
      <c r="M34" s="25"/>
      <c r="N34" s="334"/>
      <c r="O34" s="208">
        <v>0.7</v>
      </c>
      <c r="P34" s="194"/>
      <c r="Q34" s="19" t="s">
        <v>341</v>
      </c>
      <c r="R34" s="19" t="s">
        <v>342</v>
      </c>
      <c r="S34" s="19" t="s">
        <v>984</v>
      </c>
      <c r="T34" s="237">
        <v>43953</v>
      </c>
      <c r="U34" s="19"/>
      <c r="V34" s="19"/>
      <c r="W34" s="19"/>
      <c r="X34" s="198"/>
      <c r="Y34" s="19"/>
      <c r="Z34" s="19"/>
      <c r="AA34" s="19"/>
      <c r="AB34" s="19"/>
      <c r="AC34" s="19"/>
      <c r="AD34" s="19"/>
      <c r="AE34" s="19"/>
      <c r="AF34" s="225"/>
      <c r="AG34" s="19"/>
      <c r="AH34" s="19"/>
      <c r="AI34" s="19"/>
      <c r="AJ34" s="19"/>
      <c r="AK34" s="19"/>
      <c r="AL34" s="19"/>
      <c r="AM34" s="19"/>
      <c r="AN34" s="229"/>
      <c r="AO34" s="19"/>
      <c r="AP34" s="19"/>
      <c r="AQ34" s="19"/>
      <c r="AR34" s="19"/>
      <c r="AS34" s="19"/>
      <c r="AT34" s="19"/>
      <c r="AU34" s="19"/>
    </row>
    <row r="35" spans="1:47" s="11" customFormat="1" outlineLevel="3" x14ac:dyDescent="0.25">
      <c r="A35" s="156"/>
      <c r="B35" s="163"/>
      <c r="C35" s="153"/>
      <c r="D35" s="153"/>
      <c r="E35" s="25" t="s">
        <v>990</v>
      </c>
      <c r="F35" s="25" t="s">
        <v>987</v>
      </c>
      <c r="G35" s="25" t="str">
        <f t="shared" si="1"/>
        <v>IFA</v>
      </c>
      <c r="H35" s="25" t="str">
        <f t="shared" si="2"/>
        <v>A</v>
      </c>
      <c r="I35" s="25" t="str">
        <f t="shared" si="3"/>
        <v>98207-4-0023</v>
      </c>
      <c r="J35" s="238">
        <f t="shared" si="4"/>
        <v>43953</v>
      </c>
      <c r="K35" s="25"/>
      <c r="L35" s="238"/>
      <c r="M35" s="25"/>
      <c r="N35" s="334"/>
      <c r="O35" s="208">
        <v>0.7</v>
      </c>
      <c r="P35" s="194"/>
      <c r="Q35" s="19" t="s">
        <v>341</v>
      </c>
      <c r="R35" s="19" t="s">
        <v>342</v>
      </c>
      <c r="S35" s="19" t="s">
        <v>984</v>
      </c>
      <c r="T35" s="237">
        <v>43953</v>
      </c>
      <c r="U35" s="19"/>
      <c r="V35" s="19"/>
      <c r="W35" s="19"/>
      <c r="X35" s="198"/>
      <c r="Y35" s="19"/>
      <c r="Z35" s="19"/>
      <c r="AA35" s="19"/>
      <c r="AB35" s="19"/>
      <c r="AC35" s="19"/>
      <c r="AD35" s="19"/>
      <c r="AE35" s="19"/>
      <c r="AF35" s="225"/>
      <c r="AG35" s="19"/>
      <c r="AH35" s="19"/>
      <c r="AI35" s="19"/>
      <c r="AJ35" s="19"/>
      <c r="AK35" s="19"/>
      <c r="AL35" s="19"/>
      <c r="AM35" s="19"/>
      <c r="AN35" s="229"/>
      <c r="AO35" s="19"/>
      <c r="AP35" s="19"/>
      <c r="AQ35" s="19"/>
      <c r="AR35" s="19"/>
      <c r="AS35" s="19"/>
      <c r="AT35" s="19"/>
      <c r="AU35" s="19"/>
    </row>
    <row r="36" spans="1:47" s="11" customFormat="1" ht="14.25" customHeight="1" outlineLevel="3" x14ac:dyDescent="0.25">
      <c r="A36" s="156" t="s">
        <v>351</v>
      </c>
      <c r="B36" s="163" t="s">
        <v>478</v>
      </c>
      <c r="C36" s="153"/>
      <c r="D36" s="153"/>
      <c r="E36" s="25" t="s">
        <v>425</v>
      </c>
      <c r="F36" s="25" t="s">
        <v>716</v>
      </c>
      <c r="G36" s="25" t="str">
        <f t="shared" si="1"/>
        <v/>
      </c>
      <c r="H36" s="25" t="str">
        <f t="shared" si="2"/>
        <v/>
      </c>
      <c r="I36" s="25" t="str">
        <f t="shared" si="3"/>
        <v/>
      </c>
      <c r="J36" s="238" t="str">
        <f t="shared" si="4"/>
        <v/>
      </c>
      <c r="K36" s="25"/>
      <c r="L36" s="238"/>
      <c r="M36" s="25"/>
      <c r="N36" s="334">
        <v>0.34295175023651847</v>
      </c>
      <c r="O36" s="208"/>
      <c r="P36" s="194"/>
      <c r="Q36" s="19"/>
      <c r="R36" s="19"/>
      <c r="S36" s="19"/>
      <c r="T36" s="19"/>
      <c r="U36" s="19"/>
      <c r="V36" s="19"/>
      <c r="W36" s="19"/>
      <c r="X36" s="198"/>
      <c r="Y36" s="19"/>
      <c r="Z36" s="19"/>
      <c r="AA36" s="19"/>
      <c r="AB36" s="19"/>
      <c r="AC36" s="19"/>
      <c r="AD36" s="19"/>
      <c r="AE36" s="19"/>
      <c r="AF36" s="225"/>
      <c r="AG36" s="19"/>
      <c r="AH36" s="19"/>
      <c r="AI36" s="19"/>
      <c r="AJ36" s="19"/>
      <c r="AK36" s="19"/>
      <c r="AL36" s="19"/>
      <c r="AM36" s="19"/>
      <c r="AN36" s="229"/>
      <c r="AO36" s="19"/>
      <c r="AP36" s="19"/>
      <c r="AQ36" s="19"/>
      <c r="AR36" s="19"/>
      <c r="AS36" s="19"/>
      <c r="AT36" s="19"/>
      <c r="AU36" s="19"/>
    </row>
    <row r="37" spans="1:47" s="11" customFormat="1" outlineLevel="3" x14ac:dyDescent="0.25">
      <c r="A37" s="156" t="s">
        <v>351</v>
      </c>
      <c r="B37" s="163" t="s">
        <v>478</v>
      </c>
      <c r="C37" s="153"/>
      <c r="D37" s="153"/>
      <c r="E37" s="25" t="s">
        <v>429</v>
      </c>
      <c r="F37" s="25" t="s">
        <v>717</v>
      </c>
      <c r="G37" s="25" t="str">
        <f t="shared" si="1"/>
        <v/>
      </c>
      <c r="H37" s="25" t="str">
        <f t="shared" si="2"/>
        <v/>
      </c>
      <c r="I37" s="25" t="str">
        <f t="shared" si="3"/>
        <v/>
      </c>
      <c r="J37" s="238" t="str">
        <f t="shared" si="4"/>
        <v/>
      </c>
      <c r="K37" s="25"/>
      <c r="L37" s="238"/>
      <c r="M37" s="25"/>
      <c r="N37" s="334">
        <v>0.67407757805108803</v>
      </c>
      <c r="O37" s="208"/>
      <c r="P37" s="194"/>
      <c r="Q37" s="19"/>
      <c r="R37" s="19"/>
      <c r="S37" s="19"/>
      <c r="T37" s="19"/>
      <c r="U37" s="19"/>
      <c r="V37" s="19"/>
      <c r="W37" s="19"/>
      <c r="X37" s="198"/>
      <c r="Y37" s="19"/>
      <c r="Z37" s="19"/>
      <c r="AA37" s="19"/>
      <c r="AB37" s="19"/>
      <c r="AC37" s="19"/>
      <c r="AD37" s="19"/>
      <c r="AE37" s="19"/>
      <c r="AF37" s="225"/>
      <c r="AG37" s="19"/>
      <c r="AH37" s="19"/>
      <c r="AI37" s="19"/>
      <c r="AJ37" s="19"/>
      <c r="AK37" s="19"/>
      <c r="AL37" s="19"/>
      <c r="AM37" s="19"/>
      <c r="AN37" s="229"/>
      <c r="AO37" s="19"/>
      <c r="AP37" s="19"/>
      <c r="AQ37" s="19"/>
      <c r="AR37" s="19"/>
      <c r="AS37" s="19"/>
      <c r="AT37" s="19"/>
      <c r="AU37" s="19"/>
    </row>
    <row r="38" spans="1:47" s="11" customFormat="1" outlineLevel="3" x14ac:dyDescent="0.25">
      <c r="A38" s="156"/>
      <c r="B38" s="164" t="s">
        <v>351</v>
      </c>
      <c r="C38" s="153"/>
      <c r="D38" s="153"/>
      <c r="E38" s="217" t="s">
        <v>779</v>
      </c>
      <c r="F38" s="312" t="s">
        <v>778</v>
      </c>
      <c r="G38" s="158" t="str">
        <f t="shared" si="1"/>
        <v>IFI</v>
      </c>
      <c r="H38" s="158" t="str">
        <f t="shared" si="2"/>
        <v>A</v>
      </c>
      <c r="I38" s="158" t="str">
        <f t="shared" si="3"/>
        <v>98207-4-0010</v>
      </c>
      <c r="J38" s="237">
        <f t="shared" si="4"/>
        <v>43901</v>
      </c>
      <c r="K38" s="217"/>
      <c r="L38" s="333"/>
      <c r="M38" s="217"/>
      <c r="N38" s="218">
        <v>0.29564806054872278</v>
      </c>
      <c r="O38" s="219">
        <v>1</v>
      </c>
      <c r="P38" s="194"/>
      <c r="Q38" s="158" t="s">
        <v>726</v>
      </c>
      <c r="R38" s="158" t="s">
        <v>342</v>
      </c>
      <c r="S38" s="158" t="s">
        <v>781</v>
      </c>
      <c r="T38" s="237">
        <v>43901</v>
      </c>
      <c r="U38" s="217"/>
      <c r="V38" s="217"/>
      <c r="W38" s="217"/>
      <c r="X38" s="198"/>
      <c r="Y38" s="217"/>
      <c r="Z38" s="217"/>
      <c r="AA38" s="217"/>
      <c r="AB38" s="217"/>
      <c r="AC38" s="217"/>
      <c r="AD38" s="217"/>
      <c r="AE38" s="217"/>
      <c r="AF38" s="225"/>
      <c r="AG38" s="217"/>
      <c r="AH38" s="217"/>
      <c r="AI38" s="217"/>
      <c r="AJ38" s="217"/>
      <c r="AK38" s="217"/>
      <c r="AL38" s="217"/>
      <c r="AM38" s="217"/>
      <c r="AN38" s="229"/>
      <c r="AO38" s="217"/>
      <c r="AP38" s="217"/>
      <c r="AQ38" s="217"/>
      <c r="AR38" s="217"/>
      <c r="AS38" s="217"/>
      <c r="AT38" s="217"/>
      <c r="AU38" s="217"/>
    </row>
    <row r="39" spans="1:47" s="11" customFormat="1" outlineLevel="1" x14ac:dyDescent="0.25">
      <c r="A39" s="156"/>
      <c r="B39" s="162" t="s">
        <v>195</v>
      </c>
      <c r="C39" s="170"/>
      <c r="D39" s="170"/>
      <c r="E39" s="159"/>
      <c r="F39" s="159"/>
      <c r="G39" s="159" t="str">
        <f t="shared" si="1"/>
        <v/>
      </c>
      <c r="H39" s="159" t="str">
        <f t="shared" si="2"/>
        <v/>
      </c>
      <c r="I39" s="159" t="str">
        <f t="shared" si="3"/>
        <v/>
      </c>
      <c r="J39" s="329" t="str">
        <f t="shared" si="4"/>
        <v/>
      </c>
      <c r="K39" s="159"/>
      <c r="L39" s="329"/>
      <c r="M39" s="159"/>
      <c r="N39" s="161">
        <v>2.3651844843897827</v>
      </c>
      <c r="O39" s="204">
        <f>SUMPRODUCT(N40:N42,O40:O42)/N39</f>
        <v>0</v>
      </c>
      <c r="P39" s="194"/>
      <c r="Q39" s="159"/>
      <c r="R39" s="159"/>
      <c r="S39" s="159"/>
      <c r="T39" s="159"/>
      <c r="U39" s="159"/>
      <c r="V39" s="159"/>
      <c r="W39" s="159"/>
      <c r="X39" s="198"/>
      <c r="Y39" s="159"/>
      <c r="Z39" s="159"/>
      <c r="AA39" s="159"/>
      <c r="AB39" s="159"/>
      <c r="AC39" s="159"/>
      <c r="AD39" s="159"/>
      <c r="AE39" s="159"/>
      <c r="AF39" s="225"/>
      <c r="AG39" s="159"/>
      <c r="AH39" s="159"/>
      <c r="AI39" s="159"/>
      <c r="AJ39" s="159"/>
      <c r="AK39" s="159"/>
      <c r="AL39" s="159"/>
      <c r="AM39" s="159"/>
      <c r="AN39" s="229"/>
      <c r="AO39" s="159"/>
      <c r="AP39" s="159"/>
      <c r="AQ39" s="159"/>
      <c r="AR39" s="159"/>
      <c r="AS39" s="159"/>
      <c r="AT39" s="159"/>
      <c r="AU39" s="159"/>
    </row>
    <row r="40" spans="1:47" s="11" customFormat="1" outlineLevel="2" x14ac:dyDescent="0.25">
      <c r="A40" s="156" t="s">
        <v>351</v>
      </c>
      <c r="B40" s="166" t="s">
        <v>480</v>
      </c>
      <c r="C40" s="167"/>
      <c r="D40" s="168"/>
      <c r="E40" s="234" t="s">
        <v>475</v>
      </c>
      <c r="F40" s="234" t="s">
        <v>674</v>
      </c>
      <c r="G40" s="158" t="str">
        <f t="shared" si="1"/>
        <v/>
      </c>
      <c r="H40" s="158" t="str">
        <f t="shared" si="2"/>
        <v/>
      </c>
      <c r="I40" s="158" t="str">
        <f t="shared" si="3"/>
        <v/>
      </c>
      <c r="J40" s="237" t="str">
        <f t="shared" si="4"/>
        <v/>
      </c>
      <c r="K40" s="158"/>
      <c r="L40" s="237"/>
      <c r="M40" s="158"/>
      <c r="N40" s="235">
        <v>0.94607379375591294</v>
      </c>
      <c r="O40" s="205"/>
      <c r="P40" s="194"/>
      <c r="Q40" s="158"/>
      <c r="R40" s="158"/>
      <c r="S40" s="158"/>
      <c r="T40" s="158"/>
      <c r="U40" s="158"/>
      <c r="V40" s="158"/>
      <c r="W40" s="158"/>
      <c r="X40" s="198"/>
      <c r="Y40" s="158"/>
      <c r="Z40" s="158"/>
      <c r="AA40" s="158"/>
      <c r="AB40" s="158"/>
      <c r="AC40" s="158"/>
      <c r="AD40" s="158"/>
      <c r="AE40" s="158"/>
      <c r="AF40" s="225"/>
      <c r="AG40" s="158"/>
      <c r="AH40" s="158"/>
      <c r="AI40" s="158"/>
      <c r="AJ40" s="158"/>
      <c r="AK40" s="158"/>
      <c r="AL40" s="158"/>
      <c r="AM40" s="158"/>
      <c r="AN40" s="229"/>
      <c r="AO40" s="158"/>
      <c r="AP40" s="158"/>
      <c r="AQ40" s="158"/>
      <c r="AR40" s="158"/>
      <c r="AS40" s="158"/>
      <c r="AT40" s="158"/>
      <c r="AU40" s="158"/>
    </row>
    <row r="41" spans="1:47" s="11" customFormat="1" outlineLevel="2" x14ac:dyDescent="0.25">
      <c r="A41" s="156" t="s">
        <v>351</v>
      </c>
      <c r="B41" s="166" t="s">
        <v>480</v>
      </c>
      <c r="C41" s="167"/>
      <c r="D41" s="168"/>
      <c r="E41" s="234" t="s">
        <v>476</v>
      </c>
      <c r="F41" s="234" t="s">
        <v>832</v>
      </c>
      <c r="G41" s="158" t="str">
        <f t="shared" si="1"/>
        <v/>
      </c>
      <c r="H41" s="158" t="str">
        <f t="shared" si="2"/>
        <v/>
      </c>
      <c r="I41" s="158" t="str">
        <f t="shared" si="3"/>
        <v/>
      </c>
      <c r="J41" s="237" t="str">
        <f t="shared" si="4"/>
        <v/>
      </c>
      <c r="K41" s="158"/>
      <c r="L41" s="237"/>
      <c r="M41" s="158"/>
      <c r="N41" s="235">
        <v>0.70955534531693476</v>
      </c>
      <c r="O41" s="205"/>
      <c r="P41" s="194"/>
      <c r="Q41" s="158"/>
      <c r="R41" s="158"/>
      <c r="S41" s="158"/>
      <c r="T41" s="158"/>
      <c r="U41" s="158"/>
      <c r="V41" s="158"/>
      <c r="W41" s="158"/>
      <c r="X41" s="198"/>
      <c r="Y41" s="158"/>
      <c r="Z41" s="158"/>
      <c r="AA41" s="158"/>
      <c r="AB41" s="158"/>
      <c r="AC41" s="158"/>
      <c r="AD41" s="158"/>
      <c r="AE41" s="158"/>
      <c r="AF41" s="225"/>
      <c r="AG41" s="158"/>
      <c r="AH41" s="158"/>
      <c r="AI41" s="158"/>
      <c r="AJ41" s="158"/>
      <c r="AK41" s="158"/>
      <c r="AL41" s="158"/>
      <c r="AM41" s="158"/>
      <c r="AN41" s="229"/>
      <c r="AO41" s="158"/>
      <c r="AP41" s="158"/>
      <c r="AQ41" s="158"/>
      <c r="AR41" s="158"/>
      <c r="AS41" s="158"/>
      <c r="AT41" s="158"/>
      <c r="AU41" s="158"/>
    </row>
    <row r="42" spans="1:47" s="11" customFormat="1" outlineLevel="2" x14ac:dyDescent="0.25">
      <c r="A42" s="157" t="s">
        <v>351</v>
      </c>
      <c r="B42" s="166" t="s">
        <v>480</v>
      </c>
      <c r="C42" s="167"/>
      <c r="D42" s="168"/>
      <c r="E42" s="234" t="s">
        <v>439</v>
      </c>
      <c r="F42" s="234" t="s">
        <v>833</v>
      </c>
      <c r="G42" s="158" t="str">
        <f t="shared" si="1"/>
        <v/>
      </c>
      <c r="H42" s="158" t="str">
        <f t="shared" si="2"/>
        <v/>
      </c>
      <c r="I42" s="158" t="str">
        <f t="shared" si="3"/>
        <v/>
      </c>
      <c r="J42" s="237" t="str">
        <f t="shared" si="4"/>
        <v/>
      </c>
      <c r="K42" s="158"/>
      <c r="L42" s="237"/>
      <c r="M42" s="158"/>
      <c r="N42" s="235">
        <v>0.70955534531693476</v>
      </c>
      <c r="O42" s="205"/>
      <c r="P42" s="194"/>
      <c r="Q42" s="158"/>
      <c r="R42" s="158"/>
      <c r="S42" s="158"/>
      <c r="T42" s="158"/>
      <c r="U42" s="158"/>
      <c r="V42" s="158"/>
      <c r="W42" s="158"/>
      <c r="X42" s="198"/>
      <c r="Y42" s="158"/>
      <c r="Z42" s="158"/>
      <c r="AA42" s="158"/>
      <c r="AB42" s="158"/>
      <c r="AC42" s="158"/>
      <c r="AD42" s="158"/>
      <c r="AE42" s="158"/>
      <c r="AF42" s="225"/>
      <c r="AG42" s="158"/>
      <c r="AH42" s="158"/>
      <c r="AI42" s="158"/>
      <c r="AJ42" s="158"/>
      <c r="AK42" s="158"/>
      <c r="AL42" s="158"/>
      <c r="AM42" s="158"/>
      <c r="AN42" s="229"/>
      <c r="AO42" s="158"/>
      <c r="AP42" s="158"/>
      <c r="AQ42" s="158"/>
      <c r="AR42" s="158"/>
      <c r="AS42" s="158"/>
      <c r="AT42" s="158"/>
      <c r="AU42" s="158"/>
    </row>
    <row r="43" spans="1:47" s="11" customFormat="1" ht="17.25" customHeight="1" x14ac:dyDescent="0.25">
      <c r="A43" s="177" t="s">
        <v>3</v>
      </c>
      <c r="B43" s="178"/>
      <c r="C43" s="179"/>
      <c r="D43" s="179"/>
      <c r="E43" s="180"/>
      <c r="F43" s="181"/>
      <c r="G43" s="181" t="str">
        <f t="shared" si="1"/>
        <v/>
      </c>
      <c r="H43" s="181" t="str">
        <f t="shared" si="2"/>
        <v/>
      </c>
      <c r="I43" s="181" t="str">
        <f t="shared" si="3"/>
        <v/>
      </c>
      <c r="J43" s="328" t="str">
        <f t="shared" si="4"/>
        <v/>
      </c>
      <c r="K43" s="181"/>
      <c r="L43" s="328"/>
      <c r="M43" s="181"/>
      <c r="N43" s="182">
        <v>80.416272469252604</v>
      </c>
      <c r="O43" s="203">
        <f>(O44*N44+O110*N110+O283*N283)/N43</f>
        <v>0.18719117647058819</v>
      </c>
      <c r="P43" s="194"/>
      <c r="Q43" s="181"/>
      <c r="R43" s="181"/>
      <c r="S43" s="181"/>
      <c r="T43" s="181"/>
      <c r="U43" s="181"/>
      <c r="V43" s="181"/>
      <c r="W43" s="181"/>
      <c r="X43" s="198"/>
      <c r="Y43" s="181"/>
      <c r="Z43" s="181"/>
      <c r="AA43" s="181"/>
      <c r="AB43" s="181"/>
      <c r="AC43" s="181"/>
      <c r="AD43" s="181"/>
      <c r="AE43" s="181"/>
      <c r="AF43" s="225"/>
      <c r="AG43" s="181"/>
      <c r="AH43" s="181"/>
      <c r="AI43" s="181"/>
      <c r="AJ43" s="181"/>
      <c r="AK43" s="181"/>
      <c r="AL43" s="181"/>
      <c r="AM43" s="181"/>
      <c r="AN43" s="229"/>
      <c r="AO43" s="181"/>
      <c r="AP43" s="181"/>
      <c r="AQ43" s="181"/>
      <c r="AR43" s="181"/>
      <c r="AS43" s="181"/>
      <c r="AT43" s="181"/>
      <c r="AU43" s="181"/>
    </row>
    <row r="44" spans="1:47" s="11" customFormat="1" outlineLevel="1" x14ac:dyDescent="0.25">
      <c r="A44" s="156"/>
      <c r="B44" s="162" t="s">
        <v>503</v>
      </c>
      <c r="C44" s="170"/>
      <c r="D44" s="170"/>
      <c r="E44" s="159"/>
      <c r="F44" s="159"/>
      <c r="G44" s="159" t="str">
        <f t="shared" si="1"/>
        <v/>
      </c>
      <c r="H44" s="159" t="str">
        <f t="shared" si="2"/>
        <v/>
      </c>
      <c r="I44" s="159" t="str">
        <f t="shared" si="3"/>
        <v/>
      </c>
      <c r="J44" s="329" t="str">
        <f t="shared" si="4"/>
        <v/>
      </c>
      <c r="K44" s="159"/>
      <c r="L44" s="329"/>
      <c r="M44" s="159"/>
      <c r="N44" s="161">
        <v>19.985808893093662</v>
      </c>
      <c r="O44" s="204">
        <f>(O45*N45+O68*N68+O76*N76+O101*N101)/N44</f>
        <v>3.7869822485207101E-2</v>
      </c>
      <c r="P44" s="194"/>
      <c r="Q44" s="159"/>
      <c r="R44" s="159"/>
      <c r="S44" s="159"/>
      <c r="T44" s="159"/>
      <c r="U44" s="159"/>
      <c r="V44" s="159"/>
      <c r="W44" s="159"/>
      <c r="X44" s="198"/>
      <c r="Y44" s="159"/>
      <c r="Z44" s="159"/>
      <c r="AA44" s="159"/>
      <c r="AB44" s="159"/>
      <c r="AC44" s="159"/>
      <c r="AD44" s="159"/>
      <c r="AE44" s="159"/>
      <c r="AF44" s="225"/>
      <c r="AG44" s="159"/>
      <c r="AH44" s="159"/>
      <c r="AI44" s="159"/>
      <c r="AJ44" s="159"/>
      <c r="AK44" s="159"/>
      <c r="AL44" s="159"/>
      <c r="AM44" s="159"/>
      <c r="AN44" s="229"/>
      <c r="AO44" s="159"/>
      <c r="AP44" s="159"/>
      <c r="AQ44" s="159"/>
      <c r="AR44" s="159"/>
      <c r="AS44" s="159"/>
      <c r="AT44" s="159"/>
      <c r="AU44" s="159"/>
    </row>
    <row r="45" spans="1:47" s="11" customFormat="1" outlineLevel="2" x14ac:dyDescent="0.25">
      <c r="A45" s="156"/>
      <c r="B45" s="12"/>
      <c r="C45" s="172" t="s">
        <v>504</v>
      </c>
      <c r="D45" s="183"/>
      <c r="E45" s="171"/>
      <c r="F45" s="171"/>
      <c r="G45" s="171" t="str">
        <f t="shared" si="1"/>
        <v/>
      </c>
      <c r="H45" s="171" t="str">
        <f t="shared" si="2"/>
        <v/>
      </c>
      <c r="I45" s="171" t="str">
        <f t="shared" si="3"/>
        <v/>
      </c>
      <c r="J45" s="331" t="str">
        <f t="shared" si="4"/>
        <v/>
      </c>
      <c r="K45" s="171"/>
      <c r="L45" s="331"/>
      <c r="M45" s="171"/>
      <c r="N45" s="173">
        <v>10.584200567644276</v>
      </c>
      <c r="O45" s="206">
        <f>(O46*N46+O51*N51+O53*N53+O57*N57+O65*N65+O61*N61)/N45</f>
        <v>0</v>
      </c>
      <c r="P45" s="194"/>
      <c r="Q45" s="171"/>
      <c r="R45" s="171"/>
      <c r="S45" s="171"/>
      <c r="T45" s="171"/>
      <c r="U45" s="171"/>
      <c r="V45" s="171"/>
      <c r="W45" s="171"/>
      <c r="X45" s="198"/>
      <c r="Y45" s="171"/>
      <c r="Z45" s="171"/>
      <c r="AA45" s="171"/>
      <c r="AB45" s="171"/>
      <c r="AC45" s="171"/>
      <c r="AD45" s="171"/>
      <c r="AE45" s="171"/>
      <c r="AF45" s="225"/>
      <c r="AG45" s="171"/>
      <c r="AH45" s="171"/>
      <c r="AI45" s="171"/>
      <c r="AJ45" s="171"/>
      <c r="AK45" s="171"/>
      <c r="AL45" s="171"/>
      <c r="AM45" s="171"/>
      <c r="AN45" s="229"/>
      <c r="AO45" s="171"/>
      <c r="AP45" s="171"/>
      <c r="AQ45" s="171"/>
      <c r="AR45" s="171"/>
      <c r="AS45" s="171"/>
      <c r="AT45" s="171"/>
      <c r="AU45" s="171"/>
    </row>
    <row r="46" spans="1:47" s="11" customFormat="1" outlineLevel="3" x14ac:dyDescent="0.25">
      <c r="A46" s="156"/>
      <c r="B46" s="12"/>
      <c r="C46" s="211"/>
      <c r="D46" s="212" t="s">
        <v>414</v>
      </c>
      <c r="E46" s="214"/>
      <c r="F46" s="214"/>
      <c r="G46" s="214" t="str">
        <f t="shared" si="1"/>
        <v/>
      </c>
      <c r="H46" s="214" t="str">
        <f t="shared" si="2"/>
        <v/>
      </c>
      <c r="I46" s="214" t="str">
        <f t="shared" si="3"/>
        <v/>
      </c>
      <c r="J46" s="332" t="str">
        <f t="shared" si="4"/>
        <v/>
      </c>
      <c r="K46" s="214"/>
      <c r="L46" s="332"/>
      <c r="M46" s="214"/>
      <c r="N46" s="215">
        <v>4.7303689687795645</v>
      </c>
      <c r="O46" s="216">
        <f>SUMPRODUCT(O47:O50,N47:N50)/N46</f>
        <v>0</v>
      </c>
      <c r="P46" s="194"/>
      <c r="Q46" s="214"/>
      <c r="R46" s="214"/>
      <c r="S46" s="214"/>
      <c r="T46" s="214"/>
      <c r="U46" s="214"/>
      <c r="V46" s="214"/>
      <c r="W46" s="214"/>
      <c r="X46" s="198"/>
      <c r="Y46" s="214"/>
      <c r="Z46" s="214"/>
      <c r="AA46" s="214"/>
      <c r="AB46" s="214"/>
      <c r="AC46" s="214"/>
      <c r="AD46" s="214"/>
      <c r="AE46" s="214"/>
      <c r="AF46" s="225"/>
      <c r="AG46" s="214"/>
      <c r="AH46" s="214"/>
      <c r="AI46" s="214"/>
      <c r="AJ46" s="214"/>
      <c r="AK46" s="214"/>
      <c r="AL46" s="214"/>
      <c r="AM46" s="214"/>
      <c r="AN46" s="229"/>
      <c r="AO46" s="214"/>
      <c r="AP46" s="214"/>
      <c r="AQ46" s="214"/>
      <c r="AR46" s="214"/>
      <c r="AS46" s="214"/>
      <c r="AT46" s="214"/>
      <c r="AU46" s="214"/>
    </row>
    <row r="47" spans="1:47" s="11" customFormat="1" outlineLevel="4" x14ac:dyDescent="0.25">
      <c r="A47" s="156" t="s">
        <v>482</v>
      </c>
      <c r="B47" s="155" t="s">
        <v>479</v>
      </c>
      <c r="C47" s="184"/>
      <c r="D47" s="213"/>
      <c r="E47" s="234" t="s">
        <v>505</v>
      </c>
      <c r="F47" s="234" t="s">
        <v>558</v>
      </c>
      <c r="G47" s="158" t="str">
        <f t="shared" si="1"/>
        <v/>
      </c>
      <c r="H47" s="158" t="str">
        <f t="shared" si="2"/>
        <v/>
      </c>
      <c r="I47" s="158" t="str">
        <f t="shared" si="3"/>
        <v/>
      </c>
      <c r="J47" s="237" t="str">
        <f t="shared" si="4"/>
        <v/>
      </c>
      <c r="K47" s="158"/>
      <c r="L47" s="237"/>
      <c r="M47" s="158"/>
      <c r="N47" s="236">
        <v>1.5373699148533586</v>
      </c>
      <c r="O47" s="205"/>
      <c r="P47" s="194"/>
      <c r="Q47" s="158"/>
      <c r="R47" s="158"/>
      <c r="S47" s="158"/>
      <c r="T47" s="158"/>
      <c r="U47" s="158"/>
      <c r="V47" s="158"/>
      <c r="W47" s="158"/>
      <c r="X47" s="198"/>
      <c r="Y47" s="158"/>
      <c r="Z47" s="158"/>
      <c r="AA47" s="158"/>
      <c r="AB47" s="158"/>
      <c r="AC47" s="158"/>
      <c r="AD47" s="158"/>
      <c r="AE47" s="158"/>
      <c r="AF47" s="225"/>
      <c r="AG47" s="158"/>
      <c r="AH47" s="158"/>
      <c r="AI47" s="158"/>
      <c r="AJ47" s="158"/>
      <c r="AK47" s="158"/>
      <c r="AL47" s="158"/>
      <c r="AM47" s="158"/>
      <c r="AN47" s="229"/>
      <c r="AO47" s="158"/>
      <c r="AP47" s="158"/>
      <c r="AQ47" s="158"/>
      <c r="AR47" s="158"/>
      <c r="AS47" s="158"/>
      <c r="AT47" s="158"/>
      <c r="AU47" s="158"/>
    </row>
    <row r="48" spans="1:47" s="11" customFormat="1" outlineLevel="4" x14ac:dyDescent="0.25">
      <c r="A48" s="156" t="s">
        <v>482</v>
      </c>
      <c r="B48" s="155" t="s">
        <v>479</v>
      </c>
      <c r="C48" s="184"/>
      <c r="D48" s="213"/>
      <c r="E48" s="19" t="s">
        <v>555</v>
      </c>
      <c r="F48" s="19" t="s">
        <v>559</v>
      </c>
      <c r="G48" s="25" t="str">
        <f t="shared" si="1"/>
        <v/>
      </c>
      <c r="H48" s="25" t="str">
        <f t="shared" si="2"/>
        <v/>
      </c>
      <c r="I48" s="25" t="str">
        <f t="shared" si="3"/>
        <v/>
      </c>
      <c r="J48" s="238" t="str">
        <f t="shared" si="4"/>
        <v/>
      </c>
      <c r="K48" s="25"/>
      <c r="L48" s="238"/>
      <c r="M48" s="25"/>
      <c r="N48" s="185">
        <v>1.4191106906338695</v>
      </c>
      <c r="O48" s="208"/>
      <c r="P48" s="194"/>
      <c r="Q48" s="25"/>
      <c r="R48" s="25"/>
      <c r="S48" s="25"/>
      <c r="T48" s="25"/>
      <c r="U48" s="25"/>
      <c r="V48" s="25"/>
      <c r="W48" s="25"/>
      <c r="X48" s="198"/>
      <c r="Y48" s="25"/>
      <c r="Z48" s="25"/>
      <c r="AA48" s="25"/>
      <c r="AB48" s="25"/>
      <c r="AC48" s="25"/>
      <c r="AD48" s="25"/>
      <c r="AE48" s="25"/>
      <c r="AF48" s="225"/>
      <c r="AG48" s="25"/>
      <c r="AH48" s="25"/>
      <c r="AI48" s="25"/>
      <c r="AJ48" s="25"/>
      <c r="AK48" s="25"/>
      <c r="AL48" s="25"/>
      <c r="AM48" s="25"/>
      <c r="AN48" s="229"/>
      <c r="AO48" s="25"/>
      <c r="AP48" s="25"/>
      <c r="AQ48" s="25"/>
      <c r="AR48" s="25"/>
      <c r="AS48" s="25"/>
      <c r="AT48" s="25"/>
      <c r="AU48" s="25"/>
    </row>
    <row r="49" spans="1:47" s="11" customFormat="1" outlineLevel="4" x14ac:dyDescent="0.25">
      <c r="A49" s="156" t="s">
        <v>482</v>
      </c>
      <c r="B49" s="155" t="s">
        <v>479</v>
      </c>
      <c r="C49" s="184"/>
      <c r="D49" s="213"/>
      <c r="E49" s="19" t="s">
        <v>506</v>
      </c>
      <c r="F49" s="19" t="s">
        <v>560</v>
      </c>
      <c r="G49" s="25" t="str">
        <f t="shared" si="1"/>
        <v/>
      </c>
      <c r="H49" s="25" t="str">
        <f t="shared" si="2"/>
        <v/>
      </c>
      <c r="I49" s="25" t="str">
        <f t="shared" si="3"/>
        <v/>
      </c>
      <c r="J49" s="238" t="str">
        <f t="shared" si="4"/>
        <v/>
      </c>
      <c r="K49" s="25"/>
      <c r="L49" s="238"/>
      <c r="M49" s="25"/>
      <c r="N49" s="185">
        <v>1.1825922421948911</v>
      </c>
      <c r="O49" s="208"/>
      <c r="P49" s="194"/>
      <c r="Q49" s="25"/>
      <c r="R49" s="25"/>
      <c r="S49" s="25"/>
      <c r="T49" s="25"/>
      <c r="U49" s="25"/>
      <c r="V49" s="25"/>
      <c r="W49" s="25"/>
      <c r="X49" s="198"/>
      <c r="Y49" s="25"/>
      <c r="Z49" s="25"/>
      <c r="AA49" s="25"/>
      <c r="AB49" s="25"/>
      <c r="AC49" s="25"/>
      <c r="AD49" s="25"/>
      <c r="AE49" s="25"/>
      <c r="AF49" s="225"/>
      <c r="AG49" s="25"/>
      <c r="AH49" s="25"/>
      <c r="AI49" s="25"/>
      <c r="AJ49" s="25"/>
      <c r="AK49" s="25"/>
      <c r="AL49" s="25"/>
      <c r="AM49" s="25"/>
      <c r="AN49" s="229"/>
      <c r="AO49" s="25"/>
      <c r="AP49" s="25"/>
      <c r="AQ49" s="25"/>
      <c r="AR49" s="25"/>
      <c r="AS49" s="25"/>
      <c r="AT49" s="25"/>
      <c r="AU49" s="25"/>
    </row>
    <row r="50" spans="1:47" s="11" customFormat="1" outlineLevel="4" x14ac:dyDescent="0.25">
      <c r="A50" s="156" t="s">
        <v>482</v>
      </c>
      <c r="B50" s="155" t="s">
        <v>479</v>
      </c>
      <c r="C50" s="184"/>
      <c r="D50" s="213"/>
      <c r="E50" s="19" t="s">
        <v>507</v>
      </c>
      <c r="F50" s="19" t="s">
        <v>561</v>
      </c>
      <c r="G50" s="25" t="str">
        <f t="shared" si="1"/>
        <v/>
      </c>
      <c r="H50" s="25" t="str">
        <f t="shared" si="2"/>
        <v/>
      </c>
      <c r="I50" s="25" t="str">
        <f t="shared" si="3"/>
        <v/>
      </c>
      <c r="J50" s="238" t="str">
        <f t="shared" si="4"/>
        <v/>
      </c>
      <c r="K50" s="25"/>
      <c r="L50" s="238"/>
      <c r="M50" s="25"/>
      <c r="N50" s="185">
        <v>0.59129612109744556</v>
      </c>
      <c r="O50" s="208"/>
      <c r="P50" s="194"/>
      <c r="Q50" s="25"/>
      <c r="R50" s="25"/>
      <c r="S50" s="25"/>
      <c r="T50" s="25"/>
      <c r="U50" s="25"/>
      <c r="V50" s="25"/>
      <c r="W50" s="25"/>
      <c r="X50" s="198"/>
      <c r="Y50" s="25"/>
      <c r="Z50" s="25"/>
      <c r="AA50" s="25"/>
      <c r="AB50" s="25"/>
      <c r="AC50" s="25"/>
      <c r="AD50" s="25"/>
      <c r="AE50" s="25"/>
      <c r="AF50" s="225"/>
      <c r="AG50" s="25"/>
      <c r="AH50" s="25"/>
      <c r="AI50" s="25"/>
      <c r="AJ50" s="25"/>
      <c r="AK50" s="25"/>
      <c r="AL50" s="25"/>
      <c r="AM50" s="25"/>
      <c r="AN50" s="229"/>
      <c r="AO50" s="25"/>
      <c r="AP50" s="25"/>
      <c r="AQ50" s="25"/>
      <c r="AR50" s="25"/>
      <c r="AS50" s="25"/>
      <c r="AT50" s="25"/>
      <c r="AU50" s="25"/>
    </row>
    <row r="51" spans="1:47" s="11" customFormat="1" outlineLevel="3" x14ac:dyDescent="0.25">
      <c r="A51" s="156"/>
      <c r="B51" s="12"/>
      <c r="C51" s="211"/>
      <c r="D51" s="212" t="s">
        <v>415</v>
      </c>
      <c r="E51" s="214"/>
      <c r="F51" s="214"/>
      <c r="G51" s="214" t="str">
        <f t="shared" si="1"/>
        <v/>
      </c>
      <c r="H51" s="214" t="str">
        <f t="shared" si="2"/>
        <v/>
      </c>
      <c r="I51" s="214" t="str">
        <f t="shared" si="3"/>
        <v/>
      </c>
      <c r="J51" s="332" t="str">
        <f t="shared" si="4"/>
        <v/>
      </c>
      <c r="K51" s="214"/>
      <c r="L51" s="332"/>
      <c r="M51" s="214"/>
      <c r="N51" s="215">
        <v>3.1338694418164619</v>
      </c>
      <c r="O51" s="216">
        <f>O52</f>
        <v>0</v>
      </c>
      <c r="P51" s="194"/>
      <c r="Q51" s="214"/>
      <c r="R51" s="214"/>
      <c r="S51" s="214"/>
      <c r="T51" s="214"/>
      <c r="U51" s="214"/>
      <c r="V51" s="214"/>
      <c r="W51" s="214"/>
      <c r="X51" s="198"/>
      <c r="Y51" s="214"/>
      <c r="Z51" s="214"/>
      <c r="AA51" s="214"/>
      <c r="AB51" s="214"/>
      <c r="AC51" s="214"/>
      <c r="AD51" s="214"/>
      <c r="AE51" s="214"/>
      <c r="AF51" s="225"/>
      <c r="AG51" s="214"/>
      <c r="AH51" s="214"/>
      <c r="AI51" s="214"/>
      <c r="AJ51" s="214"/>
      <c r="AK51" s="214"/>
      <c r="AL51" s="214"/>
      <c r="AM51" s="214"/>
      <c r="AN51" s="229"/>
      <c r="AO51" s="214"/>
      <c r="AP51" s="214"/>
      <c r="AQ51" s="214"/>
      <c r="AR51" s="214"/>
      <c r="AS51" s="214"/>
      <c r="AT51" s="214"/>
      <c r="AU51" s="214"/>
    </row>
    <row r="52" spans="1:47" s="11" customFormat="1" outlineLevel="4" x14ac:dyDescent="0.25">
      <c r="A52" s="156" t="s">
        <v>482</v>
      </c>
      <c r="B52" s="155" t="s">
        <v>479</v>
      </c>
      <c r="C52" s="184"/>
      <c r="D52" s="213"/>
      <c r="E52" s="234" t="s">
        <v>555</v>
      </c>
      <c r="F52" s="234" t="s">
        <v>562</v>
      </c>
      <c r="G52" s="158" t="str">
        <f t="shared" si="1"/>
        <v/>
      </c>
      <c r="H52" s="158" t="str">
        <f t="shared" si="2"/>
        <v/>
      </c>
      <c r="I52" s="158" t="str">
        <f t="shared" si="3"/>
        <v/>
      </c>
      <c r="J52" s="237" t="str">
        <f t="shared" si="4"/>
        <v/>
      </c>
      <c r="K52" s="158"/>
      <c r="L52" s="237"/>
      <c r="M52" s="158"/>
      <c r="N52" s="236">
        <v>3.1338694418164619</v>
      </c>
      <c r="O52" s="205"/>
      <c r="P52" s="194"/>
      <c r="Q52" s="158"/>
      <c r="R52" s="158"/>
      <c r="S52" s="158"/>
      <c r="T52" s="158"/>
      <c r="U52" s="158"/>
      <c r="V52" s="158"/>
      <c r="W52" s="158"/>
      <c r="X52" s="198"/>
      <c r="Y52" s="158"/>
      <c r="Z52" s="158"/>
      <c r="AA52" s="158"/>
      <c r="AB52" s="158"/>
      <c r="AC52" s="158"/>
      <c r="AD52" s="158"/>
      <c r="AE52" s="158"/>
      <c r="AF52" s="225"/>
      <c r="AG52" s="158"/>
      <c r="AH52" s="158"/>
      <c r="AI52" s="158"/>
      <c r="AJ52" s="158"/>
      <c r="AK52" s="158"/>
      <c r="AL52" s="158"/>
      <c r="AM52" s="158"/>
      <c r="AN52" s="229"/>
      <c r="AO52" s="158"/>
      <c r="AP52" s="158"/>
      <c r="AQ52" s="158"/>
      <c r="AR52" s="158"/>
      <c r="AS52" s="158"/>
      <c r="AT52" s="158"/>
      <c r="AU52" s="158"/>
    </row>
    <row r="53" spans="1:47" s="11" customFormat="1" outlineLevel="3" x14ac:dyDescent="0.25">
      <c r="A53" s="156"/>
      <c r="B53" s="12"/>
      <c r="C53" s="211"/>
      <c r="D53" s="212" t="s">
        <v>492</v>
      </c>
      <c r="E53" s="214"/>
      <c r="F53" s="214"/>
      <c r="G53" s="214" t="str">
        <f t="shared" si="1"/>
        <v/>
      </c>
      <c r="H53" s="214" t="str">
        <f t="shared" si="2"/>
        <v/>
      </c>
      <c r="I53" s="214" t="str">
        <f t="shared" si="3"/>
        <v/>
      </c>
      <c r="J53" s="332" t="str">
        <f t="shared" si="4"/>
        <v/>
      </c>
      <c r="K53" s="214"/>
      <c r="L53" s="332"/>
      <c r="M53" s="214"/>
      <c r="N53" s="215">
        <v>1.1234626300851467</v>
      </c>
      <c r="O53" s="216">
        <f>SUMPRODUCT(O54:O56,N54:N56)/N53</f>
        <v>0</v>
      </c>
      <c r="P53" s="194"/>
      <c r="Q53" s="214"/>
      <c r="R53" s="214"/>
      <c r="S53" s="214"/>
      <c r="T53" s="214"/>
      <c r="U53" s="214"/>
      <c r="V53" s="214"/>
      <c r="W53" s="214"/>
      <c r="X53" s="198"/>
      <c r="Y53" s="214"/>
      <c r="Z53" s="214"/>
      <c r="AA53" s="214"/>
      <c r="AB53" s="214"/>
      <c r="AC53" s="214"/>
      <c r="AD53" s="214"/>
      <c r="AE53" s="214"/>
      <c r="AF53" s="225"/>
      <c r="AG53" s="214"/>
      <c r="AH53" s="214"/>
      <c r="AI53" s="214"/>
      <c r="AJ53" s="214"/>
      <c r="AK53" s="214"/>
      <c r="AL53" s="214"/>
      <c r="AM53" s="214"/>
      <c r="AN53" s="229"/>
      <c r="AO53" s="214"/>
      <c r="AP53" s="214"/>
      <c r="AQ53" s="214"/>
      <c r="AR53" s="214"/>
      <c r="AS53" s="214"/>
      <c r="AT53" s="214"/>
      <c r="AU53" s="214"/>
    </row>
    <row r="54" spans="1:47" s="11" customFormat="1" outlineLevel="4" x14ac:dyDescent="0.25">
      <c r="A54" s="156" t="s">
        <v>482</v>
      </c>
      <c r="B54" s="155" t="s">
        <v>479</v>
      </c>
      <c r="C54" s="184"/>
      <c r="D54" s="213"/>
      <c r="E54" s="234" t="s">
        <v>563</v>
      </c>
      <c r="F54" s="234" t="s">
        <v>566</v>
      </c>
      <c r="G54" s="158" t="str">
        <f t="shared" si="1"/>
        <v/>
      </c>
      <c r="H54" s="158" t="str">
        <f t="shared" si="2"/>
        <v/>
      </c>
      <c r="I54" s="158" t="str">
        <f t="shared" si="3"/>
        <v/>
      </c>
      <c r="J54" s="237" t="str">
        <f t="shared" si="4"/>
        <v/>
      </c>
      <c r="K54" s="158"/>
      <c r="L54" s="237"/>
      <c r="M54" s="158"/>
      <c r="N54" s="236">
        <v>0.41390728476821192</v>
      </c>
      <c r="O54" s="205"/>
      <c r="P54" s="194"/>
      <c r="Q54" s="158"/>
      <c r="R54" s="158"/>
      <c r="S54" s="158"/>
      <c r="T54" s="158"/>
      <c r="U54" s="158"/>
      <c r="V54" s="158"/>
      <c r="W54" s="158"/>
      <c r="X54" s="198"/>
      <c r="Y54" s="158"/>
      <c r="Z54" s="158"/>
      <c r="AA54" s="158"/>
      <c r="AB54" s="158"/>
      <c r="AC54" s="158"/>
      <c r="AD54" s="158"/>
      <c r="AE54" s="158"/>
      <c r="AF54" s="225"/>
      <c r="AG54" s="158"/>
      <c r="AH54" s="158"/>
      <c r="AI54" s="158"/>
      <c r="AJ54" s="158"/>
      <c r="AK54" s="158"/>
      <c r="AL54" s="158"/>
      <c r="AM54" s="158"/>
      <c r="AN54" s="229"/>
      <c r="AO54" s="158"/>
      <c r="AP54" s="158"/>
      <c r="AQ54" s="158"/>
      <c r="AR54" s="158"/>
      <c r="AS54" s="158"/>
      <c r="AT54" s="158"/>
      <c r="AU54" s="158"/>
    </row>
    <row r="55" spans="1:47" s="11" customFormat="1" outlineLevel="4" x14ac:dyDescent="0.25">
      <c r="A55" s="156" t="s">
        <v>482</v>
      </c>
      <c r="B55" s="155" t="s">
        <v>479</v>
      </c>
      <c r="C55" s="184"/>
      <c r="D55" s="213"/>
      <c r="E55" s="19" t="s">
        <v>564</v>
      </c>
      <c r="F55" s="19" t="s">
        <v>567</v>
      </c>
      <c r="G55" s="25" t="str">
        <f t="shared" si="1"/>
        <v/>
      </c>
      <c r="H55" s="25" t="str">
        <f t="shared" si="2"/>
        <v/>
      </c>
      <c r="I55" s="25" t="str">
        <f t="shared" si="3"/>
        <v/>
      </c>
      <c r="J55" s="238" t="str">
        <f t="shared" si="4"/>
        <v/>
      </c>
      <c r="K55" s="25"/>
      <c r="L55" s="238"/>
      <c r="M55" s="25"/>
      <c r="N55" s="185">
        <v>0.41390728476821192</v>
      </c>
      <c r="O55" s="208"/>
      <c r="P55" s="194"/>
      <c r="Q55" s="25"/>
      <c r="R55" s="25"/>
      <c r="S55" s="25"/>
      <c r="T55" s="25"/>
      <c r="U55" s="25"/>
      <c r="V55" s="25"/>
      <c r="W55" s="25"/>
      <c r="X55" s="198"/>
      <c r="Y55" s="25"/>
      <c r="Z55" s="25"/>
      <c r="AA55" s="25"/>
      <c r="AB55" s="25"/>
      <c r="AC55" s="25"/>
      <c r="AD55" s="25"/>
      <c r="AE55" s="25"/>
      <c r="AF55" s="225"/>
      <c r="AG55" s="25"/>
      <c r="AH55" s="25"/>
      <c r="AI55" s="25"/>
      <c r="AJ55" s="25"/>
      <c r="AK55" s="25"/>
      <c r="AL55" s="25"/>
      <c r="AM55" s="25"/>
      <c r="AN55" s="229"/>
      <c r="AO55" s="25"/>
      <c r="AP55" s="25"/>
      <c r="AQ55" s="25"/>
      <c r="AR55" s="25"/>
      <c r="AS55" s="25"/>
      <c r="AT55" s="25"/>
      <c r="AU55" s="25"/>
    </row>
    <row r="56" spans="1:47" s="11" customFormat="1" outlineLevel="4" x14ac:dyDescent="0.25">
      <c r="A56" s="156" t="s">
        <v>482</v>
      </c>
      <c r="B56" s="155" t="s">
        <v>479</v>
      </c>
      <c r="C56" s="184"/>
      <c r="D56" s="213"/>
      <c r="E56" s="19" t="s">
        <v>565</v>
      </c>
      <c r="F56" s="19" t="s">
        <v>568</v>
      </c>
      <c r="G56" s="25" t="str">
        <f t="shared" si="1"/>
        <v/>
      </c>
      <c r="H56" s="25" t="str">
        <f t="shared" si="2"/>
        <v/>
      </c>
      <c r="I56" s="25" t="str">
        <f t="shared" si="3"/>
        <v/>
      </c>
      <c r="J56" s="238" t="str">
        <f t="shared" si="4"/>
        <v/>
      </c>
      <c r="K56" s="25"/>
      <c r="L56" s="238"/>
      <c r="M56" s="25"/>
      <c r="N56" s="185">
        <v>0.29564806054872278</v>
      </c>
      <c r="O56" s="208"/>
      <c r="P56" s="194"/>
      <c r="Q56" s="25"/>
      <c r="R56" s="25"/>
      <c r="S56" s="25"/>
      <c r="T56" s="25"/>
      <c r="U56" s="25"/>
      <c r="V56" s="25"/>
      <c r="W56" s="25"/>
      <c r="X56" s="198"/>
      <c r="Y56" s="25"/>
      <c r="Z56" s="25"/>
      <c r="AA56" s="25"/>
      <c r="AB56" s="25"/>
      <c r="AC56" s="25"/>
      <c r="AD56" s="25"/>
      <c r="AE56" s="25"/>
      <c r="AF56" s="225"/>
      <c r="AG56" s="25"/>
      <c r="AH56" s="25"/>
      <c r="AI56" s="25"/>
      <c r="AJ56" s="25"/>
      <c r="AK56" s="25"/>
      <c r="AL56" s="25"/>
      <c r="AM56" s="25"/>
      <c r="AN56" s="229"/>
      <c r="AO56" s="25"/>
      <c r="AP56" s="25"/>
      <c r="AQ56" s="25"/>
      <c r="AR56" s="25"/>
      <c r="AS56" s="25"/>
      <c r="AT56" s="25"/>
      <c r="AU56" s="25"/>
    </row>
    <row r="57" spans="1:47" s="11" customFormat="1" outlineLevel="3" x14ac:dyDescent="0.25">
      <c r="A57" s="156"/>
      <c r="B57" s="12"/>
      <c r="C57" s="211"/>
      <c r="D57" s="212" t="s">
        <v>493</v>
      </c>
      <c r="E57" s="214"/>
      <c r="F57" s="214"/>
      <c r="G57" s="214" t="str">
        <f t="shared" si="1"/>
        <v/>
      </c>
      <c r="H57" s="214" t="str">
        <f t="shared" si="2"/>
        <v/>
      </c>
      <c r="I57" s="214" t="str">
        <f t="shared" si="3"/>
        <v/>
      </c>
      <c r="J57" s="332" t="str">
        <f t="shared" si="4"/>
        <v/>
      </c>
      <c r="K57" s="214"/>
      <c r="L57" s="332"/>
      <c r="M57" s="214"/>
      <c r="N57" s="215">
        <v>1.1234626300851467</v>
      </c>
      <c r="O57" s="216">
        <f>SUMPRODUCT(O58:O60,N58:N60)/N57</f>
        <v>0</v>
      </c>
      <c r="P57" s="194"/>
      <c r="Q57" s="214"/>
      <c r="R57" s="214"/>
      <c r="S57" s="214"/>
      <c r="T57" s="214"/>
      <c r="U57" s="214"/>
      <c r="V57" s="214"/>
      <c r="W57" s="214"/>
      <c r="X57" s="198"/>
      <c r="Y57" s="214"/>
      <c r="Z57" s="214"/>
      <c r="AA57" s="214"/>
      <c r="AB57" s="214"/>
      <c r="AC57" s="214"/>
      <c r="AD57" s="214"/>
      <c r="AE57" s="214"/>
      <c r="AF57" s="225"/>
      <c r="AG57" s="214"/>
      <c r="AH57" s="214"/>
      <c r="AI57" s="214"/>
      <c r="AJ57" s="214"/>
      <c r="AK57" s="214"/>
      <c r="AL57" s="214"/>
      <c r="AM57" s="214"/>
      <c r="AN57" s="229"/>
      <c r="AO57" s="214"/>
      <c r="AP57" s="214"/>
      <c r="AQ57" s="214"/>
      <c r="AR57" s="214"/>
      <c r="AS57" s="214"/>
      <c r="AT57" s="214"/>
      <c r="AU57" s="214"/>
    </row>
    <row r="58" spans="1:47" s="11" customFormat="1" outlineLevel="4" x14ac:dyDescent="0.25">
      <c r="A58" s="156" t="s">
        <v>482</v>
      </c>
      <c r="B58" s="155" t="s">
        <v>479</v>
      </c>
      <c r="C58" s="184"/>
      <c r="D58" s="213"/>
      <c r="E58" s="234" t="s">
        <v>508</v>
      </c>
      <c r="F58" s="234" t="s">
        <v>510</v>
      </c>
      <c r="G58" s="158" t="str">
        <f t="shared" si="1"/>
        <v/>
      </c>
      <c r="H58" s="158" t="str">
        <f t="shared" si="2"/>
        <v/>
      </c>
      <c r="I58" s="158" t="str">
        <f t="shared" si="3"/>
        <v/>
      </c>
      <c r="J58" s="237" t="str">
        <f t="shared" si="4"/>
        <v/>
      </c>
      <c r="K58" s="158"/>
      <c r="L58" s="237"/>
      <c r="M58" s="158"/>
      <c r="N58" s="236">
        <v>0.41390728476821192</v>
      </c>
      <c r="O58" s="205"/>
      <c r="P58" s="194"/>
      <c r="Q58" s="158"/>
      <c r="R58" s="158"/>
      <c r="S58" s="158"/>
      <c r="T58" s="158"/>
      <c r="U58" s="158"/>
      <c r="V58" s="158"/>
      <c r="W58" s="158"/>
      <c r="X58" s="198"/>
      <c r="Y58" s="158"/>
      <c r="Z58" s="158"/>
      <c r="AA58" s="158"/>
      <c r="AB58" s="158"/>
      <c r="AC58" s="158"/>
      <c r="AD58" s="158"/>
      <c r="AE58" s="158"/>
      <c r="AF58" s="225"/>
      <c r="AG58" s="158"/>
      <c r="AH58" s="158"/>
      <c r="AI58" s="158"/>
      <c r="AJ58" s="158"/>
      <c r="AK58" s="158"/>
      <c r="AL58" s="158"/>
      <c r="AM58" s="158"/>
      <c r="AN58" s="229"/>
      <c r="AO58" s="158"/>
      <c r="AP58" s="158"/>
      <c r="AQ58" s="158"/>
      <c r="AR58" s="158"/>
      <c r="AS58" s="158"/>
      <c r="AT58" s="158"/>
      <c r="AU58" s="158"/>
    </row>
    <row r="59" spans="1:47" s="11" customFormat="1" outlineLevel="4" x14ac:dyDescent="0.25">
      <c r="A59" s="156" t="s">
        <v>482</v>
      </c>
      <c r="B59" s="155" t="s">
        <v>479</v>
      </c>
      <c r="C59" s="184"/>
      <c r="D59" s="213"/>
      <c r="E59" s="19" t="s">
        <v>509</v>
      </c>
      <c r="F59" s="19" t="s">
        <v>512</v>
      </c>
      <c r="G59" s="25" t="str">
        <f t="shared" si="1"/>
        <v/>
      </c>
      <c r="H59" s="25" t="str">
        <f t="shared" si="2"/>
        <v/>
      </c>
      <c r="I59" s="25" t="str">
        <f t="shared" si="3"/>
        <v/>
      </c>
      <c r="J59" s="238" t="str">
        <f t="shared" si="4"/>
        <v/>
      </c>
      <c r="K59" s="25"/>
      <c r="L59" s="238"/>
      <c r="M59" s="25"/>
      <c r="N59" s="185">
        <v>0.41390728476821192</v>
      </c>
      <c r="O59" s="208"/>
      <c r="P59" s="194"/>
      <c r="Q59" s="25"/>
      <c r="R59" s="25"/>
      <c r="S59" s="25"/>
      <c r="T59" s="25"/>
      <c r="U59" s="25"/>
      <c r="V59" s="25"/>
      <c r="W59" s="25"/>
      <c r="X59" s="198"/>
      <c r="Y59" s="25"/>
      <c r="Z59" s="25"/>
      <c r="AA59" s="25"/>
      <c r="AB59" s="25"/>
      <c r="AC59" s="25"/>
      <c r="AD59" s="25"/>
      <c r="AE59" s="25"/>
      <c r="AF59" s="225"/>
      <c r="AG59" s="25"/>
      <c r="AH59" s="25"/>
      <c r="AI59" s="25"/>
      <c r="AJ59" s="25"/>
      <c r="AK59" s="25"/>
      <c r="AL59" s="25"/>
      <c r="AM59" s="25"/>
      <c r="AN59" s="229"/>
      <c r="AO59" s="25"/>
      <c r="AP59" s="25"/>
      <c r="AQ59" s="25"/>
      <c r="AR59" s="25"/>
      <c r="AS59" s="25"/>
      <c r="AT59" s="25"/>
      <c r="AU59" s="25"/>
    </row>
    <row r="60" spans="1:47" s="11" customFormat="1" outlineLevel="4" x14ac:dyDescent="0.25">
      <c r="A60" s="156" t="s">
        <v>482</v>
      </c>
      <c r="B60" s="155" t="s">
        <v>479</v>
      </c>
      <c r="C60" s="184"/>
      <c r="D60" s="213"/>
      <c r="E60" s="19" t="s">
        <v>511</v>
      </c>
      <c r="F60" s="19" t="s">
        <v>569</v>
      </c>
      <c r="G60" s="25" t="str">
        <f t="shared" si="1"/>
        <v/>
      </c>
      <c r="H60" s="25" t="str">
        <f t="shared" si="2"/>
        <v/>
      </c>
      <c r="I60" s="25" t="str">
        <f t="shared" si="3"/>
        <v/>
      </c>
      <c r="J60" s="238" t="str">
        <f t="shared" si="4"/>
        <v/>
      </c>
      <c r="K60" s="25"/>
      <c r="L60" s="238"/>
      <c r="M60" s="25"/>
      <c r="N60" s="185">
        <v>0.29564806054872278</v>
      </c>
      <c r="O60" s="208"/>
      <c r="P60" s="194"/>
      <c r="Q60" s="25"/>
      <c r="R60" s="25"/>
      <c r="S60" s="25"/>
      <c r="T60" s="25"/>
      <c r="U60" s="25"/>
      <c r="V60" s="25"/>
      <c r="W60" s="25"/>
      <c r="X60" s="198"/>
      <c r="Y60" s="25"/>
      <c r="Z60" s="25"/>
      <c r="AA60" s="25"/>
      <c r="AB60" s="25"/>
      <c r="AC60" s="25"/>
      <c r="AD60" s="25"/>
      <c r="AE60" s="25"/>
      <c r="AF60" s="225"/>
      <c r="AG60" s="25"/>
      <c r="AH60" s="25"/>
      <c r="AI60" s="25"/>
      <c r="AJ60" s="25"/>
      <c r="AK60" s="25"/>
      <c r="AL60" s="25"/>
      <c r="AM60" s="25"/>
      <c r="AN60" s="229"/>
      <c r="AO60" s="25"/>
      <c r="AP60" s="25"/>
      <c r="AQ60" s="25"/>
      <c r="AR60" s="25"/>
      <c r="AS60" s="25"/>
      <c r="AT60" s="25"/>
      <c r="AU60" s="25"/>
    </row>
    <row r="61" spans="1:47" s="11" customFormat="1" outlineLevel="3" x14ac:dyDescent="0.25">
      <c r="A61" s="156"/>
      <c r="B61" s="12"/>
      <c r="C61" s="211"/>
      <c r="D61" s="314" t="s">
        <v>786</v>
      </c>
      <c r="E61" s="318"/>
      <c r="F61" s="214"/>
      <c r="G61" s="214" t="str">
        <f t="shared" si="1"/>
        <v/>
      </c>
      <c r="H61" s="214" t="str">
        <f t="shared" si="2"/>
        <v/>
      </c>
      <c r="I61" s="214" t="str">
        <f t="shared" si="3"/>
        <v/>
      </c>
      <c r="J61" s="332" t="str">
        <f t="shared" si="4"/>
        <v/>
      </c>
      <c r="K61" s="214"/>
      <c r="L61" s="332"/>
      <c r="M61" s="214"/>
      <c r="N61" s="215">
        <v>0.28382213812677387</v>
      </c>
      <c r="O61" s="216">
        <f>SUMPRODUCT(O62:O64,N62:N64)/N61</f>
        <v>0</v>
      </c>
      <c r="P61" s="194"/>
      <c r="Q61" s="214"/>
      <c r="R61" s="214"/>
      <c r="S61" s="214"/>
      <c r="T61" s="214"/>
      <c r="U61" s="214"/>
      <c r="V61" s="214"/>
      <c r="W61" s="214"/>
      <c r="X61" s="198"/>
      <c r="Y61" s="214"/>
      <c r="Z61" s="214"/>
      <c r="AA61" s="214"/>
      <c r="AB61" s="214"/>
      <c r="AC61" s="214"/>
      <c r="AD61" s="214"/>
      <c r="AE61" s="214"/>
      <c r="AF61" s="225"/>
      <c r="AG61" s="214"/>
      <c r="AH61" s="214"/>
      <c r="AI61" s="214"/>
      <c r="AJ61" s="214"/>
      <c r="AK61" s="214"/>
      <c r="AL61" s="214"/>
      <c r="AM61" s="214"/>
      <c r="AN61" s="229"/>
      <c r="AO61" s="214"/>
      <c r="AP61" s="214"/>
      <c r="AQ61" s="214"/>
      <c r="AR61" s="214"/>
      <c r="AS61" s="214"/>
      <c r="AT61" s="214"/>
      <c r="AU61" s="214"/>
    </row>
    <row r="62" spans="1:47" s="11" customFormat="1" outlineLevel="4" x14ac:dyDescent="0.25">
      <c r="A62" s="156" t="s">
        <v>482</v>
      </c>
      <c r="B62" s="155" t="s">
        <v>479</v>
      </c>
      <c r="C62" s="184"/>
      <c r="D62" s="213"/>
      <c r="E62" s="234" t="s">
        <v>787</v>
      </c>
      <c r="F62" s="19" t="s">
        <v>788</v>
      </c>
      <c r="G62" s="158" t="str">
        <f t="shared" si="1"/>
        <v/>
      </c>
      <c r="H62" s="158" t="str">
        <f t="shared" si="2"/>
        <v/>
      </c>
      <c r="I62" s="158" t="str">
        <f t="shared" si="3"/>
        <v/>
      </c>
      <c r="J62" s="237" t="str">
        <f t="shared" si="4"/>
        <v/>
      </c>
      <c r="K62" s="158"/>
      <c r="L62" s="237"/>
      <c r="M62" s="158"/>
      <c r="N62" s="236">
        <v>9.46073793755913E-2</v>
      </c>
      <c r="O62" s="205"/>
      <c r="P62" s="194"/>
      <c r="Q62" s="158"/>
      <c r="R62" s="158"/>
      <c r="S62" s="158"/>
      <c r="T62" s="158"/>
      <c r="U62" s="158"/>
      <c r="V62" s="158"/>
      <c r="W62" s="158"/>
      <c r="X62" s="198"/>
      <c r="Y62" s="158"/>
      <c r="Z62" s="158"/>
      <c r="AA62" s="158"/>
      <c r="AB62" s="158"/>
      <c r="AC62" s="158"/>
      <c r="AD62" s="158"/>
      <c r="AE62" s="158"/>
      <c r="AF62" s="225"/>
      <c r="AG62" s="158"/>
      <c r="AH62" s="158"/>
      <c r="AI62" s="158"/>
      <c r="AJ62" s="158"/>
      <c r="AK62" s="158"/>
      <c r="AL62" s="158"/>
      <c r="AM62" s="158"/>
      <c r="AN62" s="229"/>
      <c r="AO62" s="158"/>
      <c r="AP62" s="158"/>
      <c r="AQ62" s="158"/>
      <c r="AR62" s="158"/>
      <c r="AS62" s="158"/>
      <c r="AT62" s="158"/>
      <c r="AU62" s="158"/>
    </row>
    <row r="63" spans="1:47" s="11" customFormat="1" outlineLevel="4" x14ac:dyDescent="0.25">
      <c r="A63" s="156" t="s">
        <v>482</v>
      </c>
      <c r="B63" s="155" t="s">
        <v>479</v>
      </c>
      <c r="C63" s="184"/>
      <c r="D63" s="213"/>
      <c r="E63" s="19" t="s">
        <v>789</v>
      </c>
      <c r="F63" s="19" t="s">
        <v>790</v>
      </c>
      <c r="G63" s="25" t="str">
        <f t="shared" si="1"/>
        <v/>
      </c>
      <c r="H63" s="25" t="str">
        <f t="shared" si="2"/>
        <v/>
      </c>
      <c r="I63" s="25" t="str">
        <f t="shared" si="3"/>
        <v/>
      </c>
      <c r="J63" s="238" t="str">
        <f t="shared" si="4"/>
        <v/>
      </c>
      <c r="K63" s="25"/>
      <c r="L63" s="238"/>
      <c r="M63" s="25"/>
      <c r="N63" s="185">
        <v>9.46073793755913E-2</v>
      </c>
      <c r="O63" s="208"/>
      <c r="P63" s="194"/>
      <c r="Q63" s="25"/>
      <c r="R63" s="25"/>
      <c r="S63" s="25"/>
      <c r="T63" s="25"/>
      <c r="U63" s="25"/>
      <c r="V63" s="25"/>
      <c r="W63" s="25"/>
      <c r="X63" s="198"/>
      <c r="Y63" s="25"/>
      <c r="Z63" s="25"/>
      <c r="AA63" s="25"/>
      <c r="AB63" s="25"/>
      <c r="AC63" s="25"/>
      <c r="AD63" s="25"/>
      <c r="AE63" s="25"/>
      <c r="AF63" s="225"/>
      <c r="AG63" s="25"/>
      <c r="AH63" s="25"/>
      <c r="AI63" s="25"/>
      <c r="AJ63" s="25"/>
      <c r="AK63" s="25"/>
      <c r="AL63" s="25"/>
      <c r="AM63" s="25"/>
      <c r="AN63" s="229"/>
      <c r="AO63" s="25"/>
      <c r="AP63" s="25"/>
      <c r="AQ63" s="25"/>
      <c r="AR63" s="25"/>
      <c r="AS63" s="25"/>
      <c r="AT63" s="25"/>
      <c r="AU63" s="25"/>
    </row>
    <row r="64" spans="1:47" s="11" customFormat="1" outlineLevel="4" x14ac:dyDescent="0.25">
      <c r="A64" s="156" t="s">
        <v>482</v>
      </c>
      <c r="B64" s="155" t="s">
        <v>479</v>
      </c>
      <c r="C64" s="184"/>
      <c r="D64" s="213"/>
      <c r="E64" s="19" t="s">
        <v>791</v>
      </c>
      <c r="F64" s="19" t="s">
        <v>792</v>
      </c>
      <c r="G64" s="25" t="str">
        <f t="shared" si="1"/>
        <v/>
      </c>
      <c r="H64" s="25" t="str">
        <f t="shared" si="2"/>
        <v/>
      </c>
      <c r="I64" s="25" t="str">
        <f t="shared" si="3"/>
        <v/>
      </c>
      <c r="J64" s="238" t="str">
        <f t="shared" si="4"/>
        <v/>
      </c>
      <c r="K64" s="25"/>
      <c r="L64" s="238"/>
      <c r="M64" s="25"/>
      <c r="N64" s="185">
        <v>9.46073793755913E-2</v>
      </c>
      <c r="O64" s="208"/>
      <c r="P64" s="194"/>
      <c r="Q64" s="25"/>
      <c r="R64" s="25"/>
      <c r="S64" s="25"/>
      <c r="T64" s="25"/>
      <c r="U64" s="25"/>
      <c r="V64" s="25"/>
      <c r="W64" s="25"/>
      <c r="X64" s="198"/>
      <c r="Y64" s="25"/>
      <c r="Z64" s="25"/>
      <c r="AA64" s="25"/>
      <c r="AB64" s="25"/>
      <c r="AC64" s="25"/>
      <c r="AD64" s="25"/>
      <c r="AE64" s="25"/>
      <c r="AF64" s="225"/>
      <c r="AG64" s="25"/>
      <c r="AH64" s="25"/>
      <c r="AI64" s="25"/>
      <c r="AJ64" s="25"/>
      <c r="AK64" s="25"/>
      <c r="AL64" s="25"/>
      <c r="AM64" s="25"/>
      <c r="AN64" s="229"/>
      <c r="AO64" s="25"/>
      <c r="AP64" s="25"/>
      <c r="AQ64" s="25"/>
      <c r="AR64" s="25"/>
      <c r="AS64" s="25"/>
      <c r="AT64" s="25"/>
      <c r="AU64" s="25"/>
    </row>
    <row r="65" spans="1:53" s="11" customFormat="1" outlineLevel="3" x14ac:dyDescent="0.25">
      <c r="A65" s="156"/>
      <c r="B65" s="12"/>
      <c r="C65" s="211"/>
      <c r="D65" s="212" t="s">
        <v>513</v>
      </c>
      <c r="E65" s="214"/>
      <c r="F65" s="214"/>
      <c r="G65" s="214" t="str">
        <f t="shared" si="1"/>
        <v/>
      </c>
      <c r="H65" s="214" t="str">
        <f t="shared" si="2"/>
        <v/>
      </c>
      <c r="I65" s="214" t="str">
        <f t="shared" si="3"/>
        <v/>
      </c>
      <c r="J65" s="332" t="str">
        <f t="shared" si="4"/>
        <v/>
      </c>
      <c r="K65" s="214"/>
      <c r="L65" s="332"/>
      <c r="M65" s="214"/>
      <c r="N65" s="215">
        <v>0.1892147587511826</v>
      </c>
      <c r="O65" s="216">
        <f>SUMPRODUCT(O66:O67,N66:N67)/N65</f>
        <v>0</v>
      </c>
      <c r="P65" s="194"/>
      <c r="Q65" s="214"/>
      <c r="R65" s="214"/>
      <c r="S65" s="214"/>
      <c r="T65" s="214"/>
      <c r="U65" s="214"/>
      <c r="V65" s="214"/>
      <c r="W65" s="214"/>
      <c r="X65" s="198"/>
      <c r="Y65" s="214"/>
      <c r="Z65" s="214"/>
      <c r="AA65" s="214"/>
      <c r="AB65" s="214"/>
      <c r="AC65" s="214"/>
      <c r="AD65" s="214"/>
      <c r="AE65" s="214"/>
      <c r="AF65" s="225"/>
      <c r="AG65" s="214"/>
      <c r="AH65" s="214"/>
      <c r="AI65" s="214"/>
      <c r="AJ65" s="214"/>
      <c r="AK65" s="214"/>
      <c r="AL65" s="214"/>
      <c r="AM65" s="214"/>
      <c r="AN65" s="229"/>
      <c r="AO65" s="214"/>
      <c r="AP65" s="214"/>
      <c r="AQ65" s="214"/>
      <c r="AR65" s="214"/>
      <c r="AS65" s="214"/>
      <c r="AT65" s="214"/>
      <c r="AU65" s="214"/>
    </row>
    <row r="66" spans="1:53" s="11" customFormat="1" outlineLevel="4" x14ac:dyDescent="0.25">
      <c r="A66" s="156" t="s">
        <v>482</v>
      </c>
      <c r="B66" s="155" t="s">
        <v>479</v>
      </c>
      <c r="C66" s="184"/>
      <c r="D66" s="213"/>
      <c r="E66" s="234" t="s">
        <v>412</v>
      </c>
      <c r="F66" s="234" t="s">
        <v>570</v>
      </c>
      <c r="G66" s="158" t="str">
        <f t="shared" si="1"/>
        <v/>
      </c>
      <c r="H66" s="158" t="str">
        <f t="shared" si="2"/>
        <v/>
      </c>
      <c r="I66" s="158" t="str">
        <f t="shared" si="3"/>
        <v/>
      </c>
      <c r="J66" s="237" t="str">
        <f t="shared" si="4"/>
        <v/>
      </c>
      <c r="K66" s="158"/>
      <c r="L66" s="237"/>
      <c r="M66" s="158"/>
      <c r="N66" s="236">
        <v>9.46073793755913E-2</v>
      </c>
      <c r="O66" s="205"/>
      <c r="P66" s="194"/>
      <c r="Q66" s="158"/>
      <c r="R66" s="158"/>
      <c r="S66" s="158"/>
      <c r="T66" s="158"/>
      <c r="U66" s="158"/>
      <c r="V66" s="158"/>
      <c r="W66" s="158"/>
      <c r="X66" s="198"/>
      <c r="Y66" s="158"/>
      <c r="Z66" s="158"/>
      <c r="AA66" s="158"/>
      <c r="AB66" s="158"/>
      <c r="AC66" s="158"/>
      <c r="AD66" s="158"/>
      <c r="AE66" s="158"/>
      <c r="AF66" s="225"/>
      <c r="AG66" s="158"/>
      <c r="AH66" s="158"/>
      <c r="AI66" s="158"/>
      <c r="AJ66" s="158"/>
      <c r="AK66" s="158"/>
      <c r="AL66" s="158"/>
      <c r="AM66" s="158"/>
      <c r="AN66" s="229"/>
      <c r="AO66" s="158"/>
      <c r="AP66" s="158"/>
      <c r="AQ66" s="158"/>
      <c r="AR66" s="158"/>
      <c r="AS66" s="158"/>
      <c r="AT66" s="158"/>
      <c r="AU66" s="158"/>
    </row>
    <row r="67" spans="1:53" s="11" customFormat="1" outlineLevel="4" x14ac:dyDescent="0.25">
      <c r="A67" s="156" t="s">
        <v>482</v>
      </c>
      <c r="B67" s="155" t="s">
        <v>479</v>
      </c>
      <c r="C67" s="184"/>
      <c r="D67" s="213"/>
      <c r="E67" s="19" t="s">
        <v>514</v>
      </c>
      <c r="F67" s="19" t="s">
        <v>571</v>
      </c>
      <c r="G67" s="25" t="str">
        <f t="shared" si="1"/>
        <v/>
      </c>
      <c r="H67" s="25" t="str">
        <f t="shared" si="2"/>
        <v/>
      </c>
      <c r="I67" s="25" t="str">
        <f t="shared" si="3"/>
        <v/>
      </c>
      <c r="J67" s="238" t="str">
        <f t="shared" si="4"/>
        <v/>
      </c>
      <c r="K67" s="25"/>
      <c r="L67" s="238"/>
      <c r="M67" s="25"/>
      <c r="N67" s="185">
        <v>9.46073793755913E-2</v>
      </c>
      <c r="O67" s="208"/>
      <c r="P67" s="194"/>
      <c r="Q67" s="25"/>
      <c r="R67" s="25"/>
      <c r="S67" s="25"/>
      <c r="T67" s="25"/>
      <c r="U67" s="25"/>
      <c r="V67" s="25"/>
      <c r="W67" s="25"/>
      <c r="X67" s="198"/>
      <c r="Y67" s="25"/>
      <c r="Z67" s="25"/>
      <c r="AA67" s="25"/>
      <c r="AB67" s="25"/>
      <c r="AC67" s="25"/>
      <c r="AD67" s="25"/>
      <c r="AE67" s="25"/>
      <c r="AF67" s="225"/>
      <c r="AG67" s="25"/>
      <c r="AH67" s="25"/>
      <c r="AI67" s="25"/>
      <c r="AJ67" s="25"/>
      <c r="AK67" s="25"/>
      <c r="AL67" s="25"/>
      <c r="AM67" s="25"/>
      <c r="AN67" s="229"/>
      <c r="AO67" s="25"/>
      <c r="AP67" s="25"/>
      <c r="AQ67" s="25"/>
      <c r="AR67" s="25"/>
      <c r="AS67" s="25"/>
      <c r="AT67" s="25"/>
      <c r="AU67" s="25"/>
    </row>
    <row r="68" spans="1:53" s="11" customFormat="1" outlineLevel="2" x14ac:dyDescent="0.25">
      <c r="A68" s="156"/>
      <c r="B68" s="155"/>
      <c r="C68" s="172" t="s">
        <v>515</v>
      </c>
      <c r="D68" s="183"/>
      <c r="E68" s="171"/>
      <c r="F68" s="171"/>
      <c r="G68" s="171" t="str">
        <f t="shared" si="1"/>
        <v/>
      </c>
      <c r="H68" s="171" t="str">
        <f t="shared" si="2"/>
        <v/>
      </c>
      <c r="I68" s="171" t="str">
        <f t="shared" si="3"/>
        <v/>
      </c>
      <c r="J68" s="331" t="str">
        <f t="shared" si="4"/>
        <v/>
      </c>
      <c r="K68" s="171"/>
      <c r="L68" s="331"/>
      <c r="M68" s="171"/>
      <c r="N68" s="173">
        <v>3.0747398297067172</v>
      </c>
      <c r="O68" s="206">
        <f>SUMPRODUCT(O69:O75,N69:N75)/N68</f>
        <v>0</v>
      </c>
      <c r="P68" s="194"/>
      <c r="Q68" s="171"/>
      <c r="R68" s="171"/>
      <c r="S68" s="171"/>
      <c r="T68" s="171"/>
      <c r="U68" s="171"/>
      <c r="V68" s="171"/>
      <c r="W68" s="171"/>
      <c r="X68" s="198"/>
      <c r="Y68" s="171"/>
      <c r="Z68" s="171"/>
      <c r="AA68" s="171"/>
      <c r="AB68" s="171"/>
      <c r="AC68" s="171"/>
      <c r="AD68" s="171"/>
      <c r="AE68" s="171"/>
      <c r="AF68" s="225"/>
      <c r="AG68" s="171"/>
      <c r="AH68" s="171"/>
      <c r="AI68" s="171"/>
      <c r="AJ68" s="171"/>
      <c r="AK68" s="171"/>
      <c r="AL68" s="171"/>
      <c r="AM68" s="171"/>
      <c r="AN68" s="229"/>
      <c r="AO68" s="171"/>
      <c r="AP68" s="171"/>
      <c r="AQ68" s="171"/>
      <c r="AR68" s="171"/>
      <c r="AS68" s="171"/>
      <c r="AT68" s="171"/>
      <c r="AU68" s="171"/>
      <c r="AV68" s="147"/>
      <c r="AW68" s="147"/>
      <c r="BA68" s="11" t="s">
        <v>416</v>
      </c>
    </row>
    <row r="69" spans="1:53" s="11" customFormat="1" outlineLevel="3" x14ac:dyDescent="0.25">
      <c r="A69" s="156" t="s">
        <v>482</v>
      </c>
      <c r="B69" s="155" t="s">
        <v>479</v>
      </c>
      <c r="C69" s="184"/>
      <c r="D69" s="200"/>
      <c r="E69" s="25" t="s">
        <v>516</v>
      </c>
      <c r="F69" s="25" t="s">
        <v>572</v>
      </c>
      <c r="G69" s="25" t="str">
        <f t="shared" si="1"/>
        <v/>
      </c>
      <c r="H69" s="25" t="str">
        <f t="shared" si="2"/>
        <v/>
      </c>
      <c r="I69" s="25" t="str">
        <f t="shared" si="3"/>
        <v/>
      </c>
      <c r="J69" s="238" t="str">
        <f t="shared" si="4"/>
        <v/>
      </c>
      <c r="K69" s="25"/>
      <c r="L69" s="238"/>
      <c r="M69" s="25"/>
      <c r="N69" s="336">
        <v>0.23651844843897823</v>
      </c>
      <c r="O69" s="208"/>
      <c r="P69" s="194"/>
      <c r="Q69" s="19"/>
      <c r="R69" s="19"/>
      <c r="S69" s="19"/>
      <c r="T69" s="19"/>
      <c r="U69" s="19"/>
      <c r="V69" s="19"/>
      <c r="W69" s="19"/>
      <c r="X69" s="198"/>
      <c r="Y69" s="19"/>
      <c r="Z69" s="19"/>
      <c r="AA69" s="19"/>
      <c r="AB69" s="19"/>
      <c r="AC69" s="19"/>
      <c r="AD69" s="19"/>
      <c r="AE69" s="19"/>
      <c r="AF69" s="225"/>
      <c r="AG69" s="19"/>
      <c r="AH69" s="19"/>
      <c r="AI69" s="19"/>
      <c r="AJ69" s="19"/>
      <c r="AK69" s="19"/>
      <c r="AL69" s="19"/>
      <c r="AM69" s="19"/>
      <c r="AN69" s="229"/>
      <c r="AO69" s="19"/>
      <c r="AP69" s="19"/>
      <c r="AQ69" s="19"/>
      <c r="AR69" s="19"/>
      <c r="AS69" s="19"/>
      <c r="AT69" s="19"/>
      <c r="AU69" s="19"/>
      <c r="AV69" s="147"/>
      <c r="AW69" s="147"/>
    </row>
    <row r="70" spans="1:53" s="11" customFormat="1" outlineLevel="3" x14ac:dyDescent="0.25">
      <c r="A70" s="156" t="s">
        <v>482</v>
      </c>
      <c r="B70" s="155" t="s">
        <v>479</v>
      </c>
      <c r="C70" s="184"/>
      <c r="D70" s="200"/>
      <c r="E70" s="25" t="s">
        <v>517</v>
      </c>
      <c r="F70" s="25" t="s">
        <v>573</v>
      </c>
      <c r="G70" s="25" t="str">
        <f t="shared" si="1"/>
        <v/>
      </c>
      <c r="H70" s="25" t="str">
        <f t="shared" si="2"/>
        <v/>
      </c>
      <c r="I70" s="25" t="str">
        <f t="shared" si="3"/>
        <v/>
      </c>
      <c r="J70" s="238" t="str">
        <f t="shared" si="4"/>
        <v/>
      </c>
      <c r="K70" s="25"/>
      <c r="L70" s="238"/>
      <c r="M70" s="25"/>
      <c r="N70" s="336">
        <v>0.23651844843897823</v>
      </c>
      <c r="O70" s="208"/>
      <c r="P70" s="194"/>
      <c r="Q70" s="19"/>
      <c r="R70" s="19"/>
      <c r="S70" s="19"/>
      <c r="T70" s="19"/>
      <c r="U70" s="19"/>
      <c r="V70" s="19"/>
      <c r="W70" s="19"/>
      <c r="X70" s="198"/>
      <c r="Y70" s="19"/>
      <c r="Z70" s="19"/>
      <c r="AA70" s="19"/>
      <c r="AB70" s="19"/>
      <c r="AC70" s="19"/>
      <c r="AD70" s="19"/>
      <c r="AE70" s="19"/>
      <c r="AF70" s="225"/>
      <c r="AG70" s="19"/>
      <c r="AH70" s="19"/>
      <c r="AI70" s="19"/>
      <c r="AJ70" s="19"/>
      <c r="AK70" s="19"/>
      <c r="AL70" s="19"/>
      <c r="AM70" s="19"/>
      <c r="AN70" s="229"/>
      <c r="AO70" s="19"/>
      <c r="AP70" s="19"/>
      <c r="AQ70" s="19"/>
      <c r="AR70" s="19"/>
      <c r="AS70" s="19"/>
      <c r="AT70" s="19"/>
      <c r="AU70" s="19"/>
    </row>
    <row r="71" spans="1:53" s="11" customFormat="1" outlineLevel="3" x14ac:dyDescent="0.25">
      <c r="A71" s="156" t="s">
        <v>482</v>
      </c>
      <c r="B71" s="155" t="s">
        <v>479</v>
      </c>
      <c r="C71" s="184"/>
      <c r="D71" s="200"/>
      <c r="E71" s="25" t="s">
        <v>518</v>
      </c>
      <c r="F71" s="25" t="s">
        <v>574</v>
      </c>
      <c r="G71" s="25" t="str">
        <f t="shared" ref="G71:G134" si="5">IF(AO71&lt;&gt;"",AO71,IF(AG71&lt;&gt;"",AG71,IF(Y71&lt;&gt;"",Y71,IF(Q71&lt;&gt;"",Q71,""))))</f>
        <v/>
      </c>
      <c r="H71" s="25" t="str">
        <f t="shared" ref="H71:H134" si="6">IF(AP71&lt;&gt;"",AP71,IF(AH71&lt;&gt;"",AH71,IF(Z71&lt;&gt;"",Z71,IF(R71&lt;&gt;"",R71,""))))</f>
        <v/>
      </c>
      <c r="I71" s="25" t="str">
        <f t="shared" ref="I71:I134" si="7">IF(AQ71&lt;&gt;"",AQ71,IF(AI71&lt;&gt;"",AI71,IF(AA71&lt;&gt;"",AA71,IF(S71&lt;&gt;"",S71,""))))</f>
        <v/>
      </c>
      <c r="J71" s="238" t="str">
        <f t="shared" ref="J71:J134" si="8">IF(AR71&lt;&gt;"",AR71,IF(AJ71&lt;&gt;"",AJ71,IF(AB71&lt;&gt;"",AB71,IF(T71&lt;&gt;"",T71,""))))</f>
        <v/>
      </c>
      <c r="K71" s="25"/>
      <c r="L71" s="238"/>
      <c r="M71" s="25"/>
      <c r="N71" s="336">
        <v>0.70955534531693476</v>
      </c>
      <c r="O71" s="208"/>
      <c r="P71" s="194"/>
      <c r="Q71" s="19"/>
      <c r="R71" s="19"/>
      <c r="S71" s="19"/>
      <c r="T71" s="19"/>
      <c r="U71" s="19"/>
      <c r="V71" s="19"/>
      <c r="W71" s="19"/>
      <c r="X71" s="198"/>
      <c r="Y71" s="19"/>
      <c r="Z71" s="19"/>
      <c r="AA71" s="19"/>
      <c r="AB71" s="19"/>
      <c r="AC71" s="19"/>
      <c r="AD71" s="19"/>
      <c r="AE71" s="19"/>
      <c r="AF71" s="225"/>
      <c r="AG71" s="19"/>
      <c r="AH71" s="19"/>
      <c r="AI71" s="19"/>
      <c r="AJ71" s="19"/>
      <c r="AK71" s="19"/>
      <c r="AL71" s="19"/>
      <c r="AM71" s="19"/>
      <c r="AN71" s="229"/>
      <c r="AO71" s="19"/>
      <c r="AP71" s="19"/>
      <c r="AQ71" s="19"/>
      <c r="AR71" s="19"/>
      <c r="AS71" s="19"/>
      <c r="AT71" s="19"/>
      <c r="AU71" s="19"/>
    </row>
    <row r="72" spans="1:53" s="11" customFormat="1" outlineLevel="3" x14ac:dyDescent="0.25">
      <c r="A72" s="156" t="s">
        <v>482</v>
      </c>
      <c r="B72" s="155" t="s">
        <v>479</v>
      </c>
      <c r="C72" s="184"/>
      <c r="D72" s="200"/>
      <c r="E72" s="25" t="s">
        <v>519</v>
      </c>
      <c r="F72" s="25" t="s">
        <v>575</v>
      </c>
      <c r="G72" s="25" t="str">
        <f t="shared" si="5"/>
        <v/>
      </c>
      <c r="H72" s="25" t="str">
        <f t="shared" si="6"/>
        <v/>
      </c>
      <c r="I72" s="25" t="str">
        <f t="shared" si="7"/>
        <v/>
      </c>
      <c r="J72" s="238" t="str">
        <f t="shared" si="8"/>
        <v/>
      </c>
      <c r="K72" s="25"/>
      <c r="L72" s="238"/>
      <c r="M72" s="25"/>
      <c r="N72" s="336">
        <v>0.23651844843897823</v>
      </c>
      <c r="O72" s="208"/>
      <c r="P72" s="194"/>
      <c r="Q72" s="19"/>
      <c r="R72" s="19"/>
      <c r="S72" s="19"/>
      <c r="T72" s="19"/>
      <c r="U72" s="19"/>
      <c r="V72" s="19"/>
      <c r="W72" s="19"/>
      <c r="X72" s="198"/>
      <c r="Y72" s="19"/>
      <c r="Z72" s="19"/>
      <c r="AA72" s="19"/>
      <c r="AB72" s="19"/>
      <c r="AC72" s="19"/>
      <c r="AD72" s="19"/>
      <c r="AE72" s="19"/>
      <c r="AF72" s="225"/>
      <c r="AG72" s="19"/>
      <c r="AH72" s="19"/>
      <c r="AI72" s="19"/>
      <c r="AJ72" s="19"/>
      <c r="AK72" s="19"/>
      <c r="AL72" s="19"/>
      <c r="AM72" s="19"/>
      <c r="AN72" s="229"/>
      <c r="AO72" s="19"/>
      <c r="AP72" s="19"/>
      <c r="AQ72" s="19"/>
      <c r="AR72" s="19"/>
      <c r="AS72" s="19"/>
      <c r="AT72" s="19"/>
      <c r="AU72" s="19"/>
      <c r="AV72" s="147"/>
      <c r="AW72" s="147"/>
    </row>
    <row r="73" spans="1:53" s="11" customFormat="1" outlineLevel="3" x14ac:dyDescent="0.25">
      <c r="A73" s="156" t="s">
        <v>482</v>
      </c>
      <c r="B73" s="155" t="s">
        <v>479</v>
      </c>
      <c r="C73" s="184"/>
      <c r="D73" s="200"/>
      <c r="E73" s="25" t="s">
        <v>793</v>
      </c>
      <c r="F73" s="25" t="s">
        <v>794</v>
      </c>
      <c r="G73" s="25" t="str">
        <f t="shared" si="5"/>
        <v/>
      </c>
      <c r="H73" s="25" t="str">
        <f t="shared" si="6"/>
        <v/>
      </c>
      <c r="I73" s="25" t="str">
        <f t="shared" si="7"/>
        <v/>
      </c>
      <c r="J73" s="238" t="str">
        <f t="shared" si="8"/>
        <v/>
      </c>
      <c r="K73" s="25"/>
      <c r="L73" s="238"/>
      <c r="M73" s="25"/>
      <c r="N73" s="336">
        <v>0.11825922421948912</v>
      </c>
      <c r="O73" s="208"/>
      <c r="P73" s="194"/>
      <c r="Q73" s="19"/>
      <c r="R73" s="19"/>
      <c r="S73" s="19"/>
      <c r="T73" s="19"/>
      <c r="U73" s="19"/>
      <c r="V73" s="19"/>
      <c r="W73" s="19"/>
      <c r="X73" s="198"/>
      <c r="Y73" s="19"/>
      <c r="Z73" s="19"/>
      <c r="AA73" s="19"/>
      <c r="AB73" s="19"/>
      <c r="AC73" s="19"/>
      <c r="AD73" s="19"/>
      <c r="AE73" s="19"/>
      <c r="AF73" s="225"/>
      <c r="AG73" s="19"/>
      <c r="AH73" s="19"/>
      <c r="AI73" s="19"/>
      <c r="AJ73" s="19"/>
      <c r="AK73" s="19"/>
      <c r="AL73" s="19"/>
      <c r="AM73" s="19"/>
      <c r="AN73" s="229"/>
      <c r="AO73" s="19"/>
      <c r="AP73" s="19"/>
      <c r="AQ73" s="19"/>
      <c r="AR73" s="19"/>
      <c r="AS73" s="19"/>
      <c r="AT73" s="19"/>
      <c r="AU73" s="19"/>
      <c r="AV73" s="147"/>
      <c r="AW73" s="147"/>
    </row>
    <row r="74" spans="1:53" s="11" customFormat="1" outlineLevel="3" x14ac:dyDescent="0.25">
      <c r="A74" s="156" t="s">
        <v>482</v>
      </c>
      <c r="B74" s="155" t="s">
        <v>479</v>
      </c>
      <c r="C74" s="184"/>
      <c r="D74" s="200"/>
      <c r="E74" s="25" t="s">
        <v>520</v>
      </c>
      <c r="F74" s="25" t="s">
        <v>521</v>
      </c>
      <c r="G74" s="25" t="str">
        <f t="shared" si="5"/>
        <v/>
      </c>
      <c r="H74" s="25" t="str">
        <f t="shared" si="6"/>
        <v/>
      </c>
      <c r="I74" s="25" t="str">
        <f t="shared" si="7"/>
        <v/>
      </c>
      <c r="J74" s="238" t="str">
        <f t="shared" si="8"/>
        <v/>
      </c>
      <c r="K74" s="25"/>
      <c r="L74" s="238"/>
      <c r="M74" s="25"/>
      <c r="N74" s="336">
        <v>0.23651844843897823</v>
      </c>
      <c r="O74" s="208"/>
      <c r="P74" s="194"/>
      <c r="Q74" s="19"/>
      <c r="R74" s="19"/>
      <c r="S74" s="19"/>
      <c r="T74" s="19"/>
      <c r="U74" s="19"/>
      <c r="V74" s="19"/>
      <c r="W74" s="19"/>
      <c r="X74" s="198"/>
      <c r="Y74" s="19"/>
      <c r="Z74" s="19"/>
      <c r="AA74" s="19"/>
      <c r="AB74" s="19"/>
      <c r="AC74" s="19"/>
      <c r="AD74" s="19"/>
      <c r="AE74" s="19"/>
      <c r="AF74" s="225"/>
      <c r="AG74" s="19"/>
      <c r="AH74" s="19"/>
      <c r="AI74" s="19"/>
      <c r="AJ74" s="19"/>
      <c r="AK74" s="19"/>
      <c r="AL74" s="19"/>
      <c r="AM74" s="19"/>
      <c r="AN74" s="229"/>
      <c r="AO74" s="19"/>
      <c r="AP74" s="19"/>
      <c r="AQ74" s="19"/>
      <c r="AR74" s="19"/>
      <c r="AS74" s="19"/>
      <c r="AT74" s="19"/>
      <c r="AU74" s="19"/>
      <c r="AV74" s="147"/>
      <c r="AW74" s="147"/>
    </row>
    <row r="75" spans="1:53" s="11" customFormat="1" outlineLevel="3" x14ac:dyDescent="0.25">
      <c r="A75" s="156" t="s">
        <v>482</v>
      </c>
      <c r="B75" s="155" t="s">
        <v>479</v>
      </c>
      <c r="C75" s="184"/>
      <c r="D75" s="200"/>
      <c r="E75" s="25" t="s">
        <v>411</v>
      </c>
      <c r="F75" s="25" t="s">
        <v>576</v>
      </c>
      <c r="G75" s="25" t="str">
        <f t="shared" si="5"/>
        <v/>
      </c>
      <c r="H75" s="25" t="str">
        <f t="shared" si="6"/>
        <v/>
      </c>
      <c r="I75" s="25" t="str">
        <f t="shared" si="7"/>
        <v/>
      </c>
      <c r="J75" s="238" t="str">
        <f t="shared" si="8"/>
        <v/>
      </c>
      <c r="K75" s="25"/>
      <c r="L75" s="238"/>
      <c r="M75" s="25"/>
      <c r="N75" s="336">
        <v>1.3008514664143804</v>
      </c>
      <c r="O75" s="208"/>
      <c r="P75" s="194"/>
      <c r="Q75" s="19"/>
      <c r="R75" s="19"/>
      <c r="S75" s="19"/>
      <c r="T75" s="19"/>
      <c r="U75" s="19"/>
      <c r="V75" s="19"/>
      <c r="W75" s="19"/>
      <c r="X75" s="198"/>
      <c r="Y75" s="19"/>
      <c r="Z75" s="19"/>
      <c r="AA75" s="19"/>
      <c r="AB75" s="19"/>
      <c r="AC75" s="19"/>
      <c r="AD75" s="19"/>
      <c r="AE75" s="19"/>
      <c r="AF75" s="225"/>
      <c r="AG75" s="19"/>
      <c r="AH75" s="19"/>
      <c r="AI75" s="19"/>
      <c r="AJ75" s="19"/>
      <c r="AK75" s="19"/>
      <c r="AL75" s="19"/>
      <c r="AM75" s="19"/>
      <c r="AN75" s="229"/>
      <c r="AO75" s="19"/>
      <c r="AP75" s="19"/>
      <c r="AQ75" s="19"/>
      <c r="AR75" s="19"/>
      <c r="AS75" s="19"/>
      <c r="AT75" s="19"/>
      <c r="AU75" s="19"/>
      <c r="AV75" s="147"/>
      <c r="AW75" s="147"/>
    </row>
    <row r="76" spans="1:53" s="11" customFormat="1" outlineLevel="2" x14ac:dyDescent="0.25">
      <c r="A76" s="156"/>
      <c r="B76" s="12"/>
      <c r="C76" s="172" t="s">
        <v>408</v>
      </c>
      <c r="D76" s="183"/>
      <c r="E76" s="171"/>
      <c r="F76" s="171"/>
      <c r="G76" s="171" t="str">
        <f t="shared" si="5"/>
        <v/>
      </c>
      <c r="H76" s="171" t="str">
        <f t="shared" si="6"/>
        <v/>
      </c>
      <c r="I76" s="171" t="str">
        <f t="shared" si="7"/>
        <v/>
      </c>
      <c r="J76" s="331" t="str">
        <f t="shared" si="8"/>
        <v/>
      </c>
      <c r="K76" s="171"/>
      <c r="L76" s="331"/>
      <c r="M76" s="171"/>
      <c r="N76" s="173">
        <v>2.5425733207190162</v>
      </c>
      <c r="O76" s="206">
        <f>(O77*N77+O82*N82+O87*N87+O92*N92+O97*N97)/N76</f>
        <v>0</v>
      </c>
      <c r="P76" s="194"/>
      <c r="Q76" s="171"/>
      <c r="R76" s="171"/>
      <c r="S76" s="171"/>
      <c r="T76" s="171"/>
      <c r="U76" s="171"/>
      <c r="V76" s="171"/>
      <c r="W76" s="171"/>
      <c r="X76" s="198"/>
      <c r="Y76" s="171"/>
      <c r="Z76" s="171"/>
      <c r="AA76" s="171"/>
      <c r="AB76" s="171"/>
      <c r="AC76" s="171"/>
      <c r="AD76" s="171"/>
      <c r="AE76" s="171"/>
      <c r="AF76" s="225"/>
      <c r="AG76" s="171"/>
      <c r="AH76" s="171"/>
      <c r="AI76" s="171"/>
      <c r="AJ76" s="171"/>
      <c r="AK76" s="171"/>
      <c r="AL76" s="171"/>
      <c r="AM76" s="171"/>
      <c r="AN76" s="229"/>
      <c r="AO76" s="171"/>
      <c r="AP76" s="171"/>
      <c r="AQ76" s="171"/>
      <c r="AR76" s="171"/>
      <c r="AS76" s="171"/>
      <c r="AT76" s="171"/>
      <c r="AU76" s="171"/>
    </row>
    <row r="77" spans="1:53" s="11" customFormat="1" outlineLevel="3" x14ac:dyDescent="0.25">
      <c r="A77" s="156"/>
      <c r="B77" s="12"/>
      <c r="C77" s="211"/>
      <c r="D77" s="212" t="s">
        <v>405</v>
      </c>
      <c r="E77" s="214"/>
      <c r="F77" s="214"/>
      <c r="G77" s="214" t="str">
        <f t="shared" si="5"/>
        <v/>
      </c>
      <c r="H77" s="214" t="str">
        <f t="shared" si="6"/>
        <v/>
      </c>
      <c r="I77" s="214" t="str">
        <f t="shared" si="7"/>
        <v/>
      </c>
      <c r="J77" s="332" t="str">
        <f t="shared" si="8"/>
        <v/>
      </c>
      <c r="K77" s="214"/>
      <c r="L77" s="332"/>
      <c r="M77" s="214"/>
      <c r="N77" s="215">
        <v>0.47303689687795647</v>
      </c>
      <c r="O77" s="216">
        <f>SUMPRODUCT(O78:O81,N78:N81)/N77</f>
        <v>0</v>
      </c>
      <c r="P77" s="194"/>
      <c r="Q77" s="214"/>
      <c r="R77" s="214"/>
      <c r="S77" s="214"/>
      <c r="T77" s="214"/>
      <c r="U77" s="214"/>
      <c r="V77" s="214"/>
      <c r="W77" s="214"/>
      <c r="X77" s="198"/>
      <c r="Y77" s="214"/>
      <c r="Z77" s="214"/>
      <c r="AA77" s="214"/>
      <c r="AB77" s="214"/>
      <c r="AC77" s="214"/>
      <c r="AD77" s="214"/>
      <c r="AE77" s="214"/>
      <c r="AF77" s="225"/>
      <c r="AG77" s="214"/>
      <c r="AH77" s="214"/>
      <c r="AI77" s="214"/>
      <c r="AJ77" s="214"/>
      <c r="AK77" s="214"/>
      <c r="AL77" s="214"/>
      <c r="AM77" s="214"/>
      <c r="AN77" s="229"/>
      <c r="AO77" s="214"/>
      <c r="AP77" s="214"/>
      <c r="AQ77" s="214"/>
      <c r="AR77" s="214"/>
      <c r="AS77" s="214"/>
      <c r="AT77" s="214"/>
      <c r="AU77" s="214"/>
    </row>
    <row r="78" spans="1:53" s="11" customFormat="1" outlineLevel="4" x14ac:dyDescent="0.25">
      <c r="A78" s="156" t="s">
        <v>482</v>
      </c>
      <c r="B78" s="155" t="s">
        <v>479</v>
      </c>
      <c r="C78" s="184"/>
      <c r="D78" s="213"/>
      <c r="E78" s="234" t="s">
        <v>522</v>
      </c>
      <c r="F78" s="234" t="s">
        <v>524</v>
      </c>
      <c r="G78" s="158" t="str">
        <f t="shared" si="5"/>
        <v/>
      </c>
      <c r="H78" s="158" t="str">
        <f t="shared" si="6"/>
        <v/>
      </c>
      <c r="I78" s="158" t="str">
        <f t="shared" si="7"/>
        <v/>
      </c>
      <c r="J78" s="237" t="str">
        <f t="shared" si="8"/>
        <v/>
      </c>
      <c r="K78" s="158"/>
      <c r="L78" s="237"/>
      <c r="M78" s="158"/>
      <c r="N78" s="236">
        <v>0.11825922421948912</v>
      </c>
      <c r="O78" s="205"/>
      <c r="P78" s="194"/>
      <c r="Q78" s="158"/>
      <c r="R78" s="158"/>
      <c r="S78" s="158"/>
      <c r="T78" s="158"/>
      <c r="U78" s="158"/>
      <c r="V78" s="158"/>
      <c r="W78" s="158"/>
      <c r="X78" s="198"/>
      <c r="Y78" s="158"/>
      <c r="Z78" s="158"/>
      <c r="AA78" s="158"/>
      <c r="AB78" s="158"/>
      <c r="AC78" s="158"/>
      <c r="AD78" s="158"/>
      <c r="AE78" s="158"/>
      <c r="AF78" s="225"/>
      <c r="AG78" s="158"/>
      <c r="AH78" s="158"/>
      <c r="AI78" s="158"/>
      <c r="AJ78" s="158"/>
      <c r="AK78" s="158"/>
      <c r="AL78" s="158"/>
      <c r="AM78" s="158"/>
      <c r="AN78" s="229"/>
      <c r="AO78" s="158"/>
      <c r="AP78" s="158"/>
      <c r="AQ78" s="158"/>
      <c r="AR78" s="158"/>
      <c r="AS78" s="158"/>
      <c r="AT78" s="158"/>
      <c r="AU78" s="158"/>
    </row>
    <row r="79" spans="1:53" s="11" customFormat="1" outlineLevel="4" x14ac:dyDescent="0.25">
      <c r="A79" s="156" t="s">
        <v>482</v>
      </c>
      <c r="B79" s="155" t="s">
        <v>479</v>
      </c>
      <c r="C79" s="184"/>
      <c r="D79" s="213"/>
      <c r="E79" s="19" t="s">
        <v>523</v>
      </c>
      <c r="F79" s="19" t="s">
        <v>525</v>
      </c>
      <c r="G79" s="25" t="str">
        <f t="shared" si="5"/>
        <v/>
      </c>
      <c r="H79" s="25" t="str">
        <f t="shared" si="6"/>
        <v/>
      </c>
      <c r="I79" s="25" t="str">
        <f t="shared" si="7"/>
        <v/>
      </c>
      <c r="J79" s="238" t="str">
        <f t="shared" si="8"/>
        <v/>
      </c>
      <c r="K79" s="25"/>
      <c r="L79" s="238"/>
      <c r="M79" s="25"/>
      <c r="N79" s="185">
        <v>0.11825922421948912</v>
      </c>
      <c r="O79" s="208"/>
      <c r="P79" s="194"/>
      <c r="Q79" s="25"/>
      <c r="R79" s="25"/>
      <c r="S79" s="25"/>
      <c r="T79" s="25"/>
      <c r="U79" s="25"/>
      <c r="V79" s="25"/>
      <c r="W79" s="25"/>
      <c r="X79" s="198"/>
      <c r="Y79" s="25"/>
      <c r="Z79" s="25"/>
      <c r="AA79" s="25"/>
      <c r="AB79" s="25"/>
      <c r="AC79" s="25"/>
      <c r="AD79" s="25"/>
      <c r="AE79" s="25"/>
      <c r="AF79" s="225"/>
      <c r="AG79" s="25"/>
      <c r="AH79" s="25"/>
      <c r="AI79" s="25"/>
      <c r="AJ79" s="25"/>
      <c r="AK79" s="25"/>
      <c r="AL79" s="25"/>
      <c r="AM79" s="25"/>
      <c r="AN79" s="229"/>
      <c r="AO79" s="25"/>
      <c r="AP79" s="25"/>
      <c r="AQ79" s="25"/>
      <c r="AR79" s="25"/>
      <c r="AS79" s="25"/>
      <c r="AT79" s="25"/>
      <c r="AU79" s="25"/>
    </row>
    <row r="80" spans="1:53" s="11" customFormat="1" outlineLevel="4" x14ac:dyDescent="0.25">
      <c r="A80" s="156" t="s">
        <v>482</v>
      </c>
      <c r="B80" s="155" t="s">
        <v>479</v>
      </c>
      <c r="C80" s="184"/>
      <c r="D80" s="213"/>
      <c r="E80" s="19" t="s">
        <v>409</v>
      </c>
      <c r="F80" s="19" t="s">
        <v>527</v>
      </c>
      <c r="G80" s="25" t="str">
        <f t="shared" si="5"/>
        <v/>
      </c>
      <c r="H80" s="25" t="str">
        <f t="shared" si="6"/>
        <v/>
      </c>
      <c r="I80" s="25" t="str">
        <f t="shared" si="7"/>
        <v/>
      </c>
      <c r="J80" s="238" t="str">
        <f t="shared" si="8"/>
        <v/>
      </c>
      <c r="K80" s="25"/>
      <c r="L80" s="238"/>
      <c r="M80" s="25"/>
      <c r="N80" s="185">
        <v>0.11825922421948912</v>
      </c>
      <c r="O80" s="208"/>
      <c r="P80" s="194"/>
      <c r="Q80" s="25"/>
      <c r="R80" s="25"/>
      <c r="S80" s="25"/>
      <c r="T80" s="25"/>
      <c r="U80" s="25"/>
      <c r="V80" s="25"/>
      <c r="W80" s="25"/>
      <c r="X80" s="198"/>
      <c r="Y80" s="25"/>
      <c r="Z80" s="25"/>
      <c r="AA80" s="25"/>
      <c r="AB80" s="25"/>
      <c r="AC80" s="25"/>
      <c r="AD80" s="25"/>
      <c r="AE80" s="25"/>
      <c r="AF80" s="225"/>
      <c r="AG80" s="25"/>
      <c r="AH80" s="25"/>
      <c r="AI80" s="25"/>
      <c r="AJ80" s="25"/>
      <c r="AK80" s="25"/>
      <c r="AL80" s="25"/>
      <c r="AM80" s="25"/>
      <c r="AN80" s="229"/>
      <c r="AO80" s="25"/>
      <c r="AP80" s="25"/>
      <c r="AQ80" s="25"/>
      <c r="AR80" s="25"/>
      <c r="AS80" s="25"/>
      <c r="AT80" s="25"/>
      <c r="AU80" s="25"/>
    </row>
    <row r="81" spans="1:47" s="11" customFormat="1" outlineLevel="4" x14ac:dyDescent="0.25">
      <c r="A81" s="156" t="s">
        <v>482</v>
      </c>
      <c r="B81" s="155" t="s">
        <v>479</v>
      </c>
      <c r="C81" s="184"/>
      <c r="D81" s="213"/>
      <c r="E81" s="19" t="s">
        <v>526</v>
      </c>
      <c r="F81" s="19" t="s">
        <v>529</v>
      </c>
      <c r="G81" s="25" t="str">
        <f t="shared" si="5"/>
        <v/>
      </c>
      <c r="H81" s="25" t="str">
        <f t="shared" si="6"/>
        <v/>
      </c>
      <c r="I81" s="25" t="str">
        <f t="shared" si="7"/>
        <v/>
      </c>
      <c r="J81" s="238" t="str">
        <f t="shared" si="8"/>
        <v/>
      </c>
      <c r="K81" s="25"/>
      <c r="L81" s="238"/>
      <c r="M81" s="25"/>
      <c r="N81" s="185">
        <v>0.11825922421948912</v>
      </c>
      <c r="O81" s="208"/>
      <c r="P81" s="194"/>
      <c r="Q81" s="25"/>
      <c r="R81" s="25"/>
      <c r="S81" s="25"/>
      <c r="T81" s="25"/>
      <c r="U81" s="25"/>
      <c r="V81" s="25"/>
      <c r="W81" s="25"/>
      <c r="X81" s="198"/>
      <c r="Y81" s="25"/>
      <c r="Z81" s="25"/>
      <c r="AA81" s="25"/>
      <c r="AB81" s="25"/>
      <c r="AC81" s="25"/>
      <c r="AD81" s="25"/>
      <c r="AE81" s="25"/>
      <c r="AF81" s="225"/>
      <c r="AG81" s="25"/>
      <c r="AH81" s="25"/>
      <c r="AI81" s="25"/>
      <c r="AJ81" s="25"/>
      <c r="AK81" s="25"/>
      <c r="AL81" s="25"/>
      <c r="AM81" s="25"/>
      <c r="AN81" s="229"/>
      <c r="AO81" s="25"/>
      <c r="AP81" s="25"/>
      <c r="AQ81" s="25"/>
      <c r="AR81" s="25"/>
      <c r="AS81" s="25"/>
      <c r="AT81" s="25"/>
      <c r="AU81" s="25"/>
    </row>
    <row r="82" spans="1:47" s="11" customFormat="1" outlineLevel="3" x14ac:dyDescent="0.25">
      <c r="A82" s="156"/>
      <c r="B82" s="12"/>
      <c r="C82" s="211"/>
      <c r="D82" s="212" t="s">
        <v>528</v>
      </c>
      <c r="E82" s="214"/>
      <c r="F82" s="214"/>
      <c r="G82" s="214" t="str">
        <f t="shared" si="5"/>
        <v/>
      </c>
      <c r="H82" s="214" t="str">
        <f t="shared" si="6"/>
        <v/>
      </c>
      <c r="I82" s="214" t="str">
        <f t="shared" si="7"/>
        <v/>
      </c>
      <c r="J82" s="332" t="str">
        <f t="shared" si="8"/>
        <v/>
      </c>
      <c r="K82" s="214"/>
      <c r="L82" s="332"/>
      <c r="M82" s="214"/>
      <c r="N82" s="215">
        <v>0.47303689687795647</v>
      </c>
      <c r="O82" s="216">
        <f>SUMPRODUCT(O83:O86,N83:N86)/N82</f>
        <v>0</v>
      </c>
      <c r="P82" s="194"/>
      <c r="Q82" s="214"/>
      <c r="R82" s="214"/>
      <c r="S82" s="214"/>
      <c r="T82" s="214"/>
      <c r="U82" s="214"/>
      <c r="V82" s="214"/>
      <c r="W82" s="214"/>
      <c r="X82" s="198"/>
      <c r="Y82" s="214"/>
      <c r="Z82" s="214"/>
      <c r="AA82" s="214"/>
      <c r="AB82" s="214"/>
      <c r="AC82" s="214"/>
      <c r="AD82" s="214"/>
      <c r="AE82" s="214"/>
      <c r="AF82" s="225"/>
      <c r="AG82" s="214"/>
      <c r="AH82" s="214"/>
      <c r="AI82" s="214"/>
      <c r="AJ82" s="214"/>
      <c r="AK82" s="214"/>
      <c r="AL82" s="214"/>
      <c r="AM82" s="214"/>
      <c r="AN82" s="229"/>
      <c r="AO82" s="214"/>
      <c r="AP82" s="214"/>
      <c r="AQ82" s="214"/>
      <c r="AR82" s="214"/>
      <c r="AS82" s="214"/>
      <c r="AT82" s="214"/>
      <c r="AU82" s="214"/>
    </row>
    <row r="83" spans="1:47" s="11" customFormat="1" outlineLevel="4" x14ac:dyDescent="0.25">
      <c r="A83" s="156" t="s">
        <v>482</v>
      </c>
      <c r="B83" s="155" t="s">
        <v>479</v>
      </c>
      <c r="C83" s="184"/>
      <c r="D83" s="213"/>
      <c r="E83" s="234" t="s">
        <v>522</v>
      </c>
      <c r="F83" s="234" t="s">
        <v>530</v>
      </c>
      <c r="G83" s="158" t="str">
        <f t="shared" si="5"/>
        <v/>
      </c>
      <c r="H83" s="158" t="str">
        <f t="shared" si="6"/>
        <v/>
      </c>
      <c r="I83" s="158" t="str">
        <f t="shared" si="7"/>
        <v/>
      </c>
      <c r="J83" s="237" t="str">
        <f t="shared" si="8"/>
        <v/>
      </c>
      <c r="K83" s="158"/>
      <c r="L83" s="237"/>
      <c r="M83" s="158"/>
      <c r="N83" s="236">
        <v>0.11825922421948912</v>
      </c>
      <c r="O83" s="205"/>
      <c r="P83" s="194"/>
      <c r="Q83" s="158"/>
      <c r="R83" s="158"/>
      <c r="S83" s="158"/>
      <c r="T83" s="158"/>
      <c r="U83" s="158"/>
      <c r="V83" s="158"/>
      <c r="W83" s="158"/>
      <c r="X83" s="198"/>
      <c r="Y83" s="158"/>
      <c r="Z83" s="158"/>
      <c r="AA83" s="158"/>
      <c r="AB83" s="158"/>
      <c r="AC83" s="158"/>
      <c r="AD83" s="158"/>
      <c r="AE83" s="158"/>
      <c r="AF83" s="225"/>
      <c r="AG83" s="158"/>
      <c r="AH83" s="158"/>
      <c r="AI83" s="158"/>
      <c r="AJ83" s="158"/>
      <c r="AK83" s="158"/>
      <c r="AL83" s="158"/>
      <c r="AM83" s="158"/>
      <c r="AN83" s="229"/>
      <c r="AO83" s="158"/>
      <c r="AP83" s="158"/>
      <c r="AQ83" s="158"/>
      <c r="AR83" s="158"/>
      <c r="AS83" s="158"/>
      <c r="AT83" s="158"/>
      <c r="AU83" s="158"/>
    </row>
    <row r="84" spans="1:47" s="11" customFormat="1" outlineLevel="4" x14ac:dyDescent="0.25">
      <c r="A84" s="156" t="s">
        <v>482</v>
      </c>
      <c r="B84" s="155" t="s">
        <v>479</v>
      </c>
      <c r="C84" s="184"/>
      <c r="D84" s="213"/>
      <c r="E84" s="19" t="s">
        <v>523</v>
      </c>
      <c r="F84" s="19" t="s">
        <v>531</v>
      </c>
      <c r="G84" s="25" t="str">
        <f t="shared" si="5"/>
        <v/>
      </c>
      <c r="H84" s="25" t="str">
        <f t="shared" si="6"/>
        <v/>
      </c>
      <c r="I84" s="25" t="str">
        <f t="shared" si="7"/>
        <v/>
      </c>
      <c r="J84" s="238" t="str">
        <f t="shared" si="8"/>
        <v/>
      </c>
      <c r="K84" s="25"/>
      <c r="L84" s="238"/>
      <c r="M84" s="25"/>
      <c r="N84" s="185">
        <v>0.11825922421948912</v>
      </c>
      <c r="O84" s="208"/>
      <c r="P84" s="194"/>
      <c r="Q84" s="25"/>
      <c r="R84" s="25"/>
      <c r="S84" s="25"/>
      <c r="T84" s="25"/>
      <c r="U84" s="25"/>
      <c r="V84" s="25"/>
      <c r="W84" s="25"/>
      <c r="X84" s="198"/>
      <c r="Y84" s="25"/>
      <c r="Z84" s="25"/>
      <c r="AA84" s="25"/>
      <c r="AB84" s="25"/>
      <c r="AC84" s="25"/>
      <c r="AD84" s="25"/>
      <c r="AE84" s="25"/>
      <c r="AF84" s="225"/>
      <c r="AG84" s="25"/>
      <c r="AH84" s="25"/>
      <c r="AI84" s="25"/>
      <c r="AJ84" s="25"/>
      <c r="AK84" s="25"/>
      <c r="AL84" s="25"/>
      <c r="AM84" s="25"/>
      <c r="AN84" s="229"/>
      <c r="AO84" s="25"/>
      <c r="AP84" s="25"/>
      <c r="AQ84" s="25"/>
      <c r="AR84" s="25"/>
      <c r="AS84" s="25"/>
      <c r="AT84" s="25"/>
      <c r="AU84" s="25"/>
    </row>
    <row r="85" spans="1:47" s="11" customFormat="1" outlineLevel="4" x14ac:dyDescent="0.25">
      <c r="A85" s="156" t="s">
        <v>482</v>
      </c>
      <c r="B85" s="155" t="s">
        <v>479</v>
      </c>
      <c r="C85" s="184"/>
      <c r="D85" s="213"/>
      <c r="E85" s="19" t="s">
        <v>409</v>
      </c>
      <c r="F85" s="19" t="s">
        <v>532</v>
      </c>
      <c r="G85" s="25" t="str">
        <f t="shared" si="5"/>
        <v/>
      </c>
      <c r="H85" s="25" t="str">
        <f t="shared" si="6"/>
        <v/>
      </c>
      <c r="I85" s="25" t="str">
        <f t="shared" si="7"/>
        <v/>
      </c>
      <c r="J85" s="238" t="str">
        <f t="shared" si="8"/>
        <v/>
      </c>
      <c r="K85" s="25"/>
      <c r="L85" s="238"/>
      <c r="M85" s="25"/>
      <c r="N85" s="185">
        <v>0.11825922421948912</v>
      </c>
      <c r="O85" s="208"/>
      <c r="P85" s="194"/>
      <c r="Q85" s="25"/>
      <c r="R85" s="25"/>
      <c r="S85" s="25"/>
      <c r="T85" s="25"/>
      <c r="U85" s="25"/>
      <c r="V85" s="25"/>
      <c r="W85" s="25"/>
      <c r="X85" s="198"/>
      <c r="Y85" s="25"/>
      <c r="Z85" s="25"/>
      <c r="AA85" s="25"/>
      <c r="AB85" s="25"/>
      <c r="AC85" s="25"/>
      <c r="AD85" s="25"/>
      <c r="AE85" s="25"/>
      <c r="AF85" s="225"/>
      <c r="AG85" s="25"/>
      <c r="AH85" s="25"/>
      <c r="AI85" s="25"/>
      <c r="AJ85" s="25"/>
      <c r="AK85" s="25"/>
      <c r="AL85" s="25"/>
      <c r="AM85" s="25"/>
      <c r="AN85" s="229"/>
      <c r="AO85" s="25"/>
      <c r="AP85" s="25"/>
      <c r="AQ85" s="25"/>
      <c r="AR85" s="25"/>
      <c r="AS85" s="25"/>
      <c r="AT85" s="25"/>
      <c r="AU85" s="25"/>
    </row>
    <row r="86" spans="1:47" s="11" customFormat="1" outlineLevel="4" x14ac:dyDescent="0.25">
      <c r="A86" s="156" t="s">
        <v>482</v>
      </c>
      <c r="B86" s="155" t="s">
        <v>479</v>
      </c>
      <c r="C86" s="184"/>
      <c r="D86" s="213"/>
      <c r="E86" s="19" t="s">
        <v>526</v>
      </c>
      <c r="F86" s="19" t="s">
        <v>534</v>
      </c>
      <c r="G86" s="25" t="str">
        <f t="shared" si="5"/>
        <v/>
      </c>
      <c r="H86" s="25" t="str">
        <f t="shared" si="6"/>
        <v/>
      </c>
      <c r="I86" s="25" t="str">
        <f t="shared" si="7"/>
        <v/>
      </c>
      <c r="J86" s="238" t="str">
        <f t="shared" si="8"/>
        <v/>
      </c>
      <c r="K86" s="25"/>
      <c r="L86" s="238"/>
      <c r="M86" s="25"/>
      <c r="N86" s="185">
        <v>0.11825922421948912</v>
      </c>
      <c r="O86" s="208"/>
      <c r="P86" s="194"/>
      <c r="Q86" s="25"/>
      <c r="R86" s="25"/>
      <c r="S86" s="25"/>
      <c r="T86" s="25"/>
      <c r="U86" s="25"/>
      <c r="V86" s="25"/>
      <c r="W86" s="25"/>
      <c r="X86" s="198"/>
      <c r="Y86" s="25"/>
      <c r="Z86" s="25"/>
      <c r="AA86" s="25"/>
      <c r="AB86" s="25"/>
      <c r="AC86" s="25"/>
      <c r="AD86" s="25"/>
      <c r="AE86" s="25"/>
      <c r="AF86" s="225"/>
      <c r="AG86" s="25"/>
      <c r="AH86" s="25"/>
      <c r="AI86" s="25"/>
      <c r="AJ86" s="25"/>
      <c r="AK86" s="25"/>
      <c r="AL86" s="25"/>
      <c r="AM86" s="25"/>
      <c r="AN86" s="229"/>
      <c r="AO86" s="25"/>
      <c r="AP86" s="25"/>
      <c r="AQ86" s="25"/>
      <c r="AR86" s="25"/>
      <c r="AS86" s="25"/>
      <c r="AT86" s="25"/>
      <c r="AU86" s="25"/>
    </row>
    <row r="87" spans="1:47" s="11" customFormat="1" outlineLevel="3" x14ac:dyDescent="0.25">
      <c r="A87" s="156"/>
      <c r="B87" s="12"/>
      <c r="C87" s="211"/>
      <c r="D87" s="212" t="s">
        <v>533</v>
      </c>
      <c r="E87" s="214"/>
      <c r="F87" s="214"/>
      <c r="G87" s="214" t="str">
        <f t="shared" si="5"/>
        <v/>
      </c>
      <c r="H87" s="214" t="str">
        <f t="shared" si="6"/>
        <v/>
      </c>
      <c r="I87" s="214" t="str">
        <f t="shared" si="7"/>
        <v/>
      </c>
      <c r="J87" s="332" t="str">
        <f t="shared" si="8"/>
        <v/>
      </c>
      <c r="K87" s="214"/>
      <c r="L87" s="332"/>
      <c r="M87" s="214"/>
      <c r="N87" s="215">
        <v>0.35477767265846738</v>
      </c>
      <c r="O87" s="216">
        <f>SUMPRODUCT(O88:O91,N88:N91)/N87</f>
        <v>0</v>
      </c>
      <c r="P87" s="194"/>
      <c r="Q87" s="214"/>
      <c r="R87" s="214"/>
      <c r="S87" s="214"/>
      <c r="T87" s="214"/>
      <c r="U87" s="214"/>
      <c r="V87" s="214"/>
      <c r="W87" s="214"/>
      <c r="X87" s="198"/>
      <c r="Y87" s="214"/>
      <c r="Z87" s="214"/>
      <c r="AA87" s="214"/>
      <c r="AB87" s="214"/>
      <c r="AC87" s="214"/>
      <c r="AD87" s="214"/>
      <c r="AE87" s="214"/>
      <c r="AF87" s="225"/>
      <c r="AG87" s="214"/>
      <c r="AH87" s="214"/>
      <c r="AI87" s="214"/>
      <c r="AJ87" s="214"/>
      <c r="AK87" s="214"/>
      <c r="AL87" s="214"/>
      <c r="AM87" s="214"/>
      <c r="AN87" s="229"/>
      <c r="AO87" s="214"/>
      <c r="AP87" s="214"/>
      <c r="AQ87" s="214"/>
      <c r="AR87" s="214"/>
      <c r="AS87" s="214"/>
      <c r="AT87" s="214"/>
      <c r="AU87" s="214"/>
    </row>
    <row r="88" spans="1:47" s="11" customFormat="1" outlineLevel="4" x14ac:dyDescent="0.25">
      <c r="A88" s="156" t="s">
        <v>482</v>
      </c>
      <c r="B88" s="155" t="s">
        <v>479</v>
      </c>
      <c r="C88" s="184"/>
      <c r="D88" s="213"/>
      <c r="E88" s="234" t="s">
        <v>522</v>
      </c>
      <c r="F88" s="234" t="s">
        <v>535</v>
      </c>
      <c r="G88" s="158" t="str">
        <f t="shared" si="5"/>
        <v/>
      </c>
      <c r="H88" s="158" t="str">
        <f t="shared" si="6"/>
        <v/>
      </c>
      <c r="I88" s="158" t="str">
        <f t="shared" si="7"/>
        <v/>
      </c>
      <c r="J88" s="237" t="str">
        <f t="shared" si="8"/>
        <v/>
      </c>
      <c r="K88" s="158"/>
      <c r="L88" s="237"/>
      <c r="M88" s="158"/>
      <c r="N88" s="236">
        <v>9.46073793755913E-2</v>
      </c>
      <c r="O88" s="205"/>
      <c r="P88" s="194"/>
      <c r="Q88" s="158"/>
      <c r="R88" s="158"/>
      <c r="S88" s="158"/>
      <c r="T88" s="158"/>
      <c r="U88" s="158"/>
      <c r="V88" s="158"/>
      <c r="W88" s="158"/>
      <c r="X88" s="198"/>
      <c r="Y88" s="158"/>
      <c r="Z88" s="158"/>
      <c r="AA88" s="158"/>
      <c r="AB88" s="158"/>
      <c r="AC88" s="158"/>
      <c r="AD88" s="158"/>
      <c r="AE88" s="158"/>
      <c r="AF88" s="225"/>
      <c r="AG88" s="158"/>
      <c r="AH88" s="158"/>
      <c r="AI88" s="158"/>
      <c r="AJ88" s="158"/>
      <c r="AK88" s="158"/>
      <c r="AL88" s="158"/>
      <c r="AM88" s="158"/>
      <c r="AN88" s="229"/>
      <c r="AO88" s="158"/>
      <c r="AP88" s="158"/>
      <c r="AQ88" s="158"/>
      <c r="AR88" s="158"/>
      <c r="AS88" s="158"/>
      <c r="AT88" s="158"/>
      <c r="AU88" s="158"/>
    </row>
    <row r="89" spans="1:47" s="11" customFormat="1" outlineLevel="4" x14ac:dyDescent="0.25">
      <c r="A89" s="156" t="s">
        <v>482</v>
      </c>
      <c r="B89" s="155" t="s">
        <v>479</v>
      </c>
      <c r="C89" s="184"/>
      <c r="D89" s="213"/>
      <c r="E89" s="19" t="s">
        <v>523</v>
      </c>
      <c r="F89" s="19" t="s">
        <v>536</v>
      </c>
      <c r="G89" s="25" t="str">
        <f t="shared" si="5"/>
        <v/>
      </c>
      <c r="H89" s="25" t="str">
        <f t="shared" si="6"/>
        <v/>
      </c>
      <c r="I89" s="25" t="str">
        <f t="shared" si="7"/>
        <v/>
      </c>
      <c r="J89" s="238" t="str">
        <f t="shared" si="8"/>
        <v/>
      </c>
      <c r="K89" s="25"/>
      <c r="L89" s="238"/>
      <c r="M89" s="25"/>
      <c r="N89" s="185">
        <v>9.46073793755913E-2</v>
      </c>
      <c r="O89" s="208"/>
      <c r="P89" s="194"/>
      <c r="Q89" s="25"/>
      <c r="R89" s="25"/>
      <c r="S89" s="25"/>
      <c r="T89" s="25"/>
      <c r="U89" s="25"/>
      <c r="V89" s="25"/>
      <c r="W89" s="25"/>
      <c r="X89" s="198"/>
      <c r="Y89" s="25"/>
      <c r="Z89" s="25"/>
      <c r="AA89" s="25"/>
      <c r="AB89" s="25"/>
      <c r="AC89" s="25"/>
      <c r="AD89" s="25"/>
      <c r="AE89" s="25"/>
      <c r="AF89" s="225"/>
      <c r="AG89" s="25"/>
      <c r="AH89" s="25"/>
      <c r="AI89" s="25"/>
      <c r="AJ89" s="25"/>
      <c r="AK89" s="25"/>
      <c r="AL89" s="25"/>
      <c r="AM89" s="25"/>
      <c r="AN89" s="229"/>
      <c r="AO89" s="25"/>
      <c r="AP89" s="25"/>
      <c r="AQ89" s="25"/>
      <c r="AR89" s="25"/>
      <c r="AS89" s="25"/>
      <c r="AT89" s="25"/>
      <c r="AU89" s="25"/>
    </row>
    <row r="90" spans="1:47" s="11" customFormat="1" outlineLevel="4" x14ac:dyDescent="0.25">
      <c r="A90" s="156" t="s">
        <v>482</v>
      </c>
      <c r="B90" s="155" t="s">
        <v>479</v>
      </c>
      <c r="C90" s="184"/>
      <c r="D90" s="213"/>
      <c r="E90" s="19" t="s">
        <v>409</v>
      </c>
      <c r="F90" s="19" t="s">
        <v>537</v>
      </c>
      <c r="G90" s="25" t="str">
        <f t="shared" si="5"/>
        <v/>
      </c>
      <c r="H90" s="25" t="str">
        <f t="shared" si="6"/>
        <v/>
      </c>
      <c r="I90" s="25" t="str">
        <f t="shared" si="7"/>
        <v/>
      </c>
      <c r="J90" s="238" t="str">
        <f t="shared" si="8"/>
        <v/>
      </c>
      <c r="K90" s="25"/>
      <c r="L90" s="238"/>
      <c r="M90" s="25"/>
      <c r="N90" s="185">
        <v>8.2781456953642391E-2</v>
      </c>
      <c r="O90" s="208"/>
      <c r="P90" s="194"/>
      <c r="Q90" s="25"/>
      <c r="R90" s="25"/>
      <c r="S90" s="25"/>
      <c r="T90" s="25"/>
      <c r="U90" s="25"/>
      <c r="V90" s="25"/>
      <c r="W90" s="25"/>
      <c r="X90" s="198"/>
      <c r="Y90" s="25"/>
      <c r="Z90" s="25"/>
      <c r="AA90" s="25"/>
      <c r="AB90" s="25"/>
      <c r="AC90" s="25"/>
      <c r="AD90" s="25"/>
      <c r="AE90" s="25"/>
      <c r="AF90" s="225"/>
      <c r="AG90" s="25"/>
      <c r="AH90" s="25"/>
      <c r="AI90" s="25"/>
      <c r="AJ90" s="25"/>
      <c r="AK90" s="25"/>
      <c r="AL90" s="25"/>
      <c r="AM90" s="25"/>
      <c r="AN90" s="229"/>
      <c r="AO90" s="25"/>
      <c r="AP90" s="25"/>
      <c r="AQ90" s="25"/>
      <c r="AR90" s="25"/>
      <c r="AS90" s="25"/>
      <c r="AT90" s="25"/>
      <c r="AU90" s="25"/>
    </row>
    <row r="91" spans="1:47" s="11" customFormat="1" outlineLevel="4" x14ac:dyDescent="0.25">
      <c r="A91" s="156" t="s">
        <v>482</v>
      </c>
      <c r="B91" s="155" t="s">
        <v>479</v>
      </c>
      <c r="C91" s="184"/>
      <c r="D91" s="213"/>
      <c r="E91" s="19" t="s">
        <v>526</v>
      </c>
      <c r="F91" s="19" t="s">
        <v>538</v>
      </c>
      <c r="G91" s="25" t="str">
        <f t="shared" si="5"/>
        <v/>
      </c>
      <c r="H91" s="25" t="str">
        <f t="shared" si="6"/>
        <v/>
      </c>
      <c r="I91" s="25" t="str">
        <f t="shared" si="7"/>
        <v/>
      </c>
      <c r="J91" s="238" t="str">
        <f t="shared" si="8"/>
        <v/>
      </c>
      <c r="K91" s="25"/>
      <c r="L91" s="238"/>
      <c r="M91" s="25"/>
      <c r="N91" s="185">
        <v>8.2781456953642391E-2</v>
      </c>
      <c r="O91" s="208"/>
      <c r="P91" s="194"/>
      <c r="Q91" s="25"/>
      <c r="R91" s="25"/>
      <c r="S91" s="25"/>
      <c r="T91" s="25"/>
      <c r="U91" s="25"/>
      <c r="V91" s="25"/>
      <c r="W91" s="25"/>
      <c r="X91" s="198"/>
      <c r="Y91" s="25"/>
      <c r="Z91" s="25"/>
      <c r="AA91" s="25"/>
      <c r="AB91" s="25"/>
      <c r="AC91" s="25"/>
      <c r="AD91" s="25"/>
      <c r="AE91" s="25"/>
      <c r="AF91" s="225"/>
      <c r="AG91" s="25"/>
      <c r="AH91" s="25"/>
      <c r="AI91" s="25"/>
      <c r="AJ91" s="25"/>
      <c r="AK91" s="25"/>
      <c r="AL91" s="25"/>
      <c r="AM91" s="25"/>
      <c r="AN91" s="229"/>
      <c r="AO91" s="25"/>
      <c r="AP91" s="25"/>
      <c r="AQ91" s="25"/>
      <c r="AR91" s="25"/>
      <c r="AS91" s="25"/>
      <c r="AT91" s="25"/>
      <c r="AU91" s="25"/>
    </row>
    <row r="92" spans="1:47" s="11" customFormat="1" outlineLevel="3" x14ac:dyDescent="0.25">
      <c r="A92" s="156"/>
      <c r="B92" s="12"/>
      <c r="C92" s="211"/>
      <c r="D92" s="212" t="s">
        <v>406</v>
      </c>
      <c r="E92" s="214"/>
      <c r="F92" s="214"/>
      <c r="G92" s="214" t="str">
        <f t="shared" si="5"/>
        <v/>
      </c>
      <c r="H92" s="214" t="str">
        <f t="shared" si="6"/>
        <v/>
      </c>
      <c r="I92" s="214" t="str">
        <f t="shared" si="7"/>
        <v/>
      </c>
      <c r="J92" s="332" t="str">
        <f t="shared" si="8"/>
        <v/>
      </c>
      <c r="K92" s="214"/>
      <c r="L92" s="332"/>
      <c r="M92" s="214"/>
      <c r="N92" s="215">
        <v>0.29564806054872278</v>
      </c>
      <c r="O92" s="216">
        <f>SUMPRODUCT(O93:O96,N93:N96)/N92</f>
        <v>0</v>
      </c>
      <c r="P92" s="194"/>
      <c r="Q92" s="214"/>
      <c r="R92" s="214"/>
      <c r="S92" s="214"/>
      <c r="T92" s="214"/>
      <c r="U92" s="214"/>
      <c r="V92" s="214"/>
      <c r="W92" s="214"/>
      <c r="X92" s="198"/>
      <c r="Y92" s="214"/>
      <c r="Z92" s="214"/>
      <c r="AA92" s="214"/>
      <c r="AB92" s="214"/>
      <c r="AC92" s="214"/>
      <c r="AD92" s="214"/>
      <c r="AE92" s="214"/>
      <c r="AF92" s="225"/>
      <c r="AG92" s="214"/>
      <c r="AH92" s="214"/>
      <c r="AI92" s="214"/>
      <c r="AJ92" s="214"/>
      <c r="AK92" s="214"/>
      <c r="AL92" s="214"/>
      <c r="AM92" s="214"/>
      <c r="AN92" s="229"/>
      <c r="AO92" s="214"/>
      <c r="AP92" s="214"/>
      <c r="AQ92" s="214"/>
      <c r="AR92" s="214"/>
      <c r="AS92" s="214"/>
      <c r="AT92" s="214"/>
      <c r="AU92" s="214"/>
    </row>
    <row r="93" spans="1:47" s="11" customFormat="1" outlineLevel="4" x14ac:dyDescent="0.25">
      <c r="A93" s="156" t="s">
        <v>482</v>
      </c>
      <c r="B93" s="155" t="s">
        <v>479</v>
      </c>
      <c r="C93" s="184"/>
      <c r="D93" s="213"/>
      <c r="E93" s="234" t="s">
        <v>522</v>
      </c>
      <c r="F93" s="234" t="s">
        <v>539</v>
      </c>
      <c r="G93" s="158" t="str">
        <f t="shared" si="5"/>
        <v/>
      </c>
      <c r="H93" s="158" t="str">
        <f t="shared" si="6"/>
        <v/>
      </c>
      <c r="I93" s="158" t="str">
        <f t="shared" si="7"/>
        <v/>
      </c>
      <c r="J93" s="237" t="str">
        <f t="shared" si="8"/>
        <v/>
      </c>
      <c r="K93" s="158"/>
      <c r="L93" s="237"/>
      <c r="M93" s="158"/>
      <c r="N93" s="236">
        <v>8.2781456953642391E-2</v>
      </c>
      <c r="O93" s="205"/>
      <c r="P93" s="194"/>
      <c r="Q93" s="158"/>
      <c r="R93" s="158"/>
      <c r="S93" s="158"/>
      <c r="T93" s="158"/>
      <c r="U93" s="158"/>
      <c r="V93" s="158"/>
      <c r="W93" s="158"/>
      <c r="X93" s="198"/>
      <c r="Y93" s="158"/>
      <c r="Z93" s="158"/>
      <c r="AA93" s="158"/>
      <c r="AB93" s="158"/>
      <c r="AC93" s="158"/>
      <c r="AD93" s="158"/>
      <c r="AE93" s="158"/>
      <c r="AF93" s="225"/>
      <c r="AG93" s="158"/>
      <c r="AH93" s="158"/>
      <c r="AI93" s="158"/>
      <c r="AJ93" s="158"/>
      <c r="AK93" s="158"/>
      <c r="AL93" s="158"/>
      <c r="AM93" s="158"/>
      <c r="AN93" s="229"/>
      <c r="AO93" s="158"/>
      <c r="AP93" s="158"/>
      <c r="AQ93" s="158"/>
      <c r="AR93" s="158"/>
      <c r="AS93" s="158"/>
      <c r="AT93" s="158"/>
      <c r="AU93" s="158"/>
    </row>
    <row r="94" spans="1:47" s="11" customFormat="1" outlineLevel="4" x14ac:dyDescent="0.25">
      <c r="A94" s="156" t="s">
        <v>482</v>
      </c>
      <c r="B94" s="155" t="s">
        <v>479</v>
      </c>
      <c r="C94" s="184"/>
      <c r="D94" s="213"/>
      <c r="E94" s="19" t="s">
        <v>523</v>
      </c>
      <c r="F94" s="19" t="s">
        <v>540</v>
      </c>
      <c r="G94" s="25" t="str">
        <f t="shared" si="5"/>
        <v/>
      </c>
      <c r="H94" s="25" t="str">
        <f t="shared" si="6"/>
        <v/>
      </c>
      <c r="I94" s="25" t="str">
        <f t="shared" si="7"/>
        <v/>
      </c>
      <c r="J94" s="238" t="str">
        <f t="shared" si="8"/>
        <v/>
      </c>
      <c r="K94" s="25"/>
      <c r="L94" s="238"/>
      <c r="M94" s="25"/>
      <c r="N94" s="185">
        <v>7.0955534531693468E-2</v>
      </c>
      <c r="O94" s="208"/>
      <c r="P94" s="194"/>
      <c r="Q94" s="25"/>
      <c r="R94" s="25"/>
      <c r="S94" s="25"/>
      <c r="T94" s="25"/>
      <c r="U94" s="25"/>
      <c r="V94" s="25"/>
      <c r="W94" s="25"/>
      <c r="X94" s="198"/>
      <c r="Y94" s="25"/>
      <c r="Z94" s="25"/>
      <c r="AA94" s="25"/>
      <c r="AB94" s="25"/>
      <c r="AC94" s="25"/>
      <c r="AD94" s="25"/>
      <c r="AE94" s="25"/>
      <c r="AF94" s="225"/>
      <c r="AG94" s="25"/>
      <c r="AH94" s="25"/>
      <c r="AI94" s="25"/>
      <c r="AJ94" s="25"/>
      <c r="AK94" s="25"/>
      <c r="AL94" s="25"/>
      <c r="AM94" s="25"/>
      <c r="AN94" s="229"/>
      <c r="AO94" s="25"/>
      <c r="AP94" s="25"/>
      <c r="AQ94" s="25"/>
      <c r="AR94" s="25"/>
      <c r="AS94" s="25"/>
      <c r="AT94" s="25"/>
      <c r="AU94" s="25"/>
    </row>
    <row r="95" spans="1:47" s="11" customFormat="1" outlineLevel="4" x14ac:dyDescent="0.25">
      <c r="A95" s="156" t="s">
        <v>482</v>
      </c>
      <c r="B95" s="155" t="s">
        <v>479</v>
      </c>
      <c r="C95" s="184"/>
      <c r="D95" s="213"/>
      <c r="E95" s="19" t="s">
        <v>409</v>
      </c>
      <c r="F95" s="19" t="s">
        <v>541</v>
      </c>
      <c r="G95" s="25" t="str">
        <f t="shared" si="5"/>
        <v/>
      </c>
      <c r="H95" s="25" t="str">
        <f t="shared" si="6"/>
        <v/>
      </c>
      <c r="I95" s="25" t="str">
        <f t="shared" si="7"/>
        <v/>
      </c>
      <c r="J95" s="238" t="str">
        <f t="shared" si="8"/>
        <v/>
      </c>
      <c r="K95" s="25"/>
      <c r="L95" s="238"/>
      <c r="M95" s="25"/>
      <c r="N95" s="185">
        <v>7.0955534531693468E-2</v>
      </c>
      <c r="O95" s="208"/>
      <c r="P95" s="194"/>
      <c r="Q95" s="25"/>
      <c r="R95" s="25"/>
      <c r="S95" s="25"/>
      <c r="T95" s="25"/>
      <c r="U95" s="25"/>
      <c r="V95" s="25"/>
      <c r="W95" s="25"/>
      <c r="X95" s="198"/>
      <c r="Y95" s="25"/>
      <c r="Z95" s="25"/>
      <c r="AA95" s="25"/>
      <c r="AB95" s="25"/>
      <c r="AC95" s="25"/>
      <c r="AD95" s="25"/>
      <c r="AE95" s="25"/>
      <c r="AF95" s="225"/>
      <c r="AG95" s="25"/>
      <c r="AH95" s="25"/>
      <c r="AI95" s="25"/>
      <c r="AJ95" s="25"/>
      <c r="AK95" s="25"/>
      <c r="AL95" s="25"/>
      <c r="AM95" s="25"/>
      <c r="AN95" s="229"/>
      <c r="AO95" s="25"/>
      <c r="AP95" s="25"/>
      <c r="AQ95" s="25"/>
      <c r="AR95" s="25"/>
      <c r="AS95" s="25"/>
      <c r="AT95" s="25"/>
      <c r="AU95" s="25"/>
    </row>
    <row r="96" spans="1:47" s="11" customFormat="1" outlineLevel="4" x14ac:dyDescent="0.25">
      <c r="A96" s="156" t="s">
        <v>482</v>
      </c>
      <c r="B96" s="155" t="s">
        <v>479</v>
      </c>
      <c r="C96" s="184"/>
      <c r="D96" s="213"/>
      <c r="E96" s="19" t="s">
        <v>526</v>
      </c>
      <c r="F96" s="19" t="s">
        <v>577</v>
      </c>
      <c r="G96" s="25" t="str">
        <f t="shared" si="5"/>
        <v/>
      </c>
      <c r="H96" s="25" t="str">
        <f t="shared" si="6"/>
        <v/>
      </c>
      <c r="I96" s="25" t="str">
        <f t="shared" si="7"/>
        <v/>
      </c>
      <c r="J96" s="238" t="str">
        <f t="shared" si="8"/>
        <v/>
      </c>
      <c r="K96" s="25"/>
      <c r="L96" s="238"/>
      <c r="M96" s="25"/>
      <c r="N96" s="185">
        <v>7.0955534531693468E-2</v>
      </c>
      <c r="O96" s="208"/>
      <c r="P96" s="194"/>
      <c r="Q96" s="25"/>
      <c r="R96" s="25"/>
      <c r="S96" s="25"/>
      <c r="T96" s="25"/>
      <c r="U96" s="25"/>
      <c r="V96" s="25"/>
      <c r="W96" s="25"/>
      <c r="X96" s="198"/>
      <c r="Y96" s="25"/>
      <c r="Z96" s="25"/>
      <c r="AA96" s="25"/>
      <c r="AB96" s="25"/>
      <c r="AC96" s="25"/>
      <c r="AD96" s="25"/>
      <c r="AE96" s="25"/>
      <c r="AF96" s="225"/>
      <c r="AG96" s="25"/>
      <c r="AH96" s="25"/>
      <c r="AI96" s="25"/>
      <c r="AJ96" s="25"/>
      <c r="AK96" s="25"/>
      <c r="AL96" s="25"/>
      <c r="AM96" s="25"/>
      <c r="AN96" s="229"/>
      <c r="AO96" s="25"/>
      <c r="AP96" s="25"/>
      <c r="AQ96" s="25"/>
      <c r="AR96" s="25"/>
      <c r="AS96" s="25"/>
      <c r="AT96" s="25"/>
      <c r="AU96" s="25"/>
    </row>
    <row r="97" spans="1:50" s="11" customFormat="1" outlineLevel="3" x14ac:dyDescent="0.25">
      <c r="A97" s="156"/>
      <c r="B97" s="12"/>
      <c r="C97" s="211"/>
      <c r="D97" s="212" t="s">
        <v>413</v>
      </c>
      <c r="E97" s="214"/>
      <c r="F97" s="214"/>
      <c r="G97" s="214" t="str">
        <f t="shared" si="5"/>
        <v/>
      </c>
      <c r="H97" s="214" t="str">
        <f t="shared" si="6"/>
        <v/>
      </c>
      <c r="I97" s="214" t="str">
        <f t="shared" si="7"/>
        <v/>
      </c>
      <c r="J97" s="332" t="str">
        <f t="shared" si="8"/>
        <v/>
      </c>
      <c r="K97" s="214"/>
      <c r="L97" s="332"/>
      <c r="M97" s="214"/>
      <c r="N97" s="215">
        <v>0.94607379375591294</v>
      </c>
      <c r="O97" s="216">
        <f>SUMPRODUCT(O98:O100,N98:N100)/N97</f>
        <v>0</v>
      </c>
      <c r="P97" s="194"/>
      <c r="Q97" s="214"/>
      <c r="R97" s="214"/>
      <c r="S97" s="214"/>
      <c r="T97" s="214"/>
      <c r="U97" s="214"/>
      <c r="V97" s="214"/>
      <c r="W97" s="214"/>
      <c r="X97" s="198"/>
      <c r="Y97" s="214"/>
      <c r="Z97" s="214"/>
      <c r="AA97" s="214"/>
      <c r="AB97" s="214"/>
      <c r="AC97" s="214"/>
      <c r="AD97" s="214"/>
      <c r="AE97" s="214"/>
      <c r="AF97" s="225"/>
      <c r="AG97" s="214"/>
      <c r="AH97" s="214"/>
      <c r="AI97" s="214"/>
      <c r="AJ97" s="214"/>
      <c r="AK97" s="214"/>
      <c r="AL97" s="214"/>
      <c r="AM97" s="214"/>
      <c r="AN97" s="229"/>
      <c r="AO97" s="214"/>
      <c r="AP97" s="214"/>
      <c r="AQ97" s="214"/>
      <c r="AR97" s="214"/>
      <c r="AS97" s="214"/>
      <c r="AT97" s="214"/>
      <c r="AU97" s="214"/>
    </row>
    <row r="98" spans="1:50" s="11" customFormat="1" outlineLevel="4" x14ac:dyDescent="0.25">
      <c r="A98" s="156" t="s">
        <v>482</v>
      </c>
      <c r="B98" s="155" t="s">
        <v>479</v>
      </c>
      <c r="C98" s="184"/>
      <c r="D98" s="213"/>
      <c r="E98" s="234" t="s">
        <v>523</v>
      </c>
      <c r="F98" s="234" t="s">
        <v>542</v>
      </c>
      <c r="G98" s="158" t="str">
        <f t="shared" si="5"/>
        <v/>
      </c>
      <c r="H98" s="158" t="str">
        <f t="shared" si="6"/>
        <v/>
      </c>
      <c r="I98" s="158" t="str">
        <f t="shared" si="7"/>
        <v/>
      </c>
      <c r="J98" s="237" t="str">
        <f t="shared" si="8"/>
        <v/>
      </c>
      <c r="K98" s="158"/>
      <c r="L98" s="237"/>
      <c r="M98" s="158"/>
      <c r="N98" s="236">
        <v>0.35477767265846738</v>
      </c>
      <c r="O98" s="205"/>
      <c r="P98" s="194"/>
      <c r="Q98" s="158"/>
      <c r="R98" s="158"/>
      <c r="S98" s="158"/>
      <c r="T98" s="158"/>
      <c r="U98" s="158"/>
      <c r="V98" s="158"/>
      <c r="W98" s="158"/>
      <c r="X98" s="198"/>
      <c r="Y98" s="158"/>
      <c r="Z98" s="158"/>
      <c r="AA98" s="158"/>
      <c r="AB98" s="158"/>
      <c r="AC98" s="158"/>
      <c r="AD98" s="158"/>
      <c r="AE98" s="158"/>
      <c r="AF98" s="225"/>
      <c r="AG98" s="158"/>
      <c r="AH98" s="158"/>
      <c r="AI98" s="158"/>
      <c r="AJ98" s="158"/>
      <c r="AK98" s="158"/>
      <c r="AL98" s="158"/>
      <c r="AM98" s="158"/>
      <c r="AN98" s="229"/>
      <c r="AO98" s="158"/>
      <c r="AP98" s="158"/>
      <c r="AQ98" s="158"/>
      <c r="AR98" s="158"/>
      <c r="AS98" s="158"/>
      <c r="AT98" s="158"/>
      <c r="AU98" s="158"/>
    </row>
    <row r="99" spans="1:50" s="11" customFormat="1" outlineLevel="4" x14ac:dyDescent="0.25">
      <c r="A99" s="156" t="s">
        <v>482</v>
      </c>
      <c r="B99" s="155" t="s">
        <v>479</v>
      </c>
      <c r="C99" s="184"/>
      <c r="D99" s="213"/>
      <c r="E99" s="19" t="s">
        <v>409</v>
      </c>
      <c r="F99" s="19" t="s">
        <v>543</v>
      </c>
      <c r="G99" s="25" t="str">
        <f t="shared" si="5"/>
        <v/>
      </c>
      <c r="H99" s="25" t="str">
        <f t="shared" si="6"/>
        <v/>
      </c>
      <c r="I99" s="25" t="str">
        <f t="shared" si="7"/>
        <v/>
      </c>
      <c r="J99" s="238" t="str">
        <f t="shared" si="8"/>
        <v/>
      </c>
      <c r="K99" s="25"/>
      <c r="L99" s="238"/>
      <c r="M99" s="25"/>
      <c r="N99" s="185">
        <v>0.29564806054872278</v>
      </c>
      <c r="O99" s="208"/>
      <c r="P99" s="194"/>
      <c r="Q99" s="25"/>
      <c r="R99" s="25"/>
      <c r="S99" s="25"/>
      <c r="T99" s="25"/>
      <c r="U99" s="25"/>
      <c r="V99" s="25"/>
      <c r="W99" s="25"/>
      <c r="X99" s="198"/>
      <c r="Y99" s="25"/>
      <c r="Z99" s="25"/>
      <c r="AA99" s="25"/>
      <c r="AB99" s="25"/>
      <c r="AC99" s="25"/>
      <c r="AD99" s="25"/>
      <c r="AE99" s="25"/>
      <c r="AF99" s="225"/>
      <c r="AG99" s="25"/>
      <c r="AH99" s="25"/>
      <c r="AI99" s="25"/>
      <c r="AJ99" s="25"/>
      <c r="AK99" s="25"/>
      <c r="AL99" s="25"/>
      <c r="AM99" s="25"/>
      <c r="AN99" s="229"/>
      <c r="AO99" s="25"/>
      <c r="AP99" s="25"/>
      <c r="AQ99" s="25"/>
      <c r="AR99" s="25"/>
      <c r="AS99" s="25"/>
      <c r="AT99" s="25"/>
      <c r="AU99" s="25"/>
    </row>
    <row r="100" spans="1:50" s="11" customFormat="1" outlineLevel="4" x14ac:dyDescent="0.25">
      <c r="A100" s="156" t="s">
        <v>482</v>
      </c>
      <c r="B100" s="155" t="s">
        <v>479</v>
      </c>
      <c r="C100" s="184"/>
      <c r="D100" s="213"/>
      <c r="E100" s="19" t="s">
        <v>526</v>
      </c>
      <c r="F100" s="19" t="s">
        <v>578</v>
      </c>
      <c r="G100" s="25" t="str">
        <f t="shared" si="5"/>
        <v/>
      </c>
      <c r="H100" s="25" t="str">
        <f t="shared" si="6"/>
        <v/>
      </c>
      <c r="I100" s="25" t="str">
        <f t="shared" si="7"/>
        <v/>
      </c>
      <c r="J100" s="238" t="str">
        <f t="shared" si="8"/>
        <v/>
      </c>
      <c r="K100" s="25"/>
      <c r="L100" s="238"/>
      <c r="M100" s="25"/>
      <c r="N100" s="185">
        <v>0.29564806054872278</v>
      </c>
      <c r="O100" s="208"/>
      <c r="P100" s="194"/>
      <c r="Q100" s="25"/>
      <c r="R100" s="25"/>
      <c r="S100" s="25"/>
      <c r="T100" s="25"/>
      <c r="U100" s="25"/>
      <c r="V100" s="25"/>
      <c r="W100" s="25"/>
      <c r="X100" s="198"/>
      <c r="Y100" s="25"/>
      <c r="Z100" s="25"/>
      <c r="AA100" s="25"/>
      <c r="AB100" s="25"/>
      <c r="AC100" s="25"/>
      <c r="AD100" s="25"/>
      <c r="AE100" s="25"/>
      <c r="AF100" s="225"/>
      <c r="AG100" s="25"/>
      <c r="AH100" s="25"/>
      <c r="AI100" s="25"/>
      <c r="AJ100" s="25"/>
      <c r="AK100" s="25"/>
      <c r="AL100" s="25"/>
      <c r="AM100" s="25"/>
      <c r="AN100" s="229"/>
      <c r="AO100" s="25"/>
      <c r="AP100" s="25"/>
      <c r="AQ100" s="25"/>
      <c r="AR100" s="25"/>
      <c r="AS100" s="25"/>
      <c r="AT100" s="25"/>
      <c r="AU100" s="25"/>
    </row>
    <row r="101" spans="1:50" s="11" customFormat="1" outlineLevel="2" x14ac:dyDescent="0.25">
      <c r="A101" s="156"/>
      <c r="B101" s="12"/>
      <c r="C101" s="172" t="s">
        <v>410</v>
      </c>
      <c r="D101" s="183"/>
      <c r="E101" s="171"/>
      <c r="F101" s="171"/>
      <c r="G101" s="171" t="str">
        <f t="shared" si="5"/>
        <v/>
      </c>
      <c r="H101" s="171" t="str">
        <f t="shared" si="6"/>
        <v/>
      </c>
      <c r="I101" s="171" t="str">
        <f t="shared" si="7"/>
        <v/>
      </c>
      <c r="J101" s="331" t="str">
        <f t="shared" si="8"/>
        <v/>
      </c>
      <c r="K101" s="171"/>
      <c r="L101" s="331"/>
      <c r="M101" s="171"/>
      <c r="N101" s="173">
        <v>3.7842951750236518</v>
      </c>
      <c r="O101" s="206">
        <f>(O102*N102+O108*N108)/N101</f>
        <v>0.2</v>
      </c>
      <c r="P101" s="194"/>
      <c r="Q101" s="171"/>
      <c r="R101" s="171"/>
      <c r="S101" s="171"/>
      <c r="T101" s="171"/>
      <c r="U101" s="171"/>
      <c r="V101" s="171"/>
      <c r="W101" s="171"/>
      <c r="X101" s="198"/>
      <c r="Y101" s="171"/>
      <c r="Z101" s="171"/>
      <c r="AA101" s="171"/>
      <c r="AB101" s="171"/>
      <c r="AC101" s="171"/>
      <c r="AD101" s="171"/>
      <c r="AE101" s="171"/>
      <c r="AF101" s="225"/>
      <c r="AG101" s="171"/>
      <c r="AH101" s="171"/>
      <c r="AI101" s="171"/>
      <c r="AJ101" s="171"/>
      <c r="AK101" s="171"/>
      <c r="AL101" s="171"/>
      <c r="AM101" s="171"/>
      <c r="AN101" s="229"/>
      <c r="AO101" s="171"/>
      <c r="AP101" s="171"/>
      <c r="AQ101" s="171"/>
      <c r="AR101" s="171"/>
      <c r="AS101" s="171"/>
      <c r="AT101" s="171"/>
      <c r="AU101" s="171"/>
    </row>
    <row r="102" spans="1:50" s="11" customFormat="1" outlineLevel="3" x14ac:dyDescent="0.25">
      <c r="A102" s="156"/>
      <c r="B102" s="12"/>
      <c r="C102" s="211"/>
      <c r="D102" s="212" t="s">
        <v>544</v>
      </c>
      <c r="E102" s="214"/>
      <c r="F102" s="214"/>
      <c r="G102" s="214" t="str">
        <f t="shared" si="5"/>
        <v/>
      </c>
      <c r="H102" s="214" t="str">
        <f t="shared" si="6"/>
        <v/>
      </c>
      <c r="I102" s="214" t="str">
        <f t="shared" si="7"/>
        <v/>
      </c>
      <c r="J102" s="332" t="str">
        <f t="shared" si="8"/>
        <v/>
      </c>
      <c r="K102" s="214"/>
      <c r="L102" s="332"/>
      <c r="M102" s="214"/>
      <c r="N102" s="215">
        <v>3.2876064333017974</v>
      </c>
      <c r="O102" s="216">
        <f>SUMPRODUCT(O103:O107,N103:N107)/N102</f>
        <v>0.23021582733812951</v>
      </c>
      <c r="P102" s="194"/>
      <c r="Q102" s="214"/>
      <c r="R102" s="214"/>
      <c r="S102" s="214"/>
      <c r="T102" s="214"/>
      <c r="U102" s="214"/>
      <c r="V102" s="214"/>
      <c r="W102" s="214"/>
      <c r="X102" s="198"/>
      <c r="Y102" s="214"/>
      <c r="Z102" s="214"/>
      <c r="AA102" s="214"/>
      <c r="AB102" s="214"/>
      <c r="AC102" s="214"/>
      <c r="AD102" s="214"/>
      <c r="AE102" s="214"/>
      <c r="AF102" s="225"/>
      <c r="AG102" s="214"/>
      <c r="AH102" s="214"/>
      <c r="AI102" s="214"/>
      <c r="AJ102" s="214"/>
      <c r="AK102" s="214"/>
      <c r="AL102" s="214"/>
      <c r="AM102" s="214"/>
      <c r="AN102" s="229"/>
      <c r="AO102" s="214"/>
      <c r="AP102" s="214"/>
      <c r="AQ102" s="214"/>
      <c r="AR102" s="214"/>
      <c r="AS102" s="214"/>
      <c r="AT102" s="214"/>
      <c r="AU102" s="214"/>
    </row>
    <row r="103" spans="1:50" s="11" customFormat="1" outlineLevel="4" x14ac:dyDescent="0.25">
      <c r="A103" s="156" t="s">
        <v>482</v>
      </c>
      <c r="B103" s="155" t="s">
        <v>479</v>
      </c>
      <c r="C103" s="184"/>
      <c r="D103" s="213"/>
      <c r="E103" s="234" t="s">
        <v>545</v>
      </c>
      <c r="F103" s="234" t="s">
        <v>547</v>
      </c>
      <c r="G103" s="158" t="str">
        <f t="shared" si="5"/>
        <v>IFI</v>
      </c>
      <c r="H103" s="158" t="str">
        <f t="shared" si="6"/>
        <v>A</v>
      </c>
      <c r="I103" s="158" t="str">
        <f t="shared" si="7"/>
        <v>98207-4-0008</v>
      </c>
      <c r="J103" s="238">
        <f t="shared" si="8"/>
        <v>43899</v>
      </c>
      <c r="K103" s="158"/>
      <c r="L103" s="237"/>
      <c r="M103" s="158"/>
      <c r="N103" s="236">
        <v>0.7568590350047304</v>
      </c>
      <c r="O103" s="205">
        <v>1</v>
      </c>
      <c r="P103" s="194"/>
      <c r="Q103" s="158" t="s">
        <v>726</v>
      </c>
      <c r="R103" s="158" t="s">
        <v>342</v>
      </c>
      <c r="S103" s="158" t="s">
        <v>768</v>
      </c>
      <c r="T103" s="238">
        <v>43899</v>
      </c>
      <c r="U103" s="158"/>
      <c r="V103" s="158"/>
      <c r="W103" s="158"/>
      <c r="X103" s="198"/>
      <c r="Y103" s="158"/>
      <c r="Z103" s="158"/>
      <c r="AA103" s="158"/>
      <c r="AB103" s="158"/>
      <c r="AC103" s="158"/>
      <c r="AD103" s="158"/>
      <c r="AE103" s="158"/>
      <c r="AF103" s="225"/>
      <c r="AG103" s="158"/>
      <c r="AH103" s="158"/>
      <c r="AI103" s="158"/>
      <c r="AJ103" s="158"/>
      <c r="AK103" s="158"/>
      <c r="AL103" s="158"/>
      <c r="AM103" s="158"/>
      <c r="AN103" s="229"/>
      <c r="AO103" s="158"/>
      <c r="AP103" s="158"/>
      <c r="AQ103" s="158"/>
      <c r="AR103" s="158"/>
      <c r="AS103" s="158"/>
      <c r="AT103" s="158"/>
      <c r="AU103" s="158"/>
    </row>
    <row r="104" spans="1:50" s="11" customFormat="1" outlineLevel="4" x14ac:dyDescent="0.25">
      <c r="A104" s="156" t="s">
        <v>482</v>
      </c>
      <c r="B104" s="155" t="s">
        <v>479</v>
      </c>
      <c r="C104" s="184"/>
      <c r="D104" s="213"/>
      <c r="E104" s="19" t="s">
        <v>546</v>
      </c>
      <c r="F104" s="19" t="s">
        <v>549</v>
      </c>
      <c r="G104" s="25" t="str">
        <f t="shared" si="5"/>
        <v/>
      </c>
      <c r="H104" s="25" t="str">
        <f t="shared" si="6"/>
        <v/>
      </c>
      <c r="I104" s="25" t="str">
        <f t="shared" si="7"/>
        <v/>
      </c>
      <c r="J104" s="238" t="str">
        <f t="shared" si="8"/>
        <v/>
      </c>
      <c r="K104" s="25"/>
      <c r="L104" s="238"/>
      <c r="M104" s="25"/>
      <c r="N104" s="185">
        <v>0.59129612109744556</v>
      </c>
      <c r="O104" s="208"/>
      <c r="P104" s="194"/>
      <c r="Q104" s="25"/>
      <c r="R104" s="25"/>
      <c r="S104" s="25"/>
      <c r="T104" s="25"/>
      <c r="U104" s="25"/>
      <c r="V104" s="25"/>
      <c r="W104" s="25"/>
      <c r="X104" s="198"/>
      <c r="Y104" s="25"/>
      <c r="Z104" s="25"/>
      <c r="AA104" s="25"/>
      <c r="AB104" s="25"/>
      <c r="AC104" s="25"/>
      <c r="AD104" s="25"/>
      <c r="AE104" s="25"/>
      <c r="AF104" s="225"/>
      <c r="AG104" s="25"/>
      <c r="AH104" s="25"/>
      <c r="AI104" s="25"/>
      <c r="AJ104" s="25"/>
      <c r="AK104" s="25"/>
      <c r="AL104" s="25"/>
      <c r="AM104" s="25"/>
      <c r="AN104" s="229"/>
      <c r="AO104" s="25"/>
      <c r="AP104" s="25"/>
      <c r="AQ104" s="25"/>
      <c r="AR104" s="25"/>
      <c r="AS104" s="25"/>
      <c r="AT104" s="25"/>
      <c r="AU104" s="25"/>
    </row>
    <row r="105" spans="1:50" s="11" customFormat="1" outlineLevel="4" x14ac:dyDescent="0.25">
      <c r="A105" s="156" t="s">
        <v>482</v>
      </c>
      <c r="B105" s="155" t="s">
        <v>479</v>
      </c>
      <c r="C105" s="184"/>
      <c r="D105" s="213"/>
      <c r="E105" s="19" t="s">
        <v>548</v>
      </c>
      <c r="F105" s="19" t="s">
        <v>579</v>
      </c>
      <c r="G105" s="25" t="str">
        <f t="shared" si="5"/>
        <v/>
      </c>
      <c r="H105" s="25" t="str">
        <f t="shared" si="6"/>
        <v/>
      </c>
      <c r="I105" s="25" t="str">
        <f t="shared" si="7"/>
        <v/>
      </c>
      <c r="J105" s="238" t="str">
        <f t="shared" si="8"/>
        <v/>
      </c>
      <c r="K105" s="25"/>
      <c r="L105" s="238"/>
      <c r="M105" s="25"/>
      <c r="N105" s="185">
        <v>0.59129612109744556</v>
      </c>
      <c r="O105" s="208"/>
      <c r="P105" s="194"/>
      <c r="Q105" s="25"/>
      <c r="R105" s="25"/>
      <c r="S105" s="25"/>
      <c r="T105" s="25"/>
      <c r="U105" s="25"/>
      <c r="V105" s="25"/>
      <c r="W105" s="25"/>
      <c r="X105" s="198"/>
      <c r="Y105" s="25"/>
      <c r="Z105" s="25"/>
      <c r="AA105" s="25"/>
      <c r="AB105" s="25"/>
      <c r="AC105" s="25"/>
      <c r="AD105" s="25"/>
      <c r="AE105" s="25"/>
      <c r="AF105" s="225"/>
      <c r="AG105" s="25"/>
      <c r="AH105" s="25"/>
      <c r="AI105" s="25"/>
      <c r="AJ105" s="25"/>
      <c r="AK105" s="25"/>
      <c r="AL105" s="25"/>
      <c r="AM105" s="25"/>
      <c r="AN105" s="229"/>
      <c r="AO105" s="25"/>
      <c r="AP105" s="25"/>
      <c r="AQ105" s="25"/>
      <c r="AR105" s="25"/>
      <c r="AS105" s="25"/>
      <c r="AT105" s="25"/>
      <c r="AU105" s="25"/>
    </row>
    <row r="106" spans="1:50" s="11" customFormat="1" outlineLevel="4" x14ac:dyDescent="0.25">
      <c r="A106" s="156" t="s">
        <v>482</v>
      </c>
      <c r="B106" s="155" t="s">
        <v>479</v>
      </c>
      <c r="C106" s="184"/>
      <c r="D106" s="213"/>
      <c r="E106" s="19" t="s">
        <v>551</v>
      </c>
      <c r="F106" s="19" t="s">
        <v>580</v>
      </c>
      <c r="G106" s="25" t="str">
        <f t="shared" si="5"/>
        <v/>
      </c>
      <c r="H106" s="25" t="str">
        <f t="shared" si="6"/>
        <v/>
      </c>
      <c r="I106" s="25" t="str">
        <f t="shared" si="7"/>
        <v/>
      </c>
      <c r="J106" s="238" t="str">
        <f t="shared" si="8"/>
        <v/>
      </c>
      <c r="K106" s="25"/>
      <c r="L106" s="238"/>
      <c r="M106" s="25"/>
      <c r="N106" s="185">
        <v>0.59129612109744556</v>
      </c>
      <c r="O106" s="208"/>
      <c r="P106" s="194"/>
      <c r="Q106" s="25"/>
      <c r="R106" s="25"/>
      <c r="S106" s="25"/>
      <c r="T106" s="25"/>
      <c r="U106" s="25"/>
      <c r="V106" s="25"/>
      <c r="W106" s="25"/>
      <c r="X106" s="198"/>
      <c r="Y106" s="25"/>
      <c r="Z106" s="25"/>
      <c r="AA106" s="25"/>
      <c r="AB106" s="25"/>
      <c r="AC106" s="25"/>
      <c r="AD106" s="25"/>
      <c r="AE106" s="25"/>
      <c r="AF106" s="225"/>
      <c r="AG106" s="25"/>
      <c r="AH106" s="25"/>
      <c r="AI106" s="25"/>
      <c r="AJ106" s="25"/>
      <c r="AK106" s="25"/>
      <c r="AL106" s="25"/>
      <c r="AM106" s="25"/>
      <c r="AN106" s="229"/>
      <c r="AO106" s="25"/>
      <c r="AP106" s="25"/>
      <c r="AQ106" s="25"/>
      <c r="AR106" s="25"/>
      <c r="AS106" s="25"/>
      <c r="AT106" s="25"/>
      <c r="AU106" s="25"/>
    </row>
    <row r="107" spans="1:50" s="11" customFormat="1" outlineLevel="4" x14ac:dyDescent="0.25">
      <c r="A107" s="156" t="s">
        <v>482</v>
      </c>
      <c r="B107" s="155" t="s">
        <v>479</v>
      </c>
      <c r="C107" s="184"/>
      <c r="D107" s="213"/>
      <c r="E107" s="19" t="s">
        <v>550</v>
      </c>
      <c r="F107" s="19" t="s">
        <v>552</v>
      </c>
      <c r="G107" s="25" t="str">
        <f t="shared" si="5"/>
        <v/>
      </c>
      <c r="H107" s="25" t="str">
        <f t="shared" si="6"/>
        <v/>
      </c>
      <c r="I107" s="25" t="str">
        <f t="shared" si="7"/>
        <v/>
      </c>
      <c r="J107" s="238" t="str">
        <f t="shared" si="8"/>
        <v/>
      </c>
      <c r="K107" s="25"/>
      <c r="L107" s="238"/>
      <c r="M107" s="25"/>
      <c r="N107" s="185">
        <v>0.7568590350047304</v>
      </c>
      <c r="O107" s="208"/>
      <c r="P107" s="194"/>
      <c r="Q107" s="25"/>
      <c r="R107" s="25"/>
      <c r="S107" s="25"/>
      <c r="T107" s="25"/>
      <c r="U107" s="25"/>
      <c r="V107" s="25"/>
      <c r="W107" s="25"/>
      <c r="X107" s="198"/>
      <c r="Y107" s="25"/>
      <c r="Z107" s="25"/>
      <c r="AA107" s="25"/>
      <c r="AB107" s="25"/>
      <c r="AC107" s="25"/>
      <c r="AD107" s="25"/>
      <c r="AE107" s="25"/>
      <c r="AF107" s="225"/>
      <c r="AG107" s="25"/>
      <c r="AH107" s="25"/>
      <c r="AI107" s="25"/>
      <c r="AJ107" s="25"/>
      <c r="AK107" s="25"/>
      <c r="AL107" s="25"/>
      <c r="AM107" s="25"/>
      <c r="AN107" s="229"/>
      <c r="AO107" s="25"/>
      <c r="AP107" s="25"/>
      <c r="AQ107" s="25"/>
      <c r="AR107" s="25"/>
      <c r="AS107" s="25"/>
      <c r="AT107" s="25"/>
      <c r="AU107" s="25"/>
    </row>
    <row r="108" spans="1:50" s="11" customFormat="1" outlineLevel="3" x14ac:dyDescent="0.25">
      <c r="A108" s="156"/>
      <c r="B108" s="12"/>
      <c r="C108" s="211"/>
      <c r="D108" s="212" t="s">
        <v>554</v>
      </c>
      <c r="E108" s="214"/>
      <c r="F108" s="214"/>
      <c r="G108" s="214" t="str">
        <f t="shared" si="5"/>
        <v/>
      </c>
      <c r="H108" s="214" t="str">
        <f t="shared" si="6"/>
        <v/>
      </c>
      <c r="I108" s="214" t="str">
        <f t="shared" si="7"/>
        <v/>
      </c>
      <c r="J108" s="332" t="str">
        <f t="shared" si="8"/>
        <v/>
      </c>
      <c r="K108" s="214"/>
      <c r="L108" s="332"/>
      <c r="M108" s="214"/>
      <c r="N108" s="215">
        <v>0.49668874172185429</v>
      </c>
      <c r="O108" s="216">
        <f>O109</f>
        <v>0</v>
      </c>
      <c r="P108" s="194"/>
      <c r="Q108" s="214"/>
      <c r="R108" s="214"/>
      <c r="S108" s="214"/>
      <c r="T108" s="214"/>
      <c r="U108" s="214"/>
      <c r="V108" s="214"/>
      <c r="W108" s="214"/>
      <c r="X108" s="198"/>
      <c r="Y108" s="214"/>
      <c r="Z108" s="214"/>
      <c r="AA108" s="214"/>
      <c r="AB108" s="214"/>
      <c r="AC108" s="214"/>
      <c r="AD108" s="214"/>
      <c r="AE108" s="214"/>
      <c r="AF108" s="225"/>
      <c r="AG108" s="214"/>
      <c r="AH108" s="214"/>
      <c r="AI108" s="214"/>
      <c r="AJ108" s="214"/>
      <c r="AK108" s="214"/>
      <c r="AL108" s="214"/>
      <c r="AM108" s="214"/>
      <c r="AN108" s="229"/>
      <c r="AO108" s="214"/>
      <c r="AP108" s="214"/>
      <c r="AQ108" s="214"/>
      <c r="AR108" s="214"/>
      <c r="AS108" s="214"/>
      <c r="AT108" s="214"/>
      <c r="AU108" s="214"/>
    </row>
    <row r="109" spans="1:50" s="11" customFormat="1" ht="15.75" customHeight="1" outlineLevel="4" x14ac:dyDescent="0.25">
      <c r="A109" s="156" t="s">
        <v>482</v>
      </c>
      <c r="B109" s="155" t="s">
        <v>479</v>
      </c>
      <c r="C109" s="184"/>
      <c r="D109" s="213"/>
      <c r="E109" s="234" t="s">
        <v>553</v>
      </c>
      <c r="F109" s="234" t="s">
        <v>581</v>
      </c>
      <c r="G109" s="158" t="str">
        <f t="shared" si="5"/>
        <v/>
      </c>
      <c r="H109" s="158" t="str">
        <f t="shared" si="6"/>
        <v/>
      </c>
      <c r="I109" s="158" t="str">
        <f t="shared" si="7"/>
        <v/>
      </c>
      <c r="J109" s="237" t="str">
        <f t="shared" si="8"/>
        <v/>
      </c>
      <c r="K109" s="158"/>
      <c r="L109" s="237"/>
      <c r="M109" s="158"/>
      <c r="N109" s="236">
        <v>0.49668874172185429</v>
      </c>
      <c r="O109" s="205"/>
      <c r="P109" s="194"/>
      <c r="Q109" s="158"/>
      <c r="R109" s="158"/>
      <c r="S109" s="158"/>
      <c r="T109" s="158"/>
      <c r="U109" s="158"/>
      <c r="V109" s="158"/>
      <c r="W109" s="158"/>
      <c r="X109" s="198"/>
      <c r="Y109" s="158"/>
      <c r="Z109" s="158"/>
      <c r="AA109" s="158"/>
      <c r="AB109" s="158"/>
      <c r="AC109" s="158"/>
      <c r="AD109" s="158"/>
      <c r="AE109" s="158"/>
      <c r="AF109" s="225"/>
      <c r="AG109" s="158"/>
      <c r="AH109" s="158"/>
      <c r="AI109" s="158"/>
      <c r="AJ109" s="158"/>
      <c r="AK109" s="158"/>
      <c r="AL109" s="158"/>
      <c r="AM109" s="158"/>
      <c r="AN109" s="229"/>
      <c r="AO109" s="158"/>
      <c r="AP109" s="158"/>
      <c r="AQ109" s="158"/>
      <c r="AR109" s="158"/>
      <c r="AS109" s="158"/>
      <c r="AT109" s="158"/>
      <c r="AU109" s="158"/>
    </row>
    <row r="110" spans="1:50" s="11" customFormat="1" outlineLevel="1" x14ac:dyDescent="0.25">
      <c r="A110" s="156"/>
      <c r="B110" s="162" t="s">
        <v>8</v>
      </c>
      <c r="C110" s="170"/>
      <c r="D110" s="170"/>
      <c r="E110" s="159"/>
      <c r="F110" s="159"/>
      <c r="G110" s="159" t="str">
        <f t="shared" si="5"/>
        <v/>
      </c>
      <c r="H110" s="159" t="str">
        <f t="shared" si="6"/>
        <v/>
      </c>
      <c r="I110" s="159" t="str">
        <f t="shared" si="7"/>
        <v/>
      </c>
      <c r="J110" s="329" t="str">
        <f t="shared" si="8"/>
        <v/>
      </c>
      <c r="K110" s="159"/>
      <c r="L110" s="329"/>
      <c r="M110" s="159"/>
      <c r="N110" s="161">
        <v>41.627246925260174</v>
      </c>
      <c r="O110" s="204">
        <f>(O111*N111+O265*N265+O277*N277)/N110</f>
        <v>0.31499999999999989</v>
      </c>
      <c r="P110" s="194"/>
      <c r="Q110" s="159"/>
      <c r="R110" s="159"/>
      <c r="S110" s="159"/>
      <c r="T110" s="159"/>
      <c r="U110" s="159"/>
      <c r="V110" s="159"/>
      <c r="W110" s="159"/>
      <c r="X110" s="198"/>
      <c r="Y110" s="159"/>
      <c r="Z110" s="159"/>
      <c r="AA110" s="159"/>
      <c r="AB110" s="159"/>
      <c r="AC110" s="159"/>
      <c r="AD110" s="159"/>
      <c r="AE110" s="159"/>
      <c r="AF110" s="225"/>
      <c r="AG110" s="159"/>
      <c r="AH110" s="159"/>
      <c r="AI110" s="159"/>
      <c r="AJ110" s="159"/>
      <c r="AK110" s="159"/>
      <c r="AL110" s="159"/>
      <c r="AM110" s="159"/>
      <c r="AN110" s="229"/>
      <c r="AO110" s="159"/>
      <c r="AP110" s="159"/>
      <c r="AQ110" s="159"/>
      <c r="AR110" s="159"/>
      <c r="AS110" s="159"/>
      <c r="AT110" s="159"/>
      <c r="AU110" s="159"/>
      <c r="AW110" s="146"/>
      <c r="AX110" s="146"/>
    </row>
    <row r="111" spans="1:50" s="11" customFormat="1" outlineLevel="2" x14ac:dyDescent="0.25">
      <c r="A111" s="156"/>
      <c r="B111" s="155"/>
      <c r="C111" s="172" t="s">
        <v>423</v>
      </c>
      <c r="D111" s="183"/>
      <c r="E111" s="171"/>
      <c r="F111" s="171"/>
      <c r="G111" s="171" t="str">
        <f t="shared" si="5"/>
        <v/>
      </c>
      <c r="H111" s="171" t="str">
        <f t="shared" si="6"/>
        <v/>
      </c>
      <c r="I111" s="171" t="str">
        <f t="shared" si="7"/>
        <v/>
      </c>
      <c r="J111" s="331" t="str">
        <f t="shared" si="8"/>
        <v/>
      </c>
      <c r="K111" s="171"/>
      <c r="L111" s="331"/>
      <c r="M111" s="171"/>
      <c r="N111" s="173">
        <v>34.862819299905389</v>
      </c>
      <c r="O111" s="206">
        <f>(O112*N112+O203*N203+O239*N239+O253*N253)/N111</f>
        <v>0.37018317503392129</v>
      </c>
      <c r="P111" s="194"/>
      <c r="Q111" s="171"/>
      <c r="R111" s="171"/>
      <c r="S111" s="171"/>
      <c r="T111" s="171"/>
      <c r="U111" s="171"/>
      <c r="V111" s="171"/>
      <c r="W111" s="171"/>
      <c r="X111" s="198"/>
      <c r="Y111" s="171"/>
      <c r="Z111" s="171"/>
      <c r="AA111" s="171"/>
      <c r="AB111" s="171"/>
      <c r="AC111" s="171"/>
      <c r="AD111" s="171"/>
      <c r="AE111" s="171"/>
      <c r="AF111" s="225"/>
      <c r="AG111" s="171"/>
      <c r="AH111" s="171"/>
      <c r="AI111" s="171"/>
      <c r="AJ111" s="171"/>
      <c r="AK111" s="171"/>
      <c r="AL111" s="171"/>
      <c r="AM111" s="171"/>
      <c r="AN111" s="229"/>
      <c r="AO111" s="171"/>
      <c r="AP111" s="171"/>
      <c r="AQ111" s="171"/>
      <c r="AR111" s="171"/>
      <c r="AS111" s="171"/>
      <c r="AT111" s="171"/>
      <c r="AU111" s="171"/>
      <c r="AW111" s="146"/>
    </row>
    <row r="112" spans="1:50" s="11" customFormat="1" outlineLevel="3" x14ac:dyDescent="0.25">
      <c r="A112" s="156"/>
      <c r="B112" s="12"/>
      <c r="C112" s="211"/>
      <c r="D112" s="212" t="s">
        <v>819</v>
      </c>
      <c r="E112" s="214"/>
      <c r="F112" s="214"/>
      <c r="G112" s="214" t="str">
        <f t="shared" si="5"/>
        <v/>
      </c>
      <c r="H112" s="214" t="str">
        <f t="shared" si="6"/>
        <v/>
      </c>
      <c r="I112" s="214" t="str">
        <f t="shared" si="7"/>
        <v/>
      </c>
      <c r="J112" s="332" t="str">
        <f t="shared" si="8"/>
        <v/>
      </c>
      <c r="K112" s="214"/>
      <c r="L112" s="332"/>
      <c r="M112" s="214"/>
      <c r="N112" s="215">
        <v>17.135761589403973</v>
      </c>
      <c r="O112" s="216">
        <f>SUMPRODUCT(O113:O201,N113:N201)/N112</f>
        <v>0.65990338164251194</v>
      </c>
      <c r="P112" s="194"/>
      <c r="Q112" s="214"/>
      <c r="R112" s="214"/>
      <c r="S112" s="214"/>
      <c r="T112" s="214"/>
      <c r="U112" s="214"/>
      <c r="V112" s="214"/>
      <c r="W112" s="214"/>
      <c r="X112" s="198"/>
      <c r="Y112" s="214"/>
      <c r="Z112" s="214"/>
      <c r="AA112" s="214"/>
      <c r="AB112" s="214"/>
      <c r="AC112" s="214"/>
      <c r="AD112" s="214"/>
      <c r="AE112" s="214"/>
      <c r="AF112" s="225"/>
      <c r="AG112" s="214"/>
      <c r="AH112" s="214"/>
      <c r="AI112" s="214"/>
      <c r="AJ112" s="214"/>
      <c r="AK112" s="214"/>
      <c r="AL112" s="214"/>
      <c r="AM112" s="214"/>
      <c r="AN112" s="229"/>
      <c r="AO112" s="214"/>
      <c r="AP112" s="214"/>
      <c r="AQ112" s="214"/>
      <c r="AR112" s="214"/>
      <c r="AS112" s="214"/>
      <c r="AT112" s="214"/>
      <c r="AU112" s="214"/>
    </row>
    <row r="113" spans="1:47" s="11" customFormat="1" outlineLevel="4" x14ac:dyDescent="0.25">
      <c r="A113" s="156" t="s">
        <v>482</v>
      </c>
      <c r="B113" s="155" t="s">
        <v>478</v>
      </c>
      <c r="C113" s="184"/>
      <c r="D113" s="220"/>
      <c r="E113" s="19" t="s">
        <v>823</v>
      </c>
      <c r="F113" s="19" t="s">
        <v>615</v>
      </c>
      <c r="G113" s="158" t="str">
        <f t="shared" si="5"/>
        <v>IFA</v>
      </c>
      <c r="H113" s="158" t="str">
        <f t="shared" si="6"/>
        <v>B</v>
      </c>
      <c r="I113" s="158" t="str">
        <f t="shared" si="7"/>
        <v>98207-4-0021</v>
      </c>
      <c r="J113" s="237">
        <f t="shared" si="8"/>
        <v>43948</v>
      </c>
      <c r="K113" s="19"/>
      <c r="L113" s="324"/>
      <c r="M113" s="19"/>
      <c r="N113" s="148">
        <v>9.460737937559129</v>
      </c>
      <c r="O113" s="207">
        <v>0.7</v>
      </c>
      <c r="P113" s="194"/>
      <c r="Q113" s="158" t="s">
        <v>341</v>
      </c>
      <c r="R113" s="158" t="s">
        <v>342</v>
      </c>
      <c r="S113" s="158" t="s">
        <v>845</v>
      </c>
      <c r="T113" s="237">
        <v>43914</v>
      </c>
      <c r="U113" s="19"/>
      <c r="V113" s="19"/>
      <c r="W113" s="19"/>
      <c r="X113" s="198"/>
      <c r="Y113" s="158" t="s">
        <v>341</v>
      </c>
      <c r="Z113" s="158" t="s">
        <v>351</v>
      </c>
      <c r="AA113" s="158" t="s">
        <v>916</v>
      </c>
      <c r="AB113" s="237">
        <v>43948</v>
      </c>
      <c r="AC113" s="19"/>
      <c r="AD113" s="19"/>
      <c r="AE113" s="19"/>
      <c r="AF113" s="225"/>
      <c r="AG113" s="19"/>
      <c r="AH113" s="19"/>
      <c r="AI113" s="19"/>
      <c r="AJ113" s="19"/>
      <c r="AK113" s="19"/>
      <c r="AL113" s="19"/>
      <c r="AM113" s="19"/>
      <c r="AN113" s="229"/>
      <c r="AO113" s="19"/>
      <c r="AP113" s="19"/>
      <c r="AQ113" s="19"/>
      <c r="AR113" s="19"/>
      <c r="AS113" s="19"/>
      <c r="AT113" s="19"/>
      <c r="AU113" s="19"/>
    </row>
    <row r="114" spans="1:47" s="11" customFormat="1" outlineLevel="4" x14ac:dyDescent="0.25">
      <c r="A114" s="156"/>
      <c r="B114" s="155"/>
      <c r="C114" s="184"/>
      <c r="D114" s="220"/>
      <c r="E114" s="19" t="s">
        <v>873</v>
      </c>
      <c r="F114" s="19" t="s">
        <v>847</v>
      </c>
      <c r="G114" s="158" t="str">
        <f t="shared" si="5"/>
        <v>IFA</v>
      </c>
      <c r="H114" s="158" t="str">
        <f t="shared" si="6"/>
        <v>B</v>
      </c>
      <c r="I114" s="158" t="str">
        <f t="shared" si="7"/>
        <v>98207-4-0021</v>
      </c>
      <c r="J114" s="237">
        <f t="shared" si="8"/>
        <v>43948</v>
      </c>
      <c r="K114" s="19"/>
      <c r="L114" s="324"/>
      <c r="M114" s="19"/>
      <c r="N114" s="148"/>
      <c r="O114" s="207">
        <v>0.7</v>
      </c>
      <c r="P114" s="194"/>
      <c r="Q114" s="158" t="s">
        <v>341</v>
      </c>
      <c r="R114" s="158" t="s">
        <v>342</v>
      </c>
      <c r="S114" s="158" t="s">
        <v>845</v>
      </c>
      <c r="T114" s="237">
        <v>43914</v>
      </c>
      <c r="U114" s="19"/>
      <c r="V114" s="19"/>
      <c r="W114" s="19"/>
      <c r="X114" s="198"/>
      <c r="Y114" s="158" t="s">
        <v>341</v>
      </c>
      <c r="Z114" s="158" t="s">
        <v>351</v>
      </c>
      <c r="AA114" s="158" t="s">
        <v>916</v>
      </c>
      <c r="AB114" s="237">
        <v>43948</v>
      </c>
      <c r="AC114" s="19"/>
      <c r="AD114" s="19"/>
      <c r="AE114" s="19"/>
      <c r="AF114" s="225"/>
      <c r="AG114" s="19"/>
      <c r="AH114" s="19"/>
      <c r="AI114" s="19"/>
      <c r="AJ114" s="19"/>
      <c r="AK114" s="19"/>
      <c r="AL114" s="19"/>
      <c r="AM114" s="19"/>
      <c r="AN114" s="229"/>
      <c r="AO114" s="19"/>
      <c r="AP114" s="19"/>
      <c r="AQ114" s="19"/>
      <c r="AR114" s="19"/>
      <c r="AS114" s="19"/>
      <c r="AT114" s="19"/>
      <c r="AU114" s="19"/>
    </row>
    <row r="115" spans="1:47" s="11" customFormat="1" outlineLevel="4" x14ac:dyDescent="0.25">
      <c r="A115" s="156"/>
      <c r="B115" s="155"/>
      <c r="C115" s="184"/>
      <c r="D115" s="220"/>
      <c r="E115" s="19" t="s">
        <v>874</v>
      </c>
      <c r="F115" s="19" t="s">
        <v>848</v>
      </c>
      <c r="G115" s="158" t="str">
        <f t="shared" si="5"/>
        <v>IFA</v>
      </c>
      <c r="H115" s="158" t="str">
        <f t="shared" si="6"/>
        <v>B</v>
      </c>
      <c r="I115" s="158" t="str">
        <f t="shared" si="7"/>
        <v>98207-4-0021</v>
      </c>
      <c r="J115" s="237">
        <f t="shared" si="8"/>
        <v>43948</v>
      </c>
      <c r="K115" s="19"/>
      <c r="L115" s="324"/>
      <c r="M115" s="19"/>
      <c r="N115" s="148"/>
      <c r="O115" s="207">
        <v>0.7</v>
      </c>
      <c r="P115" s="194"/>
      <c r="Q115" s="158" t="s">
        <v>341</v>
      </c>
      <c r="R115" s="158" t="s">
        <v>342</v>
      </c>
      <c r="S115" s="158" t="s">
        <v>845</v>
      </c>
      <c r="T115" s="237">
        <v>43914</v>
      </c>
      <c r="U115" s="19"/>
      <c r="V115" s="19"/>
      <c r="W115" s="19"/>
      <c r="X115" s="198"/>
      <c r="Y115" s="158" t="s">
        <v>341</v>
      </c>
      <c r="Z115" s="158" t="s">
        <v>351</v>
      </c>
      <c r="AA115" s="158" t="s">
        <v>916</v>
      </c>
      <c r="AB115" s="237">
        <v>43948</v>
      </c>
      <c r="AC115" s="19"/>
      <c r="AD115" s="19"/>
      <c r="AE115" s="19"/>
      <c r="AF115" s="225"/>
      <c r="AG115" s="19"/>
      <c r="AH115" s="19"/>
      <c r="AI115" s="19"/>
      <c r="AJ115" s="19"/>
      <c r="AK115" s="19"/>
      <c r="AL115" s="19"/>
      <c r="AM115" s="19"/>
      <c r="AN115" s="229"/>
      <c r="AO115" s="19"/>
      <c r="AP115" s="19"/>
      <c r="AQ115" s="19"/>
      <c r="AR115" s="19"/>
      <c r="AS115" s="19"/>
      <c r="AT115" s="19"/>
      <c r="AU115" s="19"/>
    </row>
    <row r="116" spans="1:47" s="11" customFormat="1" outlineLevel="4" x14ac:dyDescent="0.25">
      <c r="A116" s="156"/>
      <c r="B116" s="155"/>
      <c r="C116" s="184"/>
      <c r="D116" s="220"/>
      <c r="E116" s="19" t="s">
        <v>875</v>
      </c>
      <c r="F116" s="19" t="s">
        <v>849</v>
      </c>
      <c r="G116" s="158" t="str">
        <f t="shared" si="5"/>
        <v>IFA</v>
      </c>
      <c r="H116" s="158" t="str">
        <f t="shared" si="6"/>
        <v>B</v>
      </c>
      <c r="I116" s="158" t="str">
        <f t="shared" si="7"/>
        <v>98207-4-0021</v>
      </c>
      <c r="J116" s="237">
        <f t="shared" si="8"/>
        <v>43948</v>
      </c>
      <c r="K116" s="19"/>
      <c r="L116" s="324"/>
      <c r="M116" s="19"/>
      <c r="N116" s="148"/>
      <c r="O116" s="207">
        <v>0.7</v>
      </c>
      <c r="P116" s="194"/>
      <c r="Q116" s="158" t="s">
        <v>341</v>
      </c>
      <c r="R116" s="158" t="s">
        <v>342</v>
      </c>
      <c r="S116" s="158" t="s">
        <v>845</v>
      </c>
      <c r="T116" s="237">
        <v>43914</v>
      </c>
      <c r="U116" s="19"/>
      <c r="V116" s="19"/>
      <c r="W116" s="19"/>
      <c r="X116" s="198"/>
      <c r="Y116" s="158" t="s">
        <v>341</v>
      </c>
      <c r="Z116" s="158" t="s">
        <v>351</v>
      </c>
      <c r="AA116" s="158" t="s">
        <v>916</v>
      </c>
      <c r="AB116" s="237">
        <v>43948</v>
      </c>
      <c r="AC116" s="19"/>
      <c r="AD116" s="19"/>
      <c r="AE116" s="19"/>
      <c r="AF116" s="225"/>
      <c r="AG116" s="19"/>
      <c r="AH116" s="19"/>
      <c r="AI116" s="19"/>
      <c r="AJ116" s="19"/>
      <c r="AK116" s="19"/>
      <c r="AL116" s="19"/>
      <c r="AM116" s="19"/>
      <c r="AN116" s="229"/>
      <c r="AO116" s="19"/>
      <c r="AP116" s="19"/>
      <c r="AQ116" s="19"/>
      <c r="AR116" s="19"/>
      <c r="AS116" s="19"/>
      <c r="AT116" s="19"/>
      <c r="AU116" s="19"/>
    </row>
    <row r="117" spans="1:47" s="11" customFormat="1" outlineLevel="4" x14ac:dyDescent="0.25">
      <c r="A117" s="156"/>
      <c r="B117" s="155"/>
      <c r="C117" s="184"/>
      <c r="D117" s="220"/>
      <c r="E117" s="19" t="s">
        <v>876</v>
      </c>
      <c r="F117" s="19" t="s">
        <v>850</v>
      </c>
      <c r="G117" s="158" t="str">
        <f t="shared" si="5"/>
        <v>IFA</v>
      </c>
      <c r="H117" s="158" t="str">
        <f t="shared" si="6"/>
        <v>B</v>
      </c>
      <c r="I117" s="158" t="str">
        <f t="shared" si="7"/>
        <v>98207-4-0021</v>
      </c>
      <c r="J117" s="237">
        <f t="shared" si="8"/>
        <v>43948</v>
      </c>
      <c r="K117" s="19"/>
      <c r="L117" s="324"/>
      <c r="M117" s="19"/>
      <c r="N117" s="148"/>
      <c r="O117" s="207">
        <v>0.7</v>
      </c>
      <c r="P117" s="194"/>
      <c r="Q117" s="158" t="s">
        <v>341</v>
      </c>
      <c r="R117" s="158" t="s">
        <v>342</v>
      </c>
      <c r="S117" s="158" t="s">
        <v>845</v>
      </c>
      <c r="T117" s="237">
        <v>43914</v>
      </c>
      <c r="U117" s="19"/>
      <c r="V117" s="19"/>
      <c r="W117" s="19"/>
      <c r="X117" s="198"/>
      <c r="Y117" s="158" t="s">
        <v>341</v>
      </c>
      <c r="Z117" s="158" t="s">
        <v>351</v>
      </c>
      <c r="AA117" s="158" t="s">
        <v>916</v>
      </c>
      <c r="AB117" s="237">
        <v>43948</v>
      </c>
      <c r="AC117" s="19"/>
      <c r="AD117" s="19"/>
      <c r="AE117" s="19"/>
      <c r="AF117" s="225"/>
      <c r="AG117" s="19"/>
      <c r="AH117" s="19"/>
      <c r="AI117" s="19"/>
      <c r="AJ117" s="19"/>
      <c r="AK117" s="19"/>
      <c r="AL117" s="19"/>
      <c r="AM117" s="19"/>
      <c r="AN117" s="229"/>
      <c r="AO117" s="19"/>
      <c r="AP117" s="19"/>
      <c r="AQ117" s="19"/>
      <c r="AR117" s="19"/>
      <c r="AS117" s="19"/>
      <c r="AT117" s="19"/>
      <c r="AU117" s="19"/>
    </row>
    <row r="118" spans="1:47" s="11" customFormat="1" outlineLevel="4" x14ac:dyDescent="0.25">
      <c r="A118" s="156"/>
      <c r="B118" s="155"/>
      <c r="C118" s="184"/>
      <c r="D118" s="220"/>
      <c r="E118" s="19" t="s">
        <v>877</v>
      </c>
      <c r="F118" s="19" t="s">
        <v>851</v>
      </c>
      <c r="G118" s="158" t="str">
        <f t="shared" si="5"/>
        <v>IFA</v>
      </c>
      <c r="H118" s="158" t="str">
        <f t="shared" si="6"/>
        <v>B</v>
      </c>
      <c r="I118" s="158" t="str">
        <f t="shared" si="7"/>
        <v>98207-4-0021</v>
      </c>
      <c r="J118" s="237">
        <f t="shared" si="8"/>
        <v>43948</v>
      </c>
      <c r="K118" s="19"/>
      <c r="L118" s="324"/>
      <c r="M118" s="19"/>
      <c r="N118" s="148"/>
      <c r="O118" s="207">
        <v>0.7</v>
      </c>
      <c r="P118" s="194"/>
      <c r="Q118" s="158" t="s">
        <v>341</v>
      </c>
      <c r="R118" s="158" t="s">
        <v>342</v>
      </c>
      <c r="S118" s="158" t="s">
        <v>845</v>
      </c>
      <c r="T118" s="237">
        <v>43914</v>
      </c>
      <c r="U118" s="19"/>
      <c r="V118" s="19"/>
      <c r="W118" s="19"/>
      <c r="X118" s="198"/>
      <c r="Y118" s="158" t="s">
        <v>341</v>
      </c>
      <c r="Z118" s="158" t="s">
        <v>351</v>
      </c>
      <c r="AA118" s="158" t="s">
        <v>916</v>
      </c>
      <c r="AB118" s="237">
        <v>43948</v>
      </c>
      <c r="AC118" s="19"/>
      <c r="AD118" s="19"/>
      <c r="AE118" s="19"/>
      <c r="AF118" s="225"/>
      <c r="AG118" s="19"/>
      <c r="AH118" s="19"/>
      <c r="AI118" s="19"/>
      <c r="AJ118" s="19"/>
      <c r="AK118" s="19"/>
      <c r="AL118" s="19"/>
      <c r="AM118" s="19"/>
      <c r="AN118" s="229"/>
      <c r="AO118" s="19"/>
      <c r="AP118" s="19"/>
      <c r="AQ118" s="19"/>
      <c r="AR118" s="19"/>
      <c r="AS118" s="19"/>
      <c r="AT118" s="19"/>
      <c r="AU118" s="19"/>
    </row>
    <row r="119" spans="1:47" s="11" customFormat="1" outlineLevel="4" x14ac:dyDescent="0.25">
      <c r="A119" s="156"/>
      <c r="B119" s="155"/>
      <c r="C119" s="184"/>
      <c r="D119" s="220"/>
      <c r="E119" s="19" t="s">
        <v>878</v>
      </c>
      <c r="F119" s="19" t="s">
        <v>852</v>
      </c>
      <c r="G119" s="158" t="str">
        <f t="shared" si="5"/>
        <v>IFA</v>
      </c>
      <c r="H119" s="158" t="str">
        <f t="shared" si="6"/>
        <v>B</v>
      </c>
      <c r="I119" s="158" t="str">
        <f t="shared" si="7"/>
        <v>98207-4-0021</v>
      </c>
      <c r="J119" s="237">
        <f t="shared" si="8"/>
        <v>43948</v>
      </c>
      <c r="K119" s="19"/>
      <c r="L119" s="324"/>
      <c r="M119" s="19"/>
      <c r="N119" s="148"/>
      <c r="O119" s="207">
        <v>0.7</v>
      </c>
      <c r="P119" s="194"/>
      <c r="Q119" s="158" t="s">
        <v>341</v>
      </c>
      <c r="R119" s="158" t="s">
        <v>342</v>
      </c>
      <c r="S119" s="158" t="s">
        <v>845</v>
      </c>
      <c r="T119" s="237">
        <v>43914</v>
      </c>
      <c r="U119" s="19"/>
      <c r="V119" s="19"/>
      <c r="W119" s="19"/>
      <c r="X119" s="198"/>
      <c r="Y119" s="158" t="s">
        <v>341</v>
      </c>
      <c r="Z119" s="158" t="s">
        <v>351</v>
      </c>
      <c r="AA119" s="158" t="s">
        <v>916</v>
      </c>
      <c r="AB119" s="237">
        <v>43948</v>
      </c>
      <c r="AC119" s="19"/>
      <c r="AD119" s="19"/>
      <c r="AE119" s="19"/>
      <c r="AF119" s="225"/>
      <c r="AG119" s="19"/>
      <c r="AH119" s="19"/>
      <c r="AI119" s="19"/>
      <c r="AJ119" s="19"/>
      <c r="AK119" s="19"/>
      <c r="AL119" s="19"/>
      <c r="AM119" s="19"/>
      <c r="AN119" s="229"/>
      <c r="AO119" s="19"/>
      <c r="AP119" s="19"/>
      <c r="AQ119" s="19"/>
      <c r="AR119" s="19"/>
      <c r="AS119" s="19"/>
      <c r="AT119" s="19"/>
      <c r="AU119" s="19"/>
    </row>
    <row r="120" spans="1:47" s="11" customFormat="1" outlineLevel="4" x14ac:dyDescent="0.25">
      <c r="A120" s="156"/>
      <c r="B120" s="155"/>
      <c r="C120" s="184"/>
      <c r="D120" s="220"/>
      <c r="E120" s="19" t="s">
        <v>879</v>
      </c>
      <c r="F120" s="19" t="s">
        <v>853</v>
      </c>
      <c r="G120" s="158" t="str">
        <f t="shared" si="5"/>
        <v>IFA</v>
      </c>
      <c r="H120" s="158" t="str">
        <f t="shared" si="6"/>
        <v>B</v>
      </c>
      <c r="I120" s="158" t="str">
        <f t="shared" si="7"/>
        <v>98207-4-0021</v>
      </c>
      <c r="J120" s="237">
        <f t="shared" si="8"/>
        <v>43948</v>
      </c>
      <c r="K120" s="19"/>
      <c r="L120" s="324"/>
      <c r="M120" s="19"/>
      <c r="N120" s="148"/>
      <c r="O120" s="207">
        <v>0.7</v>
      </c>
      <c r="P120" s="194"/>
      <c r="Q120" s="158" t="s">
        <v>341</v>
      </c>
      <c r="R120" s="158" t="s">
        <v>342</v>
      </c>
      <c r="S120" s="158" t="s">
        <v>845</v>
      </c>
      <c r="T120" s="237">
        <v>43914</v>
      </c>
      <c r="U120" s="19"/>
      <c r="V120" s="19"/>
      <c r="W120" s="19"/>
      <c r="X120" s="198"/>
      <c r="Y120" s="158" t="s">
        <v>341</v>
      </c>
      <c r="Z120" s="158" t="s">
        <v>351</v>
      </c>
      <c r="AA120" s="158" t="s">
        <v>916</v>
      </c>
      <c r="AB120" s="237">
        <v>43948</v>
      </c>
      <c r="AC120" s="19"/>
      <c r="AD120" s="19"/>
      <c r="AE120" s="19"/>
      <c r="AF120" s="225"/>
      <c r="AG120" s="19"/>
      <c r="AH120" s="19"/>
      <c r="AI120" s="19"/>
      <c r="AJ120" s="19"/>
      <c r="AK120" s="19"/>
      <c r="AL120" s="19"/>
      <c r="AM120" s="19"/>
      <c r="AN120" s="229"/>
      <c r="AO120" s="19"/>
      <c r="AP120" s="19"/>
      <c r="AQ120" s="19"/>
      <c r="AR120" s="19"/>
      <c r="AS120" s="19"/>
      <c r="AT120" s="19"/>
      <c r="AU120" s="19"/>
    </row>
    <row r="121" spans="1:47" s="11" customFormat="1" outlineLevel="4" x14ac:dyDescent="0.25">
      <c r="A121" s="156"/>
      <c r="B121" s="155"/>
      <c r="C121" s="184"/>
      <c r="D121" s="220"/>
      <c r="E121" s="19" t="s">
        <v>880</v>
      </c>
      <c r="F121" s="19" t="s">
        <v>854</v>
      </c>
      <c r="G121" s="158" t="str">
        <f t="shared" si="5"/>
        <v>IFA</v>
      </c>
      <c r="H121" s="158" t="str">
        <f t="shared" si="6"/>
        <v>B</v>
      </c>
      <c r="I121" s="158" t="str">
        <f t="shared" si="7"/>
        <v>98207-4-0021</v>
      </c>
      <c r="J121" s="237">
        <f t="shared" si="8"/>
        <v>43948</v>
      </c>
      <c r="K121" s="19"/>
      <c r="L121" s="324"/>
      <c r="M121" s="19"/>
      <c r="N121" s="148"/>
      <c r="O121" s="207">
        <v>0.7</v>
      </c>
      <c r="P121" s="194"/>
      <c r="Q121" s="158" t="s">
        <v>341</v>
      </c>
      <c r="R121" s="158" t="s">
        <v>342</v>
      </c>
      <c r="S121" s="158" t="s">
        <v>845</v>
      </c>
      <c r="T121" s="237">
        <v>43914</v>
      </c>
      <c r="U121" s="19"/>
      <c r="V121" s="19"/>
      <c r="W121" s="19"/>
      <c r="X121" s="198"/>
      <c r="Y121" s="158" t="s">
        <v>341</v>
      </c>
      <c r="Z121" s="158" t="s">
        <v>351</v>
      </c>
      <c r="AA121" s="158" t="s">
        <v>916</v>
      </c>
      <c r="AB121" s="237">
        <v>43948</v>
      </c>
      <c r="AC121" s="19"/>
      <c r="AD121" s="19"/>
      <c r="AE121" s="19"/>
      <c r="AF121" s="225"/>
      <c r="AG121" s="19"/>
      <c r="AH121" s="19"/>
      <c r="AI121" s="19"/>
      <c r="AJ121" s="19"/>
      <c r="AK121" s="19"/>
      <c r="AL121" s="19"/>
      <c r="AM121" s="19"/>
      <c r="AN121" s="229"/>
      <c r="AO121" s="19"/>
      <c r="AP121" s="19"/>
      <c r="AQ121" s="19"/>
      <c r="AR121" s="19"/>
      <c r="AS121" s="19"/>
      <c r="AT121" s="19"/>
      <c r="AU121" s="19"/>
    </row>
    <row r="122" spans="1:47" s="11" customFormat="1" outlineLevel="4" x14ac:dyDescent="0.25">
      <c r="A122" s="156"/>
      <c r="B122" s="155"/>
      <c r="C122" s="184"/>
      <c r="D122" s="220"/>
      <c r="E122" s="19" t="s">
        <v>881</v>
      </c>
      <c r="F122" s="19" t="s">
        <v>855</v>
      </c>
      <c r="G122" s="158" t="str">
        <f t="shared" si="5"/>
        <v>IFA</v>
      </c>
      <c r="H122" s="158" t="str">
        <f t="shared" si="6"/>
        <v>B</v>
      </c>
      <c r="I122" s="158" t="str">
        <f t="shared" si="7"/>
        <v>98207-4-0021</v>
      </c>
      <c r="J122" s="237">
        <f t="shared" si="8"/>
        <v>43948</v>
      </c>
      <c r="K122" s="19"/>
      <c r="L122" s="324"/>
      <c r="M122" s="19"/>
      <c r="N122" s="148"/>
      <c r="O122" s="207">
        <v>0.7</v>
      </c>
      <c r="P122" s="194"/>
      <c r="Q122" s="158" t="s">
        <v>341</v>
      </c>
      <c r="R122" s="158" t="s">
        <v>342</v>
      </c>
      <c r="S122" s="158" t="s">
        <v>845</v>
      </c>
      <c r="T122" s="237">
        <v>43914</v>
      </c>
      <c r="U122" s="19"/>
      <c r="V122" s="19"/>
      <c r="W122" s="19"/>
      <c r="X122" s="198"/>
      <c r="Y122" s="158" t="s">
        <v>341</v>
      </c>
      <c r="Z122" s="158" t="s">
        <v>351</v>
      </c>
      <c r="AA122" s="158" t="s">
        <v>916</v>
      </c>
      <c r="AB122" s="237">
        <v>43948</v>
      </c>
      <c r="AC122" s="19"/>
      <c r="AD122" s="19"/>
      <c r="AE122" s="19"/>
      <c r="AF122" s="225"/>
      <c r="AG122" s="19"/>
      <c r="AH122" s="19"/>
      <c r="AI122" s="19"/>
      <c r="AJ122" s="19"/>
      <c r="AK122" s="19"/>
      <c r="AL122" s="19"/>
      <c r="AM122" s="19"/>
      <c r="AN122" s="229"/>
      <c r="AO122" s="19"/>
      <c r="AP122" s="19"/>
      <c r="AQ122" s="19"/>
      <c r="AR122" s="19"/>
      <c r="AS122" s="19"/>
      <c r="AT122" s="19"/>
      <c r="AU122" s="19"/>
    </row>
    <row r="123" spans="1:47" s="11" customFormat="1" outlineLevel="4" x14ac:dyDescent="0.25">
      <c r="A123" s="156"/>
      <c r="B123" s="155"/>
      <c r="C123" s="184"/>
      <c r="D123" s="220"/>
      <c r="E123" s="19" t="s">
        <v>921</v>
      </c>
      <c r="F123" s="19" t="s">
        <v>917</v>
      </c>
      <c r="G123" s="158" t="str">
        <f t="shared" si="5"/>
        <v>IFA</v>
      </c>
      <c r="H123" s="158" t="str">
        <f t="shared" si="6"/>
        <v>A</v>
      </c>
      <c r="I123" s="158" t="str">
        <f t="shared" si="7"/>
        <v>98207-4-0021</v>
      </c>
      <c r="J123" s="237">
        <f t="shared" si="8"/>
        <v>43948</v>
      </c>
      <c r="K123" s="19"/>
      <c r="L123" s="324"/>
      <c r="M123" s="19"/>
      <c r="N123" s="148"/>
      <c r="O123" s="207">
        <v>0.7</v>
      </c>
      <c r="P123" s="194"/>
      <c r="Q123" s="158" t="s">
        <v>341</v>
      </c>
      <c r="R123" s="158" t="s">
        <v>342</v>
      </c>
      <c r="S123" s="158" t="s">
        <v>916</v>
      </c>
      <c r="T123" s="237">
        <v>43948</v>
      </c>
      <c r="U123" s="19"/>
      <c r="V123" s="19"/>
      <c r="W123" s="19"/>
      <c r="X123" s="198"/>
      <c r="Y123" s="158"/>
      <c r="Z123" s="158"/>
      <c r="AA123" s="158"/>
      <c r="AB123" s="237"/>
      <c r="AC123" s="19"/>
      <c r="AD123" s="19"/>
      <c r="AE123" s="19"/>
      <c r="AF123" s="225"/>
      <c r="AG123" s="19"/>
      <c r="AH123" s="19"/>
      <c r="AI123" s="19"/>
      <c r="AJ123" s="19"/>
      <c r="AK123" s="19"/>
      <c r="AL123" s="19"/>
      <c r="AM123" s="19"/>
      <c r="AN123" s="229"/>
      <c r="AO123" s="19"/>
      <c r="AP123" s="19"/>
      <c r="AQ123" s="19"/>
      <c r="AR123" s="19"/>
      <c r="AS123" s="19"/>
      <c r="AT123" s="19"/>
      <c r="AU123" s="19"/>
    </row>
    <row r="124" spans="1:47" s="11" customFormat="1" ht="15.75" customHeight="1" outlineLevel="4" x14ac:dyDescent="0.25">
      <c r="A124" s="156"/>
      <c r="B124" s="155"/>
      <c r="C124" s="184"/>
      <c r="D124" s="220"/>
      <c r="E124" s="19" t="s">
        <v>922</v>
      </c>
      <c r="F124" s="19" t="s">
        <v>918</v>
      </c>
      <c r="G124" s="158" t="str">
        <f t="shared" si="5"/>
        <v>IFA</v>
      </c>
      <c r="H124" s="158" t="str">
        <f t="shared" si="6"/>
        <v>A</v>
      </c>
      <c r="I124" s="158" t="str">
        <f t="shared" si="7"/>
        <v>98207-4-0021</v>
      </c>
      <c r="J124" s="237">
        <f t="shared" si="8"/>
        <v>43948</v>
      </c>
      <c r="K124" s="19"/>
      <c r="L124" s="324"/>
      <c r="M124" s="19"/>
      <c r="N124" s="148"/>
      <c r="O124" s="207">
        <v>0.7</v>
      </c>
      <c r="P124" s="194"/>
      <c r="Q124" s="158" t="s">
        <v>341</v>
      </c>
      <c r="R124" s="158" t="s">
        <v>342</v>
      </c>
      <c r="S124" s="158" t="s">
        <v>916</v>
      </c>
      <c r="T124" s="237">
        <v>43948</v>
      </c>
      <c r="U124" s="19"/>
      <c r="V124" s="19"/>
      <c r="W124" s="19"/>
      <c r="X124" s="198"/>
      <c r="Y124" s="158"/>
      <c r="Z124" s="158"/>
      <c r="AA124" s="158"/>
      <c r="AB124" s="237"/>
      <c r="AC124" s="19"/>
      <c r="AD124" s="19"/>
      <c r="AE124" s="19"/>
      <c r="AF124" s="225"/>
      <c r="AG124" s="19"/>
      <c r="AH124" s="19"/>
      <c r="AI124" s="19"/>
      <c r="AJ124" s="19"/>
      <c r="AK124" s="19"/>
      <c r="AL124" s="19"/>
      <c r="AM124" s="19"/>
      <c r="AN124" s="229"/>
      <c r="AO124" s="19"/>
      <c r="AP124" s="19"/>
      <c r="AQ124" s="19"/>
      <c r="AR124" s="19"/>
      <c r="AS124" s="19"/>
      <c r="AT124" s="19"/>
      <c r="AU124" s="19"/>
    </row>
    <row r="125" spans="1:47" s="11" customFormat="1" ht="15.75" customHeight="1" outlineLevel="4" x14ac:dyDescent="0.25">
      <c r="A125" s="156"/>
      <c r="B125" s="155"/>
      <c r="C125" s="184"/>
      <c r="D125" s="220"/>
      <c r="E125" s="19" t="s">
        <v>923</v>
      </c>
      <c r="F125" s="19" t="s">
        <v>919</v>
      </c>
      <c r="G125" s="158" t="str">
        <f t="shared" si="5"/>
        <v>IFA</v>
      </c>
      <c r="H125" s="158" t="str">
        <f t="shared" si="6"/>
        <v>A</v>
      </c>
      <c r="I125" s="158" t="str">
        <f t="shared" si="7"/>
        <v>98207-4-0021</v>
      </c>
      <c r="J125" s="237">
        <f t="shared" si="8"/>
        <v>43948</v>
      </c>
      <c r="K125" s="19"/>
      <c r="L125" s="324"/>
      <c r="M125" s="19"/>
      <c r="N125" s="148"/>
      <c r="O125" s="207">
        <v>0.7</v>
      </c>
      <c r="P125" s="194"/>
      <c r="Q125" s="158" t="s">
        <v>341</v>
      </c>
      <c r="R125" s="158" t="s">
        <v>342</v>
      </c>
      <c r="S125" s="158" t="s">
        <v>916</v>
      </c>
      <c r="T125" s="237">
        <v>43948</v>
      </c>
      <c r="U125" s="19"/>
      <c r="V125" s="19"/>
      <c r="W125" s="19"/>
      <c r="X125" s="198"/>
      <c r="Y125" s="158"/>
      <c r="Z125" s="158"/>
      <c r="AA125" s="158"/>
      <c r="AB125" s="237"/>
      <c r="AC125" s="19"/>
      <c r="AD125" s="19"/>
      <c r="AE125" s="19"/>
      <c r="AF125" s="225"/>
      <c r="AG125" s="19"/>
      <c r="AH125" s="19"/>
      <c r="AI125" s="19"/>
      <c r="AJ125" s="19"/>
      <c r="AK125" s="19"/>
      <c r="AL125" s="19"/>
      <c r="AM125" s="19"/>
      <c r="AN125" s="229"/>
      <c r="AO125" s="19"/>
      <c r="AP125" s="19"/>
      <c r="AQ125" s="19"/>
      <c r="AR125" s="19"/>
      <c r="AS125" s="19"/>
      <c r="AT125" s="19"/>
      <c r="AU125" s="19"/>
    </row>
    <row r="126" spans="1:47" s="11" customFormat="1" ht="15.75" customHeight="1" outlineLevel="4" x14ac:dyDescent="0.25">
      <c r="A126" s="156"/>
      <c r="B126" s="155"/>
      <c r="C126" s="184"/>
      <c r="D126" s="220"/>
      <c r="E126" s="19" t="s">
        <v>924</v>
      </c>
      <c r="F126" s="19" t="s">
        <v>920</v>
      </c>
      <c r="G126" s="158" t="str">
        <f t="shared" si="5"/>
        <v>IFA</v>
      </c>
      <c r="H126" s="158" t="str">
        <f t="shared" si="6"/>
        <v>A</v>
      </c>
      <c r="I126" s="158" t="str">
        <f t="shared" si="7"/>
        <v>98207-4-0021</v>
      </c>
      <c r="J126" s="237">
        <f t="shared" si="8"/>
        <v>43948</v>
      </c>
      <c r="K126" s="19"/>
      <c r="L126" s="324"/>
      <c r="M126" s="19"/>
      <c r="N126" s="148"/>
      <c r="O126" s="207">
        <v>0.7</v>
      </c>
      <c r="P126" s="194"/>
      <c r="Q126" s="158" t="s">
        <v>341</v>
      </c>
      <c r="R126" s="158" t="s">
        <v>342</v>
      </c>
      <c r="S126" s="158" t="s">
        <v>916</v>
      </c>
      <c r="T126" s="237">
        <v>43948</v>
      </c>
      <c r="U126" s="19"/>
      <c r="V126" s="19"/>
      <c r="W126" s="19"/>
      <c r="X126" s="198"/>
      <c r="Y126" s="158"/>
      <c r="Z126" s="158"/>
      <c r="AA126" s="158"/>
      <c r="AB126" s="237"/>
      <c r="AC126" s="19"/>
      <c r="AD126" s="19"/>
      <c r="AE126" s="19"/>
      <c r="AF126" s="225"/>
      <c r="AG126" s="19"/>
      <c r="AH126" s="19"/>
      <c r="AI126" s="19"/>
      <c r="AJ126" s="19"/>
      <c r="AK126" s="19"/>
      <c r="AL126" s="19"/>
      <c r="AM126" s="19"/>
      <c r="AN126" s="229"/>
      <c r="AO126" s="19"/>
      <c r="AP126" s="19"/>
      <c r="AQ126" s="19"/>
      <c r="AR126" s="19"/>
      <c r="AS126" s="19"/>
      <c r="AT126" s="19"/>
      <c r="AU126" s="19"/>
    </row>
    <row r="127" spans="1:47" s="11" customFormat="1" outlineLevel="4" x14ac:dyDescent="0.25">
      <c r="A127" s="156"/>
      <c r="B127" s="155"/>
      <c r="C127" s="184"/>
      <c r="D127" s="220"/>
      <c r="E127" s="19" t="s">
        <v>882</v>
      </c>
      <c r="F127" s="19" t="s">
        <v>856</v>
      </c>
      <c r="G127" s="158" t="str">
        <f t="shared" si="5"/>
        <v>IFA</v>
      </c>
      <c r="H127" s="158" t="str">
        <f t="shared" si="6"/>
        <v>B</v>
      </c>
      <c r="I127" s="158" t="str">
        <f t="shared" si="7"/>
        <v>98207-4-0021</v>
      </c>
      <c r="J127" s="237">
        <f t="shared" si="8"/>
        <v>43948</v>
      </c>
      <c r="K127" s="19"/>
      <c r="L127" s="324"/>
      <c r="M127" s="19"/>
      <c r="N127" s="148"/>
      <c r="O127" s="207">
        <v>0.7</v>
      </c>
      <c r="P127" s="194"/>
      <c r="Q127" s="158" t="s">
        <v>341</v>
      </c>
      <c r="R127" s="158" t="s">
        <v>342</v>
      </c>
      <c r="S127" s="158" t="s">
        <v>845</v>
      </c>
      <c r="T127" s="237">
        <v>43914</v>
      </c>
      <c r="U127" s="19"/>
      <c r="V127" s="19"/>
      <c r="W127" s="19"/>
      <c r="X127" s="198"/>
      <c r="Y127" s="158" t="s">
        <v>341</v>
      </c>
      <c r="Z127" s="158" t="s">
        <v>351</v>
      </c>
      <c r="AA127" s="158" t="s">
        <v>916</v>
      </c>
      <c r="AB127" s="237">
        <v>43948</v>
      </c>
      <c r="AC127" s="19"/>
      <c r="AD127" s="19"/>
      <c r="AE127" s="19"/>
      <c r="AF127" s="225"/>
      <c r="AG127" s="19"/>
      <c r="AH127" s="19"/>
      <c r="AI127" s="19"/>
      <c r="AJ127" s="19"/>
      <c r="AK127" s="19"/>
      <c r="AL127" s="19"/>
      <c r="AM127" s="19"/>
      <c r="AN127" s="229"/>
      <c r="AO127" s="19"/>
      <c r="AP127" s="19"/>
      <c r="AQ127" s="19"/>
      <c r="AR127" s="19"/>
      <c r="AS127" s="19"/>
      <c r="AT127" s="19"/>
      <c r="AU127" s="19"/>
    </row>
    <row r="128" spans="1:47" s="11" customFormat="1" outlineLevel="4" x14ac:dyDescent="0.25">
      <c r="A128" s="156"/>
      <c r="B128" s="155"/>
      <c r="C128" s="184"/>
      <c r="D128" s="220"/>
      <c r="E128" s="19" t="s">
        <v>882</v>
      </c>
      <c r="F128" s="19" t="s">
        <v>857</v>
      </c>
      <c r="G128" s="158" t="str">
        <f t="shared" si="5"/>
        <v>IFA</v>
      </c>
      <c r="H128" s="158" t="str">
        <f t="shared" si="6"/>
        <v>B</v>
      </c>
      <c r="I128" s="158" t="str">
        <f t="shared" si="7"/>
        <v>98207-4-0021</v>
      </c>
      <c r="J128" s="237">
        <f t="shared" si="8"/>
        <v>43948</v>
      </c>
      <c r="K128" s="19"/>
      <c r="L128" s="324"/>
      <c r="M128" s="19"/>
      <c r="N128" s="148"/>
      <c r="O128" s="207">
        <v>0.7</v>
      </c>
      <c r="P128" s="194"/>
      <c r="Q128" s="158" t="s">
        <v>341</v>
      </c>
      <c r="R128" s="158" t="s">
        <v>342</v>
      </c>
      <c r="S128" s="158" t="s">
        <v>845</v>
      </c>
      <c r="T128" s="237">
        <v>43914</v>
      </c>
      <c r="U128" s="19"/>
      <c r="V128" s="19"/>
      <c r="W128" s="19"/>
      <c r="X128" s="198"/>
      <c r="Y128" s="158" t="s">
        <v>341</v>
      </c>
      <c r="Z128" s="158" t="s">
        <v>351</v>
      </c>
      <c r="AA128" s="158" t="s">
        <v>916</v>
      </c>
      <c r="AB128" s="237">
        <v>43948</v>
      </c>
      <c r="AC128" s="19"/>
      <c r="AD128" s="19"/>
      <c r="AE128" s="19"/>
      <c r="AF128" s="225"/>
      <c r="AG128" s="19"/>
      <c r="AH128" s="19"/>
      <c r="AI128" s="19"/>
      <c r="AJ128" s="19"/>
      <c r="AK128" s="19"/>
      <c r="AL128" s="19"/>
      <c r="AM128" s="19"/>
      <c r="AN128" s="229"/>
      <c r="AO128" s="19"/>
      <c r="AP128" s="19"/>
      <c r="AQ128" s="19"/>
      <c r="AR128" s="19"/>
      <c r="AS128" s="19"/>
      <c r="AT128" s="19"/>
      <c r="AU128" s="19"/>
    </row>
    <row r="129" spans="1:47" s="11" customFormat="1" outlineLevel="4" x14ac:dyDescent="0.25">
      <c r="A129" s="156"/>
      <c r="B129" s="155"/>
      <c r="C129" s="184"/>
      <c r="D129" s="220"/>
      <c r="E129" s="19" t="s">
        <v>926</v>
      </c>
      <c r="F129" s="19" t="s">
        <v>925</v>
      </c>
      <c r="G129" s="158" t="str">
        <f t="shared" si="5"/>
        <v>IFA</v>
      </c>
      <c r="H129" s="158" t="str">
        <f t="shared" si="6"/>
        <v>A</v>
      </c>
      <c r="I129" s="158" t="str">
        <f t="shared" si="7"/>
        <v>98207-4-0021</v>
      </c>
      <c r="J129" s="237">
        <f t="shared" si="8"/>
        <v>43948</v>
      </c>
      <c r="K129" s="19"/>
      <c r="L129" s="324"/>
      <c r="M129" s="19"/>
      <c r="N129" s="148"/>
      <c r="O129" s="207">
        <v>0.7</v>
      </c>
      <c r="P129" s="194"/>
      <c r="Q129" s="158" t="s">
        <v>341</v>
      </c>
      <c r="R129" s="158" t="s">
        <v>342</v>
      </c>
      <c r="S129" s="158" t="s">
        <v>916</v>
      </c>
      <c r="T129" s="237">
        <v>43948</v>
      </c>
      <c r="U129" s="19"/>
      <c r="V129" s="19"/>
      <c r="W129" s="19"/>
      <c r="X129" s="198"/>
      <c r="Y129" s="158"/>
      <c r="Z129" s="158"/>
      <c r="AA129" s="158"/>
      <c r="AB129" s="237"/>
      <c r="AC129" s="19"/>
      <c r="AD129" s="19"/>
      <c r="AE129" s="19"/>
      <c r="AF129" s="225"/>
      <c r="AG129" s="19"/>
      <c r="AH129" s="19"/>
      <c r="AI129" s="19"/>
      <c r="AJ129" s="19"/>
      <c r="AK129" s="19"/>
      <c r="AL129" s="19"/>
      <c r="AM129" s="19"/>
      <c r="AN129" s="229"/>
      <c r="AO129" s="19"/>
      <c r="AP129" s="19"/>
      <c r="AQ129" s="19"/>
      <c r="AR129" s="19"/>
      <c r="AS129" s="19"/>
      <c r="AT129" s="19"/>
      <c r="AU129" s="19"/>
    </row>
    <row r="130" spans="1:47" s="11" customFormat="1" outlineLevel="4" x14ac:dyDescent="0.25">
      <c r="A130" s="156"/>
      <c r="B130" s="155"/>
      <c r="C130" s="184"/>
      <c r="D130" s="220"/>
      <c r="E130" s="19" t="s">
        <v>883</v>
      </c>
      <c r="F130" s="19" t="s">
        <v>858</v>
      </c>
      <c r="G130" s="158" t="str">
        <f t="shared" si="5"/>
        <v>IFA</v>
      </c>
      <c r="H130" s="158" t="str">
        <f t="shared" si="6"/>
        <v>B</v>
      </c>
      <c r="I130" s="158" t="str">
        <f t="shared" si="7"/>
        <v>98207-4-0021</v>
      </c>
      <c r="J130" s="237">
        <f t="shared" si="8"/>
        <v>43948</v>
      </c>
      <c r="K130" s="19"/>
      <c r="L130" s="324"/>
      <c r="M130" s="19"/>
      <c r="N130" s="148"/>
      <c r="O130" s="207">
        <v>0.7</v>
      </c>
      <c r="P130" s="194"/>
      <c r="Q130" s="158" t="s">
        <v>341</v>
      </c>
      <c r="R130" s="158" t="s">
        <v>342</v>
      </c>
      <c r="S130" s="158" t="s">
        <v>845</v>
      </c>
      <c r="T130" s="237">
        <v>43914</v>
      </c>
      <c r="U130" s="19"/>
      <c r="V130" s="19"/>
      <c r="W130" s="19"/>
      <c r="X130" s="198"/>
      <c r="Y130" s="158" t="s">
        <v>341</v>
      </c>
      <c r="Z130" s="158" t="s">
        <v>351</v>
      </c>
      <c r="AA130" s="158" t="s">
        <v>916</v>
      </c>
      <c r="AB130" s="237">
        <v>43948</v>
      </c>
      <c r="AC130" s="19"/>
      <c r="AD130" s="19"/>
      <c r="AE130" s="19"/>
      <c r="AF130" s="225"/>
      <c r="AG130" s="19"/>
      <c r="AH130" s="19"/>
      <c r="AI130" s="19"/>
      <c r="AJ130" s="19"/>
      <c r="AK130" s="19"/>
      <c r="AL130" s="19"/>
      <c r="AM130" s="19"/>
      <c r="AN130" s="229"/>
      <c r="AO130" s="19"/>
      <c r="AP130" s="19"/>
      <c r="AQ130" s="19"/>
      <c r="AR130" s="19"/>
      <c r="AS130" s="19"/>
      <c r="AT130" s="19"/>
      <c r="AU130" s="19"/>
    </row>
    <row r="131" spans="1:47" s="11" customFormat="1" outlineLevel="4" x14ac:dyDescent="0.25">
      <c r="A131" s="156"/>
      <c r="B131" s="155"/>
      <c r="C131" s="184"/>
      <c r="D131" s="220"/>
      <c r="E131" s="19" t="s">
        <v>883</v>
      </c>
      <c r="F131" s="19" t="s">
        <v>859</v>
      </c>
      <c r="G131" s="158" t="str">
        <f t="shared" si="5"/>
        <v>IFA</v>
      </c>
      <c r="H131" s="158" t="str">
        <f t="shared" si="6"/>
        <v>B</v>
      </c>
      <c r="I131" s="158" t="str">
        <f t="shared" si="7"/>
        <v>98207-4-0021</v>
      </c>
      <c r="J131" s="237">
        <f t="shared" si="8"/>
        <v>43948</v>
      </c>
      <c r="K131" s="19"/>
      <c r="L131" s="324"/>
      <c r="M131" s="19"/>
      <c r="N131" s="148"/>
      <c r="O131" s="207">
        <v>0.7</v>
      </c>
      <c r="P131" s="194"/>
      <c r="Q131" s="158" t="s">
        <v>341</v>
      </c>
      <c r="R131" s="158" t="s">
        <v>342</v>
      </c>
      <c r="S131" s="158" t="s">
        <v>845</v>
      </c>
      <c r="T131" s="237">
        <v>43914</v>
      </c>
      <c r="U131" s="19"/>
      <c r="V131" s="19"/>
      <c r="W131" s="19"/>
      <c r="X131" s="198"/>
      <c r="Y131" s="158" t="s">
        <v>341</v>
      </c>
      <c r="Z131" s="158" t="s">
        <v>351</v>
      </c>
      <c r="AA131" s="158" t="s">
        <v>916</v>
      </c>
      <c r="AB131" s="237">
        <v>43948</v>
      </c>
      <c r="AC131" s="19"/>
      <c r="AD131" s="19"/>
      <c r="AE131" s="19"/>
      <c r="AF131" s="225"/>
      <c r="AG131" s="19"/>
      <c r="AH131" s="19"/>
      <c r="AI131" s="19"/>
      <c r="AJ131" s="19"/>
      <c r="AK131" s="19"/>
      <c r="AL131" s="19"/>
      <c r="AM131" s="19"/>
      <c r="AN131" s="229"/>
      <c r="AO131" s="19"/>
      <c r="AP131" s="19"/>
      <c r="AQ131" s="19"/>
      <c r="AR131" s="19"/>
      <c r="AS131" s="19"/>
      <c r="AT131" s="19"/>
      <c r="AU131" s="19"/>
    </row>
    <row r="132" spans="1:47" s="11" customFormat="1" outlineLevel="4" x14ac:dyDescent="0.25">
      <c r="A132" s="156"/>
      <c r="B132" s="155"/>
      <c r="C132" s="184"/>
      <c r="D132" s="220"/>
      <c r="E132" s="19" t="s">
        <v>928</v>
      </c>
      <c r="F132" s="19" t="s">
        <v>927</v>
      </c>
      <c r="G132" s="158" t="str">
        <f t="shared" si="5"/>
        <v>IFA</v>
      </c>
      <c r="H132" s="158" t="str">
        <f t="shared" si="6"/>
        <v>A</v>
      </c>
      <c r="I132" s="158" t="str">
        <f t="shared" si="7"/>
        <v>98207-4-0021</v>
      </c>
      <c r="J132" s="237">
        <f t="shared" si="8"/>
        <v>43948</v>
      </c>
      <c r="K132" s="19"/>
      <c r="L132" s="324"/>
      <c r="M132" s="19"/>
      <c r="N132" s="148"/>
      <c r="O132" s="207">
        <v>0.7</v>
      </c>
      <c r="P132" s="194"/>
      <c r="Q132" s="158" t="s">
        <v>341</v>
      </c>
      <c r="R132" s="158" t="s">
        <v>342</v>
      </c>
      <c r="S132" s="158" t="s">
        <v>916</v>
      </c>
      <c r="T132" s="237">
        <v>43948</v>
      </c>
      <c r="U132" s="19"/>
      <c r="V132" s="19"/>
      <c r="W132" s="19"/>
      <c r="X132" s="198"/>
      <c r="Y132" s="158"/>
      <c r="Z132" s="158"/>
      <c r="AA132" s="158"/>
      <c r="AB132" s="237"/>
      <c r="AC132" s="19"/>
      <c r="AD132" s="19"/>
      <c r="AE132" s="19"/>
      <c r="AF132" s="225"/>
      <c r="AG132" s="19"/>
      <c r="AH132" s="19"/>
      <c r="AI132" s="19"/>
      <c r="AJ132" s="19"/>
      <c r="AK132" s="19"/>
      <c r="AL132" s="19"/>
      <c r="AM132" s="19"/>
      <c r="AN132" s="229"/>
      <c r="AO132" s="19"/>
      <c r="AP132" s="19"/>
      <c r="AQ132" s="19"/>
      <c r="AR132" s="19"/>
      <c r="AS132" s="19"/>
      <c r="AT132" s="19"/>
      <c r="AU132" s="19"/>
    </row>
    <row r="133" spans="1:47" s="11" customFormat="1" outlineLevel="4" x14ac:dyDescent="0.25">
      <c r="A133" s="156"/>
      <c r="B133" s="155"/>
      <c r="C133" s="184"/>
      <c r="D133" s="220"/>
      <c r="E133" s="19" t="s">
        <v>884</v>
      </c>
      <c r="F133" s="19" t="s">
        <v>860</v>
      </c>
      <c r="G133" s="158" t="str">
        <f t="shared" si="5"/>
        <v>IFA</v>
      </c>
      <c r="H133" s="158" t="str">
        <f t="shared" si="6"/>
        <v>B</v>
      </c>
      <c r="I133" s="158" t="str">
        <f t="shared" si="7"/>
        <v>98207-4-0021</v>
      </c>
      <c r="J133" s="237">
        <f t="shared" si="8"/>
        <v>43948</v>
      </c>
      <c r="K133" s="19"/>
      <c r="L133" s="324"/>
      <c r="M133" s="19"/>
      <c r="N133" s="148"/>
      <c r="O133" s="207">
        <v>0.7</v>
      </c>
      <c r="P133" s="194"/>
      <c r="Q133" s="158" t="s">
        <v>341</v>
      </c>
      <c r="R133" s="158" t="s">
        <v>342</v>
      </c>
      <c r="S133" s="158" t="s">
        <v>845</v>
      </c>
      <c r="T133" s="237">
        <v>43914</v>
      </c>
      <c r="U133" s="19"/>
      <c r="V133" s="19"/>
      <c r="W133" s="19"/>
      <c r="X133" s="198"/>
      <c r="Y133" s="158" t="s">
        <v>341</v>
      </c>
      <c r="Z133" s="158" t="s">
        <v>351</v>
      </c>
      <c r="AA133" s="158" t="s">
        <v>916</v>
      </c>
      <c r="AB133" s="237">
        <v>43948</v>
      </c>
      <c r="AC133" s="19"/>
      <c r="AD133" s="19"/>
      <c r="AE133" s="19"/>
      <c r="AF133" s="225"/>
      <c r="AG133" s="19"/>
      <c r="AH133" s="19"/>
      <c r="AI133" s="19"/>
      <c r="AJ133" s="19"/>
      <c r="AK133" s="19"/>
      <c r="AL133" s="19"/>
      <c r="AM133" s="19"/>
      <c r="AN133" s="229"/>
      <c r="AO133" s="19"/>
      <c r="AP133" s="19"/>
      <c r="AQ133" s="19"/>
      <c r="AR133" s="19"/>
      <c r="AS133" s="19"/>
      <c r="AT133" s="19"/>
      <c r="AU133" s="19"/>
    </row>
    <row r="134" spans="1:47" s="11" customFormat="1" outlineLevel="4" x14ac:dyDescent="0.25">
      <c r="A134" s="156"/>
      <c r="B134" s="155"/>
      <c r="C134" s="184"/>
      <c r="D134" s="220"/>
      <c r="E134" s="19" t="s">
        <v>885</v>
      </c>
      <c r="F134" s="19" t="s">
        <v>861</v>
      </c>
      <c r="G134" s="158" t="str">
        <f t="shared" si="5"/>
        <v>IFA</v>
      </c>
      <c r="H134" s="158" t="str">
        <f t="shared" si="6"/>
        <v>B</v>
      </c>
      <c r="I134" s="158" t="str">
        <f t="shared" si="7"/>
        <v>98207-4-0021</v>
      </c>
      <c r="J134" s="237">
        <f t="shared" si="8"/>
        <v>43948</v>
      </c>
      <c r="K134" s="19"/>
      <c r="L134" s="324"/>
      <c r="M134" s="19"/>
      <c r="N134" s="148"/>
      <c r="O134" s="207">
        <v>0.7</v>
      </c>
      <c r="P134" s="194"/>
      <c r="Q134" s="158" t="s">
        <v>341</v>
      </c>
      <c r="R134" s="158" t="s">
        <v>342</v>
      </c>
      <c r="S134" s="158" t="s">
        <v>845</v>
      </c>
      <c r="T134" s="237">
        <v>43914</v>
      </c>
      <c r="U134" s="19"/>
      <c r="V134" s="19"/>
      <c r="W134" s="19"/>
      <c r="X134" s="198"/>
      <c r="Y134" s="158" t="s">
        <v>341</v>
      </c>
      <c r="Z134" s="158" t="s">
        <v>351</v>
      </c>
      <c r="AA134" s="158" t="s">
        <v>916</v>
      </c>
      <c r="AB134" s="237">
        <v>43948</v>
      </c>
      <c r="AC134" s="19"/>
      <c r="AD134" s="19"/>
      <c r="AE134" s="19"/>
      <c r="AF134" s="225"/>
      <c r="AG134" s="19"/>
      <c r="AH134" s="19"/>
      <c r="AI134" s="19"/>
      <c r="AJ134" s="19"/>
      <c r="AK134" s="19"/>
      <c r="AL134" s="19"/>
      <c r="AM134" s="19"/>
      <c r="AN134" s="229"/>
      <c r="AO134" s="19"/>
      <c r="AP134" s="19"/>
      <c r="AQ134" s="19"/>
      <c r="AR134" s="19"/>
      <c r="AS134" s="19"/>
      <c r="AT134" s="19"/>
      <c r="AU134" s="19"/>
    </row>
    <row r="135" spans="1:47" s="11" customFormat="1" outlineLevel="4" x14ac:dyDescent="0.25">
      <c r="A135" s="156"/>
      <c r="B135" s="155"/>
      <c r="C135" s="184"/>
      <c r="D135" s="220"/>
      <c r="E135" s="19" t="s">
        <v>885</v>
      </c>
      <c r="F135" s="19" t="s">
        <v>862</v>
      </c>
      <c r="G135" s="158" t="str">
        <f t="shared" ref="G135:G218" si="9">IF(AO135&lt;&gt;"",AO135,IF(AG135&lt;&gt;"",AG135,IF(Y135&lt;&gt;"",Y135,IF(Q135&lt;&gt;"",Q135,""))))</f>
        <v>IFA</v>
      </c>
      <c r="H135" s="158" t="str">
        <f t="shared" ref="H135:H218" si="10">IF(AP135&lt;&gt;"",AP135,IF(AH135&lt;&gt;"",AH135,IF(Z135&lt;&gt;"",Z135,IF(R135&lt;&gt;"",R135,""))))</f>
        <v>B</v>
      </c>
      <c r="I135" s="158" t="str">
        <f t="shared" ref="I135:I218" si="11">IF(AQ135&lt;&gt;"",AQ135,IF(AI135&lt;&gt;"",AI135,IF(AA135&lt;&gt;"",AA135,IF(S135&lt;&gt;"",S135,""))))</f>
        <v>98207-4-0021</v>
      </c>
      <c r="J135" s="237">
        <f t="shared" ref="J135:J218" si="12">IF(AR135&lt;&gt;"",AR135,IF(AJ135&lt;&gt;"",AJ135,IF(AB135&lt;&gt;"",AB135,IF(T135&lt;&gt;"",T135,""))))</f>
        <v>43948</v>
      </c>
      <c r="K135" s="19"/>
      <c r="L135" s="324"/>
      <c r="M135" s="19"/>
      <c r="N135" s="148"/>
      <c r="O135" s="207">
        <v>0.7</v>
      </c>
      <c r="P135" s="194"/>
      <c r="Q135" s="158" t="s">
        <v>341</v>
      </c>
      <c r="R135" s="158" t="s">
        <v>342</v>
      </c>
      <c r="S135" s="158" t="s">
        <v>845</v>
      </c>
      <c r="T135" s="237">
        <v>43914</v>
      </c>
      <c r="U135" s="19"/>
      <c r="V135" s="19"/>
      <c r="W135" s="19"/>
      <c r="X135" s="198"/>
      <c r="Y135" s="158" t="s">
        <v>341</v>
      </c>
      <c r="Z135" s="158" t="s">
        <v>351</v>
      </c>
      <c r="AA135" s="158" t="s">
        <v>916</v>
      </c>
      <c r="AB135" s="237">
        <v>43948</v>
      </c>
      <c r="AC135" s="19"/>
      <c r="AD135" s="19"/>
      <c r="AE135" s="19"/>
      <c r="AF135" s="225"/>
      <c r="AG135" s="19"/>
      <c r="AH135" s="19"/>
      <c r="AI135" s="19"/>
      <c r="AJ135" s="19"/>
      <c r="AK135" s="19"/>
      <c r="AL135" s="19"/>
      <c r="AM135" s="19"/>
      <c r="AN135" s="229"/>
      <c r="AO135" s="19"/>
      <c r="AP135" s="19"/>
      <c r="AQ135" s="19"/>
      <c r="AR135" s="19"/>
      <c r="AS135" s="19"/>
      <c r="AT135" s="19"/>
      <c r="AU135" s="19"/>
    </row>
    <row r="136" spans="1:47" s="11" customFormat="1" outlineLevel="4" x14ac:dyDescent="0.25">
      <c r="A136" s="156"/>
      <c r="B136" s="155"/>
      <c r="C136" s="184"/>
      <c r="D136" s="220"/>
      <c r="E136" s="19" t="s">
        <v>930</v>
      </c>
      <c r="F136" s="19" t="s">
        <v>929</v>
      </c>
      <c r="G136" s="158" t="str">
        <f t="shared" si="9"/>
        <v>IFA</v>
      </c>
      <c r="H136" s="158" t="str">
        <f t="shared" si="10"/>
        <v>A</v>
      </c>
      <c r="I136" s="158" t="str">
        <f t="shared" si="11"/>
        <v>98207-4-0021</v>
      </c>
      <c r="J136" s="237">
        <f t="shared" si="12"/>
        <v>43948</v>
      </c>
      <c r="K136" s="19"/>
      <c r="L136" s="324"/>
      <c r="M136" s="19"/>
      <c r="N136" s="148"/>
      <c r="O136" s="207">
        <v>0.7</v>
      </c>
      <c r="P136" s="194"/>
      <c r="Q136" s="158" t="s">
        <v>341</v>
      </c>
      <c r="R136" s="158" t="s">
        <v>342</v>
      </c>
      <c r="S136" s="158" t="s">
        <v>916</v>
      </c>
      <c r="T136" s="237">
        <v>43948</v>
      </c>
      <c r="U136" s="19"/>
      <c r="V136" s="19"/>
      <c r="W136" s="19"/>
      <c r="X136" s="198"/>
      <c r="Y136" s="158"/>
      <c r="Z136" s="158"/>
      <c r="AA136" s="158"/>
      <c r="AB136" s="237"/>
      <c r="AC136" s="19"/>
      <c r="AD136" s="19"/>
      <c r="AE136" s="19"/>
      <c r="AF136" s="225"/>
      <c r="AG136" s="19"/>
      <c r="AH136" s="19"/>
      <c r="AI136" s="19"/>
      <c r="AJ136" s="19"/>
      <c r="AK136" s="19"/>
      <c r="AL136" s="19"/>
      <c r="AM136" s="19"/>
      <c r="AN136" s="229"/>
      <c r="AO136" s="19"/>
      <c r="AP136" s="19"/>
      <c r="AQ136" s="19"/>
      <c r="AR136" s="19"/>
      <c r="AS136" s="19"/>
      <c r="AT136" s="19"/>
      <c r="AU136" s="19"/>
    </row>
    <row r="137" spans="1:47" s="11" customFormat="1" outlineLevel="4" x14ac:dyDescent="0.25">
      <c r="A137" s="156"/>
      <c r="B137" s="155"/>
      <c r="C137" s="184"/>
      <c r="D137" s="220"/>
      <c r="E137" s="19" t="s">
        <v>886</v>
      </c>
      <c r="F137" s="19" t="s">
        <v>863</v>
      </c>
      <c r="G137" s="158" t="str">
        <f t="shared" si="9"/>
        <v>IFA</v>
      </c>
      <c r="H137" s="158" t="str">
        <f t="shared" si="10"/>
        <v>B</v>
      </c>
      <c r="I137" s="158" t="str">
        <f t="shared" si="11"/>
        <v>98207-4-0021</v>
      </c>
      <c r="J137" s="237">
        <f t="shared" si="12"/>
        <v>43948</v>
      </c>
      <c r="K137" s="19"/>
      <c r="L137" s="324"/>
      <c r="M137" s="19"/>
      <c r="N137" s="148"/>
      <c r="O137" s="207">
        <v>0.7</v>
      </c>
      <c r="P137" s="194"/>
      <c r="Q137" s="158" t="s">
        <v>341</v>
      </c>
      <c r="R137" s="158" t="s">
        <v>342</v>
      </c>
      <c r="S137" s="158" t="s">
        <v>845</v>
      </c>
      <c r="T137" s="237">
        <v>43914</v>
      </c>
      <c r="U137" s="19"/>
      <c r="V137" s="19"/>
      <c r="W137" s="19"/>
      <c r="X137" s="198"/>
      <c r="Y137" s="158" t="s">
        <v>341</v>
      </c>
      <c r="Z137" s="158" t="s">
        <v>351</v>
      </c>
      <c r="AA137" s="158" t="s">
        <v>916</v>
      </c>
      <c r="AB137" s="237">
        <v>43948</v>
      </c>
      <c r="AC137" s="19"/>
      <c r="AD137" s="19"/>
      <c r="AE137" s="19"/>
      <c r="AF137" s="225"/>
      <c r="AG137" s="19"/>
      <c r="AH137" s="19"/>
      <c r="AI137" s="19"/>
      <c r="AJ137" s="19"/>
      <c r="AK137" s="19"/>
      <c r="AL137" s="19"/>
      <c r="AM137" s="19"/>
      <c r="AN137" s="229"/>
      <c r="AO137" s="19"/>
      <c r="AP137" s="19"/>
      <c r="AQ137" s="19"/>
      <c r="AR137" s="19"/>
      <c r="AS137" s="19"/>
      <c r="AT137" s="19"/>
      <c r="AU137" s="19"/>
    </row>
    <row r="138" spans="1:47" s="11" customFormat="1" outlineLevel="4" x14ac:dyDescent="0.25">
      <c r="A138" s="156"/>
      <c r="B138" s="155"/>
      <c r="C138" s="184"/>
      <c r="D138" s="220"/>
      <c r="E138" s="19" t="s">
        <v>886</v>
      </c>
      <c r="F138" s="19" t="s">
        <v>864</v>
      </c>
      <c r="G138" s="158" t="str">
        <f t="shared" si="9"/>
        <v>IFA</v>
      </c>
      <c r="H138" s="158" t="str">
        <f t="shared" si="10"/>
        <v>B</v>
      </c>
      <c r="I138" s="158" t="str">
        <f t="shared" si="11"/>
        <v>98207-4-0021</v>
      </c>
      <c r="J138" s="237">
        <f t="shared" si="12"/>
        <v>43948</v>
      </c>
      <c r="K138" s="19"/>
      <c r="L138" s="324"/>
      <c r="M138" s="19"/>
      <c r="N138" s="148"/>
      <c r="O138" s="207">
        <v>0.7</v>
      </c>
      <c r="P138" s="194"/>
      <c r="Q138" s="158" t="s">
        <v>341</v>
      </c>
      <c r="R138" s="158" t="s">
        <v>342</v>
      </c>
      <c r="S138" s="158" t="s">
        <v>845</v>
      </c>
      <c r="T138" s="237">
        <v>43914</v>
      </c>
      <c r="U138" s="19"/>
      <c r="V138" s="19"/>
      <c r="W138" s="19"/>
      <c r="X138" s="198"/>
      <c r="Y138" s="158" t="s">
        <v>341</v>
      </c>
      <c r="Z138" s="158" t="s">
        <v>351</v>
      </c>
      <c r="AA138" s="158" t="s">
        <v>916</v>
      </c>
      <c r="AB138" s="237">
        <v>43948</v>
      </c>
      <c r="AC138" s="19"/>
      <c r="AD138" s="19"/>
      <c r="AE138" s="19"/>
      <c r="AF138" s="225"/>
      <c r="AG138" s="19"/>
      <c r="AH138" s="19"/>
      <c r="AI138" s="19"/>
      <c r="AJ138" s="19"/>
      <c r="AK138" s="19"/>
      <c r="AL138" s="19"/>
      <c r="AM138" s="19"/>
      <c r="AN138" s="229"/>
      <c r="AO138" s="19"/>
      <c r="AP138" s="19"/>
      <c r="AQ138" s="19"/>
      <c r="AR138" s="19"/>
      <c r="AS138" s="19"/>
      <c r="AT138" s="19"/>
      <c r="AU138" s="19"/>
    </row>
    <row r="139" spans="1:47" s="11" customFormat="1" outlineLevel="4" x14ac:dyDescent="0.25">
      <c r="A139" s="156"/>
      <c r="B139" s="155"/>
      <c r="C139" s="184"/>
      <c r="D139" s="220"/>
      <c r="E139" s="19" t="s">
        <v>932</v>
      </c>
      <c r="F139" s="19" t="s">
        <v>931</v>
      </c>
      <c r="G139" s="158" t="str">
        <f t="shared" si="9"/>
        <v>IFA</v>
      </c>
      <c r="H139" s="158" t="str">
        <f t="shared" si="10"/>
        <v>A</v>
      </c>
      <c r="I139" s="158" t="str">
        <f t="shared" si="11"/>
        <v>98207-4-0021</v>
      </c>
      <c r="J139" s="237">
        <f t="shared" si="12"/>
        <v>43948</v>
      </c>
      <c r="K139" s="19"/>
      <c r="L139" s="324"/>
      <c r="M139" s="19"/>
      <c r="N139" s="148"/>
      <c r="O139" s="207">
        <v>0.7</v>
      </c>
      <c r="P139" s="194"/>
      <c r="Q139" s="158" t="s">
        <v>341</v>
      </c>
      <c r="R139" s="158" t="s">
        <v>342</v>
      </c>
      <c r="S139" s="158" t="s">
        <v>916</v>
      </c>
      <c r="T139" s="237">
        <v>43948</v>
      </c>
      <c r="U139" s="19"/>
      <c r="V139" s="19"/>
      <c r="W139" s="19"/>
      <c r="X139" s="198"/>
      <c r="Y139" s="158"/>
      <c r="Z139" s="158"/>
      <c r="AA139" s="158"/>
      <c r="AB139" s="237"/>
      <c r="AC139" s="19"/>
      <c r="AD139" s="19"/>
      <c r="AE139" s="19"/>
      <c r="AF139" s="225"/>
      <c r="AG139" s="19"/>
      <c r="AH139" s="19"/>
      <c r="AI139" s="19"/>
      <c r="AJ139" s="19"/>
      <c r="AK139" s="19"/>
      <c r="AL139" s="19"/>
      <c r="AM139" s="19"/>
      <c r="AN139" s="229"/>
      <c r="AO139" s="19"/>
      <c r="AP139" s="19"/>
      <c r="AQ139" s="19"/>
      <c r="AR139" s="19"/>
      <c r="AS139" s="19"/>
      <c r="AT139" s="19"/>
      <c r="AU139" s="19"/>
    </row>
    <row r="140" spans="1:47" s="11" customFormat="1" outlineLevel="4" x14ac:dyDescent="0.25">
      <c r="A140" s="156"/>
      <c r="B140" s="155"/>
      <c r="C140" s="184"/>
      <c r="D140" s="220"/>
      <c r="E140" s="19" t="s">
        <v>887</v>
      </c>
      <c r="F140" s="19" t="s">
        <v>865</v>
      </c>
      <c r="G140" s="158" t="str">
        <f t="shared" si="9"/>
        <v>IFA</v>
      </c>
      <c r="H140" s="158" t="str">
        <f t="shared" si="10"/>
        <v>B</v>
      </c>
      <c r="I140" s="158" t="str">
        <f t="shared" si="11"/>
        <v>98207-4-0021</v>
      </c>
      <c r="J140" s="237">
        <f t="shared" si="12"/>
        <v>43948</v>
      </c>
      <c r="K140" s="19"/>
      <c r="L140" s="324"/>
      <c r="M140" s="19"/>
      <c r="N140" s="148"/>
      <c r="O140" s="207">
        <v>0.7</v>
      </c>
      <c r="P140" s="194"/>
      <c r="Q140" s="158" t="s">
        <v>341</v>
      </c>
      <c r="R140" s="158" t="s">
        <v>342</v>
      </c>
      <c r="S140" s="158" t="s">
        <v>845</v>
      </c>
      <c r="T140" s="237">
        <v>43914</v>
      </c>
      <c r="U140" s="19"/>
      <c r="V140" s="19"/>
      <c r="W140" s="19"/>
      <c r="X140" s="198"/>
      <c r="Y140" s="158" t="s">
        <v>341</v>
      </c>
      <c r="Z140" s="158" t="s">
        <v>351</v>
      </c>
      <c r="AA140" s="158" t="s">
        <v>916</v>
      </c>
      <c r="AB140" s="237">
        <v>43948</v>
      </c>
      <c r="AC140" s="19"/>
      <c r="AD140" s="19"/>
      <c r="AE140" s="19"/>
      <c r="AF140" s="225"/>
      <c r="AG140" s="19"/>
      <c r="AH140" s="19"/>
      <c r="AI140" s="19"/>
      <c r="AJ140" s="19"/>
      <c r="AK140" s="19"/>
      <c r="AL140" s="19"/>
      <c r="AM140" s="19"/>
      <c r="AN140" s="229"/>
      <c r="AO140" s="19"/>
      <c r="AP140" s="19"/>
      <c r="AQ140" s="19"/>
      <c r="AR140" s="19"/>
      <c r="AS140" s="19"/>
      <c r="AT140" s="19"/>
      <c r="AU140" s="19"/>
    </row>
    <row r="141" spans="1:47" s="11" customFormat="1" outlineLevel="4" x14ac:dyDescent="0.25">
      <c r="A141" s="156"/>
      <c r="B141" s="155"/>
      <c r="C141" s="184"/>
      <c r="D141" s="220"/>
      <c r="E141" s="19" t="s">
        <v>887</v>
      </c>
      <c r="F141" s="19" t="s">
        <v>866</v>
      </c>
      <c r="G141" s="158" t="str">
        <f t="shared" si="9"/>
        <v>IFA</v>
      </c>
      <c r="H141" s="158" t="str">
        <f t="shared" si="10"/>
        <v>B</v>
      </c>
      <c r="I141" s="158" t="str">
        <f t="shared" si="11"/>
        <v>98207-4-0021</v>
      </c>
      <c r="J141" s="237">
        <f t="shared" si="12"/>
        <v>43948</v>
      </c>
      <c r="K141" s="19"/>
      <c r="L141" s="324"/>
      <c r="M141" s="19"/>
      <c r="N141" s="148"/>
      <c r="O141" s="207">
        <v>0.7</v>
      </c>
      <c r="P141" s="194"/>
      <c r="Q141" s="158" t="s">
        <v>341</v>
      </c>
      <c r="R141" s="158" t="s">
        <v>342</v>
      </c>
      <c r="S141" s="158" t="s">
        <v>845</v>
      </c>
      <c r="T141" s="237">
        <v>43914</v>
      </c>
      <c r="U141" s="19"/>
      <c r="V141" s="19"/>
      <c r="W141" s="19"/>
      <c r="X141" s="198"/>
      <c r="Y141" s="158" t="s">
        <v>341</v>
      </c>
      <c r="Z141" s="158" t="s">
        <v>351</v>
      </c>
      <c r="AA141" s="158" t="s">
        <v>916</v>
      </c>
      <c r="AB141" s="237">
        <v>43948</v>
      </c>
      <c r="AC141" s="19"/>
      <c r="AD141" s="19"/>
      <c r="AE141" s="19"/>
      <c r="AF141" s="225"/>
      <c r="AG141" s="19"/>
      <c r="AH141" s="19"/>
      <c r="AI141" s="19"/>
      <c r="AJ141" s="19"/>
      <c r="AK141" s="19"/>
      <c r="AL141" s="19"/>
      <c r="AM141" s="19"/>
      <c r="AN141" s="229"/>
      <c r="AO141" s="19"/>
      <c r="AP141" s="19"/>
      <c r="AQ141" s="19"/>
      <c r="AR141" s="19"/>
      <c r="AS141" s="19"/>
      <c r="AT141" s="19"/>
      <c r="AU141" s="19"/>
    </row>
    <row r="142" spans="1:47" s="11" customFormat="1" outlineLevel="4" x14ac:dyDescent="0.25">
      <c r="A142" s="156"/>
      <c r="B142" s="155"/>
      <c r="C142" s="184"/>
      <c r="D142" s="220"/>
      <c r="E142" s="19" t="s">
        <v>934</v>
      </c>
      <c r="F142" s="19" t="s">
        <v>933</v>
      </c>
      <c r="G142" s="158" t="str">
        <f t="shared" si="9"/>
        <v>IFA</v>
      </c>
      <c r="H142" s="158" t="str">
        <f t="shared" si="10"/>
        <v>A</v>
      </c>
      <c r="I142" s="158" t="str">
        <f t="shared" si="11"/>
        <v>98207-4-0021</v>
      </c>
      <c r="J142" s="237">
        <f t="shared" si="12"/>
        <v>43948</v>
      </c>
      <c r="K142" s="19"/>
      <c r="L142" s="324"/>
      <c r="M142" s="19"/>
      <c r="N142" s="148"/>
      <c r="O142" s="207">
        <v>0.7</v>
      </c>
      <c r="P142" s="194"/>
      <c r="Q142" s="158" t="s">
        <v>341</v>
      </c>
      <c r="R142" s="158" t="s">
        <v>342</v>
      </c>
      <c r="S142" s="158" t="s">
        <v>916</v>
      </c>
      <c r="T142" s="237">
        <v>43948</v>
      </c>
      <c r="U142" s="19"/>
      <c r="V142" s="19"/>
      <c r="W142" s="19"/>
      <c r="X142" s="198"/>
      <c r="Y142" s="158"/>
      <c r="Z142" s="158"/>
      <c r="AA142" s="158"/>
      <c r="AB142" s="237"/>
      <c r="AC142" s="19"/>
      <c r="AD142" s="19"/>
      <c r="AE142" s="19"/>
      <c r="AF142" s="225"/>
      <c r="AG142" s="19"/>
      <c r="AH142" s="19"/>
      <c r="AI142" s="19"/>
      <c r="AJ142" s="19"/>
      <c r="AK142" s="19"/>
      <c r="AL142" s="19"/>
      <c r="AM142" s="19"/>
      <c r="AN142" s="229"/>
      <c r="AO142" s="19"/>
      <c r="AP142" s="19"/>
      <c r="AQ142" s="19"/>
      <c r="AR142" s="19"/>
      <c r="AS142" s="19"/>
      <c r="AT142" s="19"/>
      <c r="AU142" s="19"/>
    </row>
    <row r="143" spans="1:47" s="11" customFormat="1" outlineLevel="4" x14ac:dyDescent="0.25">
      <c r="A143" s="156"/>
      <c r="B143" s="155"/>
      <c r="C143" s="184"/>
      <c r="D143" s="220"/>
      <c r="E143" s="19" t="s">
        <v>888</v>
      </c>
      <c r="F143" s="19" t="s">
        <v>867</v>
      </c>
      <c r="G143" s="158" t="str">
        <f t="shared" si="9"/>
        <v>IFA</v>
      </c>
      <c r="H143" s="158" t="str">
        <f t="shared" si="10"/>
        <v>B</v>
      </c>
      <c r="I143" s="158" t="str">
        <f t="shared" si="11"/>
        <v>98207-4-0021</v>
      </c>
      <c r="J143" s="237">
        <f t="shared" si="12"/>
        <v>43948</v>
      </c>
      <c r="K143" s="19"/>
      <c r="L143" s="324"/>
      <c r="M143" s="19"/>
      <c r="N143" s="148"/>
      <c r="O143" s="207">
        <v>0.7</v>
      </c>
      <c r="P143" s="194"/>
      <c r="Q143" s="158" t="s">
        <v>341</v>
      </c>
      <c r="R143" s="158" t="s">
        <v>342</v>
      </c>
      <c r="S143" s="158" t="s">
        <v>845</v>
      </c>
      <c r="T143" s="237">
        <v>43914</v>
      </c>
      <c r="U143" s="19"/>
      <c r="V143" s="19"/>
      <c r="W143" s="19"/>
      <c r="X143" s="198"/>
      <c r="Y143" s="158" t="s">
        <v>341</v>
      </c>
      <c r="Z143" s="158" t="s">
        <v>351</v>
      </c>
      <c r="AA143" s="158" t="s">
        <v>916</v>
      </c>
      <c r="AB143" s="237">
        <v>43948</v>
      </c>
      <c r="AC143" s="19"/>
      <c r="AD143" s="19"/>
      <c r="AE143" s="19"/>
      <c r="AF143" s="225"/>
      <c r="AG143" s="19"/>
      <c r="AH143" s="19"/>
      <c r="AI143" s="19"/>
      <c r="AJ143" s="19"/>
      <c r="AK143" s="19"/>
      <c r="AL143" s="19"/>
      <c r="AM143" s="19"/>
      <c r="AN143" s="229"/>
      <c r="AO143" s="19"/>
      <c r="AP143" s="19"/>
      <c r="AQ143" s="19"/>
      <c r="AR143" s="19"/>
      <c r="AS143" s="19"/>
      <c r="AT143" s="19"/>
      <c r="AU143" s="19"/>
    </row>
    <row r="144" spans="1:47" s="11" customFormat="1" outlineLevel="4" x14ac:dyDescent="0.25">
      <c r="A144" s="156"/>
      <c r="B144" s="155"/>
      <c r="C144" s="184"/>
      <c r="D144" s="220"/>
      <c r="E144" s="19" t="s">
        <v>888</v>
      </c>
      <c r="F144" s="19" t="s">
        <v>868</v>
      </c>
      <c r="G144" s="158" t="str">
        <f t="shared" si="9"/>
        <v>IFA</v>
      </c>
      <c r="H144" s="158" t="str">
        <f t="shared" si="10"/>
        <v>B</v>
      </c>
      <c r="I144" s="158" t="str">
        <f t="shared" si="11"/>
        <v>98207-4-0021</v>
      </c>
      <c r="J144" s="237">
        <f t="shared" si="12"/>
        <v>43948</v>
      </c>
      <c r="K144" s="19"/>
      <c r="L144" s="324"/>
      <c r="M144" s="19"/>
      <c r="N144" s="148"/>
      <c r="O144" s="207">
        <v>0.7</v>
      </c>
      <c r="P144" s="194"/>
      <c r="Q144" s="158" t="s">
        <v>341</v>
      </c>
      <c r="R144" s="158" t="s">
        <v>342</v>
      </c>
      <c r="S144" s="158" t="s">
        <v>845</v>
      </c>
      <c r="T144" s="237">
        <v>43914</v>
      </c>
      <c r="U144" s="19"/>
      <c r="V144" s="19"/>
      <c r="W144" s="19"/>
      <c r="X144" s="198"/>
      <c r="Y144" s="158" t="s">
        <v>341</v>
      </c>
      <c r="Z144" s="158" t="s">
        <v>351</v>
      </c>
      <c r="AA144" s="158" t="s">
        <v>916</v>
      </c>
      <c r="AB144" s="237">
        <v>43948</v>
      </c>
      <c r="AC144" s="19"/>
      <c r="AD144" s="19"/>
      <c r="AE144" s="19"/>
      <c r="AF144" s="225"/>
      <c r="AG144" s="19"/>
      <c r="AH144" s="19"/>
      <c r="AI144" s="19"/>
      <c r="AJ144" s="19"/>
      <c r="AK144" s="19"/>
      <c r="AL144" s="19"/>
      <c r="AM144" s="19"/>
      <c r="AN144" s="229"/>
      <c r="AO144" s="19"/>
      <c r="AP144" s="19"/>
      <c r="AQ144" s="19"/>
      <c r="AR144" s="19"/>
      <c r="AS144" s="19"/>
      <c r="AT144" s="19"/>
      <c r="AU144" s="19"/>
    </row>
    <row r="145" spans="1:47" s="11" customFormat="1" outlineLevel="4" x14ac:dyDescent="0.25">
      <c r="A145" s="156"/>
      <c r="B145" s="155"/>
      <c r="C145" s="184"/>
      <c r="D145" s="220"/>
      <c r="E145" s="19" t="s">
        <v>938</v>
      </c>
      <c r="F145" s="19" t="s">
        <v>935</v>
      </c>
      <c r="G145" s="158" t="str">
        <f t="shared" si="9"/>
        <v>IFA</v>
      </c>
      <c r="H145" s="158" t="str">
        <f t="shared" si="10"/>
        <v>A</v>
      </c>
      <c r="I145" s="158" t="str">
        <f t="shared" si="11"/>
        <v>98207-4-0021</v>
      </c>
      <c r="J145" s="237">
        <f t="shared" si="12"/>
        <v>43948</v>
      </c>
      <c r="K145" s="19"/>
      <c r="L145" s="324"/>
      <c r="M145" s="19"/>
      <c r="N145" s="148"/>
      <c r="O145" s="207">
        <v>0.7</v>
      </c>
      <c r="P145" s="194"/>
      <c r="Q145" s="158" t="s">
        <v>341</v>
      </c>
      <c r="R145" s="158" t="s">
        <v>342</v>
      </c>
      <c r="S145" s="158" t="s">
        <v>916</v>
      </c>
      <c r="T145" s="237">
        <v>43948</v>
      </c>
      <c r="U145" s="19"/>
      <c r="V145" s="19"/>
      <c r="W145" s="19"/>
      <c r="X145" s="198"/>
      <c r="Y145" s="158"/>
      <c r="Z145" s="158"/>
      <c r="AA145" s="158"/>
      <c r="AB145" s="237"/>
      <c r="AC145" s="19"/>
      <c r="AD145" s="19"/>
      <c r="AE145" s="19"/>
      <c r="AF145" s="225"/>
      <c r="AG145" s="19"/>
      <c r="AH145" s="19"/>
      <c r="AI145" s="19"/>
      <c r="AJ145" s="19"/>
      <c r="AK145" s="19"/>
      <c r="AL145" s="19"/>
      <c r="AM145" s="19"/>
      <c r="AN145" s="229"/>
      <c r="AO145" s="19"/>
      <c r="AP145" s="19"/>
      <c r="AQ145" s="19"/>
      <c r="AR145" s="19"/>
      <c r="AS145" s="19"/>
      <c r="AT145" s="19"/>
      <c r="AU145" s="19"/>
    </row>
    <row r="146" spans="1:47" s="11" customFormat="1" outlineLevel="4" x14ac:dyDescent="0.25">
      <c r="A146" s="156"/>
      <c r="B146" s="155"/>
      <c r="C146" s="184"/>
      <c r="D146" s="220"/>
      <c r="E146" s="19" t="s">
        <v>939</v>
      </c>
      <c r="F146" s="19" t="s">
        <v>936</v>
      </c>
      <c r="G146" s="158" t="str">
        <f t="shared" si="9"/>
        <v>IFA</v>
      </c>
      <c r="H146" s="158" t="str">
        <f t="shared" si="10"/>
        <v>A</v>
      </c>
      <c r="I146" s="158" t="str">
        <f t="shared" si="11"/>
        <v>98207-4-0021</v>
      </c>
      <c r="J146" s="237">
        <f t="shared" si="12"/>
        <v>43948</v>
      </c>
      <c r="K146" s="19"/>
      <c r="L146" s="324"/>
      <c r="M146" s="19"/>
      <c r="N146" s="148"/>
      <c r="O146" s="207">
        <v>0.7</v>
      </c>
      <c r="P146" s="194"/>
      <c r="Q146" s="158" t="s">
        <v>341</v>
      </c>
      <c r="R146" s="158" t="s">
        <v>342</v>
      </c>
      <c r="S146" s="158" t="s">
        <v>916</v>
      </c>
      <c r="T146" s="237">
        <v>43948</v>
      </c>
      <c r="U146" s="19"/>
      <c r="V146" s="19"/>
      <c r="W146" s="19"/>
      <c r="X146" s="198"/>
      <c r="Y146" s="158"/>
      <c r="Z146" s="158"/>
      <c r="AA146" s="158"/>
      <c r="AB146" s="237"/>
      <c r="AC146" s="19"/>
      <c r="AD146" s="19"/>
      <c r="AE146" s="19"/>
      <c r="AF146" s="225"/>
      <c r="AG146" s="19"/>
      <c r="AH146" s="19"/>
      <c r="AI146" s="19"/>
      <c r="AJ146" s="19"/>
      <c r="AK146" s="19"/>
      <c r="AL146" s="19"/>
      <c r="AM146" s="19"/>
      <c r="AN146" s="229"/>
      <c r="AO146" s="19"/>
      <c r="AP146" s="19"/>
      <c r="AQ146" s="19"/>
      <c r="AR146" s="19"/>
      <c r="AS146" s="19"/>
      <c r="AT146" s="19"/>
      <c r="AU146" s="19"/>
    </row>
    <row r="147" spans="1:47" s="11" customFormat="1" outlineLevel="4" x14ac:dyDescent="0.25">
      <c r="A147" s="156"/>
      <c r="B147" s="155"/>
      <c r="C147" s="184"/>
      <c r="D147" s="220"/>
      <c r="E147" s="19" t="s">
        <v>939</v>
      </c>
      <c r="F147" s="19" t="s">
        <v>937</v>
      </c>
      <c r="G147" s="158" t="str">
        <f t="shared" si="9"/>
        <v>IFA</v>
      </c>
      <c r="H147" s="158" t="str">
        <f t="shared" si="10"/>
        <v>A</v>
      </c>
      <c r="I147" s="158" t="str">
        <f t="shared" si="11"/>
        <v>98207-4-0021</v>
      </c>
      <c r="J147" s="237">
        <f t="shared" si="12"/>
        <v>43948</v>
      </c>
      <c r="K147" s="19"/>
      <c r="L147" s="324"/>
      <c r="M147" s="19"/>
      <c r="N147" s="148"/>
      <c r="O147" s="207">
        <v>0.7</v>
      </c>
      <c r="P147" s="194"/>
      <c r="Q147" s="158" t="s">
        <v>341</v>
      </c>
      <c r="R147" s="158" t="s">
        <v>342</v>
      </c>
      <c r="S147" s="158" t="s">
        <v>916</v>
      </c>
      <c r="T147" s="237">
        <v>43948</v>
      </c>
      <c r="U147" s="19"/>
      <c r="V147" s="19"/>
      <c r="W147" s="19"/>
      <c r="X147" s="198"/>
      <c r="Y147" s="158"/>
      <c r="Z147" s="158"/>
      <c r="AA147" s="158"/>
      <c r="AB147" s="237"/>
      <c r="AC147" s="19"/>
      <c r="AD147" s="19"/>
      <c r="AE147" s="19"/>
      <c r="AF147" s="225"/>
      <c r="AG147" s="19"/>
      <c r="AH147" s="19"/>
      <c r="AI147" s="19"/>
      <c r="AJ147" s="19"/>
      <c r="AK147" s="19"/>
      <c r="AL147" s="19"/>
      <c r="AM147" s="19"/>
      <c r="AN147" s="229"/>
      <c r="AO147" s="19"/>
      <c r="AP147" s="19"/>
      <c r="AQ147" s="19"/>
      <c r="AR147" s="19"/>
      <c r="AS147" s="19"/>
      <c r="AT147" s="19"/>
      <c r="AU147" s="19"/>
    </row>
    <row r="148" spans="1:47" s="11" customFormat="1" outlineLevel="4" x14ac:dyDescent="0.25">
      <c r="A148" s="156"/>
      <c r="B148" s="155"/>
      <c r="C148" s="184"/>
      <c r="D148" s="220"/>
      <c r="E148" s="19" t="s">
        <v>889</v>
      </c>
      <c r="F148" s="19" t="s">
        <v>869</v>
      </c>
      <c r="G148" s="158" t="str">
        <f t="shared" si="9"/>
        <v>IFA</v>
      </c>
      <c r="H148" s="158" t="str">
        <f t="shared" si="10"/>
        <v>B</v>
      </c>
      <c r="I148" s="158" t="str">
        <f t="shared" si="11"/>
        <v>98207-4-0021</v>
      </c>
      <c r="J148" s="237">
        <f t="shared" si="12"/>
        <v>43948</v>
      </c>
      <c r="K148" s="19"/>
      <c r="L148" s="324"/>
      <c r="M148" s="19"/>
      <c r="N148" s="148"/>
      <c r="O148" s="207">
        <v>0.7</v>
      </c>
      <c r="P148" s="194"/>
      <c r="Q148" s="158" t="s">
        <v>341</v>
      </c>
      <c r="R148" s="158" t="s">
        <v>342</v>
      </c>
      <c r="S148" s="158" t="s">
        <v>845</v>
      </c>
      <c r="T148" s="237">
        <v>43914</v>
      </c>
      <c r="U148" s="19"/>
      <c r="V148" s="19"/>
      <c r="W148" s="19"/>
      <c r="X148" s="198"/>
      <c r="Y148" s="158" t="s">
        <v>341</v>
      </c>
      <c r="Z148" s="158" t="s">
        <v>351</v>
      </c>
      <c r="AA148" s="158" t="s">
        <v>916</v>
      </c>
      <c r="AB148" s="237">
        <v>43948</v>
      </c>
      <c r="AC148" s="19"/>
      <c r="AD148" s="19"/>
      <c r="AE148" s="19"/>
      <c r="AF148" s="225"/>
      <c r="AG148" s="19"/>
      <c r="AH148" s="19"/>
      <c r="AI148" s="19"/>
      <c r="AJ148" s="19"/>
      <c r="AK148" s="19"/>
      <c r="AL148" s="19"/>
      <c r="AM148" s="19"/>
      <c r="AN148" s="229"/>
      <c r="AO148" s="19"/>
      <c r="AP148" s="19"/>
      <c r="AQ148" s="19"/>
      <c r="AR148" s="19"/>
      <c r="AS148" s="19"/>
      <c r="AT148" s="19"/>
      <c r="AU148" s="19"/>
    </row>
    <row r="149" spans="1:47" s="11" customFormat="1" outlineLevel="4" x14ac:dyDescent="0.25">
      <c r="A149" s="156"/>
      <c r="B149" s="155"/>
      <c r="C149" s="184"/>
      <c r="D149" s="220"/>
      <c r="E149" s="19" t="s">
        <v>889</v>
      </c>
      <c r="F149" s="19" t="s">
        <v>940</v>
      </c>
      <c r="G149" s="158" t="str">
        <f t="shared" si="9"/>
        <v>IFA</v>
      </c>
      <c r="H149" s="158" t="str">
        <f t="shared" si="10"/>
        <v>A</v>
      </c>
      <c r="I149" s="158" t="str">
        <f t="shared" si="11"/>
        <v>98207-4-0021</v>
      </c>
      <c r="J149" s="237">
        <f t="shared" si="12"/>
        <v>43948</v>
      </c>
      <c r="K149" s="19"/>
      <c r="L149" s="324"/>
      <c r="M149" s="19"/>
      <c r="N149" s="148"/>
      <c r="O149" s="207">
        <v>0.7</v>
      </c>
      <c r="P149" s="194"/>
      <c r="Q149" s="158" t="s">
        <v>341</v>
      </c>
      <c r="R149" s="158" t="s">
        <v>342</v>
      </c>
      <c r="S149" s="158" t="s">
        <v>916</v>
      </c>
      <c r="T149" s="237">
        <v>43948</v>
      </c>
      <c r="U149" s="19"/>
      <c r="V149" s="19"/>
      <c r="W149" s="19"/>
      <c r="X149" s="198"/>
      <c r="Y149" s="158"/>
      <c r="Z149" s="158"/>
      <c r="AA149" s="158"/>
      <c r="AB149" s="237"/>
      <c r="AC149" s="19"/>
      <c r="AD149" s="19"/>
      <c r="AE149" s="19"/>
      <c r="AF149" s="225"/>
      <c r="AG149" s="19"/>
      <c r="AH149" s="19"/>
      <c r="AI149" s="19"/>
      <c r="AJ149" s="19"/>
      <c r="AK149" s="19"/>
      <c r="AL149" s="19"/>
      <c r="AM149" s="19"/>
      <c r="AN149" s="229"/>
      <c r="AO149" s="19"/>
      <c r="AP149" s="19"/>
      <c r="AQ149" s="19"/>
      <c r="AR149" s="19"/>
      <c r="AS149" s="19"/>
      <c r="AT149" s="19"/>
      <c r="AU149" s="19"/>
    </row>
    <row r="150" spans="1:47" s="11" customFormat="1" outlineLevel="4" x14ac:dyDescent="0.25">
      <c r="A150" s="156"/>
      <c r="B150" s="155"/>
      <c r="C150" s="184"/>
      <c r="D150" s="220"/>
      <c r="E150" s="19" t="s">
        <v>944</v>
      </c>
      <c r="F150" s="19" t="s">
        <v>941</v>
      </c>
      <c r="G150" s="158" t="str">
        <f t="shared" si="9"/>
        <v>IFA</v>
      </c>
      <c r="H150" s="158" t="str">
        <f t="shared" si="10"/>
        <v>A</v>
      </c>
      <c r="I150" s="158" t="str">
        <f t="shared" si="11"/>
        <v>98207-4-0021</v>
      </c>
      <c r="J150" s="237">
        <f t="shared" si="12"/>
        <v>43948</v>
      </c>
      <c r="K150" s="19"/>
      <c r="L150" s="324"/>
      <c r="M150" s="19"/>
      <c r="N150" s="148"/>
      <c r="O150" s="207">
        <v>0.7</v>
      </c>
      <c r="P150" s="194"/>
      <c r="Q150" s="158" t="s">
        <v>341</v>
      </c>
      <c r="R150" s="158" t="s">
        <v>342</v>
      </c>
      <c r="S150" s="158" t="s">
        <v>916</v>
      </c>
      <c r="T150" s="237">
        <v>43948</v>
      </c>
      <c r="U150" s="19"/>
      <c r="V150" s="19"/>
      <c r="W150" s="19"/>
      <c r="X150" s="198"/>
      <c r="Y150" s="158"/>
      <c r="Z150" s="158"/>
      <c r="AA150" s="158"/>
      <c r="AB150" s="237"/>
      <c r="AC150" s="19"/>
      <c r="AD150" s="19"/>
      <c r="AE150" s="19"/>
      <c r="AF150" s="225"/>
      <c r="AG150" s="19"/>
      <c r="AH150" s="19"/>
      <c r="AI150" s="19"/>
      <c r="AJ150" s="19"/>
      <c r="AK150" s="19"/>
      <c r="AL150" s="19"/>
      <c r="AM150" s="19"/>
      <c r="AN150" s="229"/>
      <c r="AO150" s="19"/>
      <c r="AP150" s="19"/>
      <c r="AQ150" s="19"/>
      <c r="AR150" s="19"/>
      <c r="AS150" s="19"/>
      <c r="AT150" s="19"/>
      <c r="AU150" s="19"/>
    </row>
    <row r="151" spans="1:47" s="11" customFormat="1" outlineLevel="4" x14ac:dyDescent="0.25">
      <c r="A151" s="156"/>
      <c r="B151" s="155"/>
      <c r="C151" s="184"/>
      <c r="D151" s="220"/>
      <c r="E151" s="19" t="s">
        <v>944</v>
      </c>
      <c r="F151" s="19" t="s">
        <v>942</v>
      </c>
      <c r="G151" s="158" t="str">
        <f t="shared" si="9"/>
        <v>IFA</v>
      </c>
      <c r="H151" s="158" t="str">
        <f t="shared" si="10"/>
        <v>A</v>
      </c>
      <c r="I151" s="158" t="str">
        <f t="shared" si="11"/>
        <v>98207-4-0021</v>
      </c>
      <c r="J151" s="237">
        <f t="shared" si="12"/>
        <v>43948</v>
      </c>
      <c r="K151" s="19"/>
      <c r="L151" s="324"/>
      <c r="M151" s="19"/>
      <c r="N151" s="148"/>
      <c r="O151" s="207">
        <v>0.7</v>
      </c>
      <c r="P151" s="194"/>
      <c r="Q151" s="158" t="s">
        <v>341</v>
      </c>
      <c r="R151" s="158" t="s">
        <v>342</v>
      </c>
      <c r="S151" s="158" t="s">
        <v>916</v>
      </c>
      <c r="T151" s="237">
        <v>43948</v>
      </c>
      <c r="U151" s="19"/>
      <c r="V151" s="19"/>
      <c r="W151" s="19"/>
      <c r="X151" s="198"/>
      <c r="Y151" s="158"/>
      <c r="Z151" s="158"/>
      <c r="AA151" s="158"/>
      <c r="AB151" s="237"/>
      <c r="AC151" s="19"/>
      <c r="AD151" s="19"/>
      <c r="AE151" s="19"/>
      <c r="AF151" s="225"/>
      <c r="AG151" s="19"/>
      <c r="AH151" s="19"/>
      <c r="AI151" s="19"/>
      <c r="AJ151" s="19"/>
      <c r="AK151" s="19"/>
      <c r="AL151" s="19"/>
      <c r="AM151" s="19"/>
      <c r="AN151" s="229"/>
      <c r="AO151" s="19"/>
      <c r="AP151" s="19"/>
      <c r="AQ151" s="19"/>
      <c r="AR151" s="19"/>
      <c r="AS151" s="19"/>
      <c r="AT151" s="19"/>
      <c r="AU151" s="19"/>
    </row>
    <row r="152" spans="1:47" s="11" customFormat="1" outlineLevel="4" x14ac:dyDescent="0.25">
      <c r="A152" s="156"/>
      <c r="B152" s="155"/>
      <c r="C152" s="184"/>
      <c r="D152" s="220"/>
      <c r="E152" s="19" t="s">
        <v>945</v>
      </c>
      <c r="F152" s="19" t="s">
        <v>943</v>
      </c>
      <c r="G152" s="158" t="str">
        <f t="shared" si="9"/>
        <v>IFA</v>
      </c>
      <c r="H152" s="158" t="str">
        <f t="shared" si="10"/>
        <v>A</v>
      </c>
      <c r="I152" s="158" t="str">
        <f t="shared" si="11"/>
        <v>98207-4-0021</v>
      </c>
      <c r="J152" s="237">
        <f t="shared" si="12"/>
        <v>43948</v>
      </c>
      <c r="K152" s="19"/>
      <c r="L152" s="324"/>
      <c r="M152" s="19"/>
      <c r="N152" s="148"/>
      <c r="O152" s="207">
        <v>0.7</v>
      </c>
      <c r="P152" s="194"/>
      <c r="Q152" s="158" t="s">
        <v>341</v>
      </c>
      <c r="R152" s="158" t="s">
        <v>342</v>
      </c>
      <c r="S152" s="158" t="s">
        <v>916</v>
      </c>
      <c r="T152" s="237">
        <v>43948</v>
      </c>
      <c r="U152" s="19"/>
      <c r="V152" s="19"/>
      <c r="W152" s="19"/>
      <c r="X152" s="198"/>
      <c r="Y152" s="158"/>
      <c r="Z152" s="158"/>
      <c r="AA152" s="158"/>
      <c r="AB152" s="237"/>
      <c r="AC152" s="19"/>
      <c r="AD152" s="19"/>
      <c r="AE152" s="19"/>
      <c r="AF152" s="225"/>
      <c r="AG152" s="19"/>
      <c r="AH152" s="19"/>
      <c r="AI152" s="19"/>
      <c r="AJ152" s="19"/>
      <c r="AK152" s="19"/>
      <c r="AL152" s="19"/>
      <c r="AM152" s="19"/>
      <c r="AN152" s="229"/>
      <c r="AO152" s="19"/>
      <c r="AP152" s="19"/>
      <c r="AQ152" s="19"/>
      <c r="AR152" s="19"/>
      <c r="AS152" s="19"/>
      <c r="AT152" s="19"/>
      <c r="AU152" s="19"/>
    </row>
    <row r="153" spans="1:47" s="11" customFormat="1" outlineLevel="4" x14ac:dyDescent="0.25">
      <c r="A153" s="156"/>
      <c r="B153" s="155"/>
      <c r="C153" s="184"/>
      <c r="D153" s="220"/>
      <c r="E153" s="19" t="s">
        <v>946</v>
      </c>
      <c r="F153" s="19" t="s">
        <v>870</v>
      </c>
      <c r="G153" s="158" t="str">
        <f t="shared" si="9"/>
        <v>IFA</v>
      </c>
      <c r="H153" s="158" t="str">
        <f t="shared" si="10"/>
        <v>B</v>
      </c>
      <c r="I153" s="158" t="str">
        <f t="shared" si="11"/>
        <v>98207-4-0021</v>
      </c>
      <c r="J153" s="237">
        <f t="shared" si="12"/>
        <v>43948</v>
      </c>
      <c r="K153" s="19"/>
      <c r="L153" s="324"/>
      <c r="M153" s="19"/>
      <c r="N153" s="148"/>
      <c r="O153" s="207">
        <v>0.7</v>
      </c>
      <c r="P153" s="194"/>
      <c r="Q153" s="158" t="s">
        <v>341</v>
      </c>
      <c r="R153" s="158" t="s">
        <v>342</v>
      </c>
      <c r="S153" s="158" t="s">
        <v>845</v>
      </c>
      <c r="T153" s="237">
        <v>43914</v>
      </c>
      <c r="U153" s="19"/>
      <c r="V153" s="19"/>
      <c r="W153" s="19"/>
      <c r="X153" s="198"/>
      <c r="Y153" s="158" t="s">
        <v>341</v>
      </c>
      <c r="Z153" s="158" t="s">
        <v>351</v>
      </c>
      <c r="AA153" s="158" t="s">
        <v>916</v>
      </c>
      <c r="AB153" s="237">
        <v>43948</v>
      </c>
      <c r="AC153" s="19"/>
      <c r="AD153" s="19"/>
      <c r="AE153" s="19"/>
      <c r="AF153" s="225"/>
      <c r="AG153" s="19"/>
      <c r="AH153" s="19"/>
      <c r="AI153" s="19"/>
      <c r="AJ153" s="19"/>
      <c r="AK153" s="19"/>
      <c r="AL153" s="19"/>
      <c r="AM153" s="19"/>
      <c r="AN153" s="229"/>
      <c r="AO153" s="19"/>
      <c r="AP153" s="19"/>
      <c r="AQ153" s="19"/>
      <c r="AR153" s="19"/>
      <c r="AS153" s="19"/>
      <c r="AT153" s="19"/>
      <c r="AU153" s="19"/>
    </row>
    <row r="154" spans="1:47" s="11" customFormat="1" outlineLevel="4" x14ac:dyDescent="0.25">
      <c r="A154" s="156"/>
      <c r="B154" s="155"/>
      <c r="C154" s="184"/>
      <c r="D154" s="220"/>
      <c r="E154" s="19" t="s">
        <v>891</v>
      </c>
      <c r="F154" s="19" t="s">
        <v>871</v>
      </c>
      <c r="G154" s="158" t="str">
        <f t="shared" si="9"/>
        <v>IFA</v>
      </c>
      <c r="H154" s="158" t="str">
        <f t="shared" si="10"/>
        <v>B</v>
      </c>
      <c r="I154" s="158" t="str">
        <f t="shared" si="11"/>
        <v>98207-4-0021</v>
      </c>
      <c r="J154" s="237">
        <f t="shared" si="12"/>
        <v>43948</v>
      </c>
      <c r="K154" s="19"/>
      <c r="L154" s="324"/>
      <c r="M154" s="19"/>
      <c r="N154" s="148"/>
      <c r="O154" s="207">
        <v>0.7</v>
      </c>
      <c r="P154" s="194"/>
      <c r="Q154" s="158" t="s">
        <v>341</v>
      </c>
      <c r="R154" s="158" t="s">
        <v>342</v>
      </c>
      <c r="S154" s="158" t="s">
        <v>845</v>
      </c>
      <c r="T154" s="237">
        <v>43914</v>
      </c>
      <c r="U154" s="19"/>
      <c r="V154" s="19"/>
      <c r="W154" s="19"/>
      <c r="X154" s="198"/>
      <c r="Y154" s="158" t="s">
        <v>341</v>
      </c>
      <c r="Z154" s="158" t="s">
        <v>351</v>
      </c>
      <c r="AA154" s="158" t="s">
        <v>916</v>
      </c>
      <c r="AB154" s="237">
        <v>43948</v>
      </c>
      <c r="AC154" s="19"/>
      <c r="AD154" s="19"/>
      <c r="AE154" s="19"/>
      <c r="AF154" s="225"/>
      <c r="AG154" s="19"/>
      <c r="AH154" s="19"/>
      <c r="AI154" s="19"/>
      <c r="AJ154" s="19"/>
      <c r="AK154" s="19"/>
      <c r="AL154" s="19"/>
      <c r="AM154" s="19"/>
      <c r="AN154" s="229"/>
      <c r="AO154" s="19"/>
      <c r="AP154" s="19"/>
      <c r="AQ154" s="19"/>
      <c r="AR154" s="19"/>
      <c r="AS154" s="19"/>
      <c r="AT154" s="19"/>
      <c r="AU154" s="19"/>
    </row>
    <row r="155" spans="1:47" s="11" customFormat="1" outlineLevel="4" x14ac:dyDescent="0.25">
      <c r="A155" s="156"/>
      <c r="B155" s="155"/>
      <c r="C155" s="184"/>
      <c r="D155" s="220"/>
      <c r="E155" s="19" t="s">
        <v>892</v>
      </c>
      <c r="F155" s="19" t="s">
        <v>872</v>
      </c>
      <c r="G155" s="158" t="str">
        <f t="shared" si="9"/>
        <v>IFA</v>
      </c>
      <c r="H155" s="158" t="str">
        <f t="shared" si="10"/>
        <v>B</v>
      </c>
      <c r="I155" s="158" t="str">
        <f t="shared" si="11"/>
        <v>98207-4-0021</v>
      </c>
      <c r="J155" s="237">
        <f t="shared" si="12"/>
        <v>43948</v>
      </c>
      <c r="K155" s="19"/>
      <c r="L155" s="324"/>
      <c r="M155" s="19"/>
      <c r="N155" s="148"/>
      <c r="O155" s="207">
        <v>0.7</v>
      </c>
      <c r="P155" s="194"/>
      <c r="Q155" s="158" t="s">
        <v>341</v>
      </c>
      <c r="R155" s="158" t="s">
        <v>342</v>
      </c>
      <c r="S155" s="158" t="s">
        <v>845</v>
      </c>
      <c r="T155" s="237">
        <v>43914</v>
      </c>
      <c r="U155" s="19"/>
      <c r="V155" s="19"/>
      <c r="W155" s="19"/>
      <c r="X155" s="198"/>
      <c r="Y155" s="158" t="s">
        <v>341</v>
      </c>
      <c r="Z155" s="158" t="s">
        <v>351</v>
      </c>
      <c r="AA155" s="158" t="s">
        <v>916</v>
      </c>
      <c r="AB155" s="237">
        <v>43948</v>
      </c>
      <c r="AC155" s="19"/>
      <c r="AD155" s="19"/>
      <c r="AE155" s="19"/>
      <c r="AF155" s="225"/>
      <c r="AG155" s="19"/>
      <c r="AH155" s="19"/>
      <c r="AI155" s="19"/>
      <c r="AJ155" s="19"/>
      <c r="AK155" s="19"/>
      <c r="AL155" s="19"/>
      <c r="AM155" s="19"/>
      <c r="AN155" s="229"/>
      <c r="AO155" s="19"/>
      <c r="AP155" s="19"/>
      <c r="AQ155" s="19"/>
      <c r="AR155" s="19"/>
      <c r="AS155" s="19"/>
      <c r="AT155" s="19"/>
      <c r="AU155" s="19"/>
    </row>
    <row r="156" spans="1:47" s="11" customFormat="1" outlineLevel="4" x14ac:dyDescent="0.25">
      <c r="A156" s="156"/>
      <c r="B156" s="155"/>
      <c r="C156" s="184"/>
      <c r="D156" s="220"/>
      <c r="E156" s="19" t="s">
        <v>965</v>
      </c>
      <c r="F156" s="19" t="s">
        <v>947</v>
      </c>
      <c r="G156" s="158" t="str">
        <f t="shared" si="9"/>
        <v>IFA</v>
      </c>
      <c r="H156" s="158" t="str">
        <f t="shared" si="10"/>
        <v>A</v>
      </c>
      <c r="I156" s="158" t="str">
        <f t="shared" si="11"/>
        <v>98207-4-0021</v>
      </c>
      <c r="J156" s="237">
        <f t="shared" si="12"/>
        <v>43948</v>
      </c>
      <c r="K156" s="19"/>
      <c r="L156" s="324"/>
      <c r="M156" s="19"/>
      <c r="N156" s="148"/>
      <c r="O156" s="207">
        <v>0.7</v>
      </c>
      <c r="P156" s="194"/>
      <c r="Q156" s="158" t="s">
        <v>341</v>
      </c>
      <c r="R156" s="158" t="s">
        <v>342</v>
      </c>
      <c r="S156" s="158" t="s">
        <v>916</v>
      </c>
      <c r="T156" s="237">
        <v>43948</v>
      </c>
      <c r="U156" s="19"/>
      <c r="V156" s="19"/>
      <c r="W156" s="19"/>
      <c r="X156" s="198"/>
      <c r="Y156" s="158"/>
      <c r="Z156" s="158"/>
      <c r="AA156" s="158"/>
      <c r="AB156" s="237"/>
      <c r="AC156" s="19"/>
      <c r="AD156" s="19"/>
      <c r="AE156" s="19"/>
      <c r="AF156" s="225"/>
      <c r="AG156" s="19"/>
      <c r="AH156" s="19"/>
      <c r="AI156" s="19"/>
      <c r="AJ156" s="19"/>
      <c r="AK156" s="19"/>
      <c r="AL156" s="19"/>
      <c r="AM156" s="19"/>
      <c r="AN156" s="229"/>
      <c r="AO156" s="19"/>
      <c r="AP156" s="19"/>
      <c r="AQ156" s="19"/>
      <c r="AR156" s="19"/>
      <c r="AS156" s="19"/>
      <c r="AT156" s="19"/>
      <c r="AU156" s="19"/>
    </row>
    <row r="157" spans="1:47" s="11" customFormat="1" outlineLevel="4" x14ac:dyDescent="0.25">
      <c r="A157" s="156"/>
      <c r="B157" s="155"/>
      <c r="C157" s="184"/>
      <c r="D157" s="220"/>
      <c r="E157" s="19" t="s">
        <v>966</v>
      </c>
      <c r="F157" s="19" t="s">
        <v>948</v>
      </c>
      <c r="G157" s="158" t="str">
        <f t="shared" si="9"/>
        <v>IFA</v>
      </c>
      <c r="H157" s="158" t="str">
        <f t="shared" si="10"/>
        <v>A</v>
      </c>
      <c r="I157" s="158" t="str">
        <f t="shared" si="11"/>
        <v>98207-4-0021</v>
      </c>
      <c r="J157" s="237">
        <f t="shared" si="12"/>
        <v>43948</v>
      </c>
      <c r="K157" s="19"/>
      <c r="L157" s="324"/>
      <c r="M157" s="19"/>
      <c r="N157" s="148"/>
      <c r="O157" s="207">
        <v>0.7</v>
      </c>
      <c r="P157" s="194"/>
      <c r="Q157" s="158" t="s">
        <v>341</v>
      </c>
      <c r="R157" s="158" t="s">
        <v>342</v>
      </c>
      <c r="S157" s="158" t="s">
        <v>916</v>
      </c>
      <c r="T157" s="237">
        <v>43948</v>
      </c>
      <c r="U157" s="19"/>
      <c r="V157" s="19"/>
      <c r="W157" s="19"/>
      <c r="X157" s="198"/>
      <c r="Y157" s="158"/>
      <c r="Z157" s="158"/>
      <c r="AA157" s="158"/>
      <c r="AB157" s="237"/>
      <c r="AC157" s="19"/>
      <c r="AD157" s="19"/>
      <c r="AE157" s="19"/>
      <c r="AF157" s="225"/>
      <c r="AG157" s="19"/>
      <c r="AH157" s="19"/>
      <c r="AI157" s="19"/>
      <c r="AJ157" s="19"/>
      <c r="AK157" s="19"/>
      <c r="AL157" s="19"/>
      <c r="AM157" s="19"/>
      <c r="AN157" s="229"/>
      <c r="AO157" s="19"/>
      <c r="AP157" s="19"/>
      <c r="AQ157" s="19"/>
      <c r="AR157" s="19"/>
      <c r="AS157" s="19"/>
      <c r="AT157" s="19"/>
      <c r="AU157" s="19"/>
    </row>
    <row r="158" spans="1:47" s="11" customFormat="1" outlineLevel="4" x14ac:dyDescent="0.25">
      <c r="A158" s="156"/>
      <c r="B158" s="155"/>
      <c r="C158" s="184"/>
      <c r="D158" s="220"/>
      <c r="E158" s="19" t="s">
        <v>967</v>
      </c>
      <c r="F158" s="19" t="s">
        <v>949</v>
      </c>
      <c r="G158" s="158" t="str">
        <f t="shared" si="9"/>
        <v>IFA</v>
      </c>
      <c r="H158" s="158" t="str">
        <f t="shared" si="10"/>
        <v>A</v>
      </c>
      <c r="I158" s="158" t="str">
        <f t="shared" si="11"/>
        <v>98207-4-0021</v>
      </c>
      <c r="J158" s="237">
        <f t="shared" si="12"/>
        <v>43948</v>
      </c>
      <c r="K158" s="19"/>
      <c r="L158" s="324"/>
      <c r="M158" s="19"/>
      <c r="N158" s="148"/>
      <c r="O158" s="207">
        <v>0.7</v>
      </c>
      <c r="P158" s="194"/>
      <c r="Q158" s="158" t="s">
        <v>341</v>
      </c>
      <c r="R158" s="158" t="s">
        <v>342</v>
      </c>
      <c r="S158" s="158" t="s">
        <v>916</v>
      </c>
      <c r="T158" s="237">
        <v>43948</v>
      </c>
      <c r="U158" s="19"/>
      <c r="V158" s="19"/>
      <c r="W158" s="19"/>
      <c r="X158" s="198"/>
      <c r="Y158" s="158"/>
      <c r="Z158" s="158"/>
      <c r="AA158" s="158"/>
      <c r="AB158" s="237"/>
      <c r="AC158" s="19"/>
      <c r="AD158" s="19"/>
      <c r="AE158" s="19"/>
      <c r="AF158" s="225"/>
      <c r="AG158" s="19"/>
      <c r="AH158" s="19"/>
      <c r="AI158" s="19"/>
      <c r="AJ158" s="19"/>
      <c r="AK158" s="19"/>
      <c r="AL158" s="19"/>
      <c r="AM158" s="19"/>
      <c r="AN158" s="229"/>
      <c r="AO158" s="19"/>
      <c r="AP158" s="19"/>
      <c r="AQ158" s="19"/>
      <c r="AR158" s="19"/>
      <c r="AS158" s="19"/>
      <c r="AT158" s="19"/>
      <c r="AU158" s="19"/>
    </row>
    <row r="159" spans="1:47" s="11" customFormat="1" outlineLevel="4" x14ac:dyDescent="0.25">
      <c r="A159" s="156"/>
      <c r="B159" s="155"/>
      <c r="C159" s="184"/>
      <c r="D159" s="220"/>
      <c r="E159" s="19" t="s">
        <v>968</v>
      </c>
      <c r="F159" s="19" t="s">
        <v>950</v>
      </c>
      <c r="G159" s="158" t="str">
        <f t="shared" si="9"/>
        <v>IFA</v>
      </c>
      <c r="H159" s="158" t="str">
        <f t="shared" si="10"/>
        <v>A</v>
      </c>
      <c r="I159" s="158" t="str">
        <f t="shared" si="11"/>
        <v>98207-4-0021</v>
      </c>
      <c r="J159" s="237">
        <f t="shared" si="12"/>
        <v>43948</v>
      </c>
      <c r="K159" s="19"/>
      <c r="L159" s="324"/>
      <c r="M159" s="19"/>
      <c r="N159" s="148"/>
      <c r="O159" s="207">
        <v>0.7</v>
      </c>
      <c r="P159" s="194"/>
      <c r="Q159" s="158" t="s">
        <v>341</v>
      </c>
      <c r="R159" s="158" t="s">
        <v>342</v>
      </c>
      <c r="S159" s="158" t="s">
        <v>916</v>
      </c>
      <c r="T159" s="237">
        <v>43948</v>
      </c>
      <c r="U159" s="19"/>
      <c r="V159" s="19"/>
      <c r="W159" s="19"/>
      <c r="X159" s="198"/>
      <c r="Y159" s="158"/>
      <c r="Z159" s="158"/>
      <c r="AA159" s="158"/>
      <c r="AB159" s="237"/>
      <c r="AC159" s="19"/>
      <c r="AD159" s="19"/>
      <c r="AE159" s="19"/>
      <c r="AF159" s="225"/>
      <c r="AG159" s="19"/>
      <c r="AH159" s="19"/>
      <c r="AI159" s="19"/>
      <c r="AJ159" s="19"/>
      <c r="AK159" s="19"/>
      <c r="AL159" s="19"/>
      <c r="AM159" s="19"/>
      <c r="AN159" s="229"/>
      <c r="AO159" s="19"/>
      <c r="AP159" s="19"/>
      <c r="AQ159" s="19"/>
      <c r="AR159" s="19"/>
      <c r="AS159" s="19"/>
      <c r="AT159" s="19"/>
      <c r="AU159" s="19"/>
    </row>
    <row r="160" spans="1:47" s="11" customFormat="1" outlineLevel="4" x14ac:dyDescent="0.25">
      <c r="A160" s="156"/>
      <c r="B160" s="155"/>
      <c r="C160" s="184"/>
      <c r="D160" s="220"/>
      <c r="E160" s="19" t="s">
        <v>969</v>
      </c>
      <c r="F160" s="19" t="s">
        <v>951</v>
      </c>
      <c r="G160" s="158" t="str">
        <f t="shared" si="9"/>
        <v>IFA</v>
      </c>
      <c r="H160" s="158" t="str">
        <f t="shared" si="10"/>
        <v>A</v>
      </c>
      <c r="I160" s="158" t="str">
        <f t="shared" si="11"/>
        <v>98207-4-0021</v>
      </c>
      <c r="J160" s="237">
        <f t="shared" si="12"/>
        <v>43948</v>
      </c>
      <c r="K160" s="19"/>
      <c r="L160" s="324"/>
      <c r="M160" s="19"/>
      <c r="N160" s="148"/>
      <c r="O160" s="207">
        <v>0.7</v>
      </c>
      <c r="P160" s="194"/>
      <c r="Q160" s="158" t="s">
        <v>341</v>
      </c>
      <c r="R160" s="158" t="s">
        <v>342</v>
      </c>
      <c r="S160" s="158" t="s">
        <v>916</v>
      </c>
      <c r="T160" s="237">
        <v>43948</v>
      </c>
      <c r="U160" s="19"/>
      <c r="V160" s="19"/>
      <c r="W160" s="19"/>
      <c r="X160" s="198"/>
      <c r="Y160" s="158"/>
      <c r="Z160" s="158"/>
      <c r="AA160" s="158"/>
      <c r="AB160" s="237"/>
      <c r="AC160" s="19"/>
      <c r="AD160" s="19"/>
      <c r="AE160" s="19"/>
      <c r="AF160" s="225"/>
      <c r="AG160" s="19"/>
      <c r="AH160" s="19"/>
      <c r="AI160" s="19"/>
      <c r="AJ160" s="19"/>
      <c r="AK160" s="19"/>
      <c r="AL160" s="19"/>
      <c r="AM160" s="19"/>
      <c r="AN160" s="229"/>
      <c r="AO160" s="19"/>
      <c r="AP160" s="19"/>
      <c r="AQ160" s="19"/>
      <c r="AR160" s="19"/>
      <c r="AS160" s="19"/>
      <c r="AT160" s="19"/>
      <c r="AU160" s="19"/>
    </row>
    <row r="161" spans="1:47" s="11" customFormat="1" outlineLevel="4" x14ac:dyDescent="0.25">
      <c r="A161" s="156"/>
      <c r="B161" s="155"/>
      <c r="C161" s="184"/>
      <c r="D161" s="220"/>
      <c r="E161" s="19" t="s">
        <v>970</v>
      </c>
      <c r="F161" s="19" t="s">
        <v>952</v>
      </c>
      <c r="G161" s="158" t="str">
        <f t="shared" si="9"/>
        <v>IFA</v>
      </c>
      <c r="H161" s="158" t="str">
        <f t="shared" si="10"/>
        <v>A</v>
      </c>
      <c r="I161" s="158" t="str">
        <f t="shared" si="11"/>
        <v>98207-4-0021</v>
      </c>
      <c r="J161" s="237">
        <f t="shared" si="12"/>
        <v>43948</v>
      </c>
      <c r="K161" s="19"/>
      <c r="L161" s="324"/>
      <c r="M161" s="19"/>
      <c r="N161" s="148"/>
      <c r="O161" s="207">
        <v>0.7</v>
      </c>
      <c r="P161" s="194"/>
      <c r="Q161" s="158" t="s">
        <v>341</v>
      </c>
      <c r="R161" s="158" t="s">
        <v>342</v>
      </c>
      <c r="S161" s="158" t="s">
        <v>916</v>
      </c>
      <c r="T161" s="237">
        <v>43948</v>
      </c>
      <c r="U161" s="19"/>
      <c r="V161" s="19"/>
      <c r="W161" s="19"/>
      <c r="X161" s="198"/>
      <c r="Y161" s="158"/>
      <c r="Z161" s="158"/>
      <c r="AA161" s="158"/>
      <c r="AB161" s="237"/>
      <c r="AC161" s="19"/>
      <c r="AD161" s="19"/>
      <c r="AE161" s="19"/>
      <c r="AF161" s="225"/>
      <c r="AG161" s="19"/>
      <c r="AH161" s="19"/>
      <c r="AI161" s="19"/>
      <c r="AJ161" s="19"/>
      <c r="AK161" s="19"/>
      <c r="AL161" s="19"/>
      <c r="AM161" s="19"/>
      <c r="AN161" s="229"/>
      <c r="AO161" s="19"/>
      <c r="AP161" s="19"/>
      <c r="AQ161" s="19"/>
      <c r="AR161" s="19"/>
      <c r="AS161" s="19"/>
      <c r="AT161" s="19"/>
      <c r="AU161" s="19"/>
    </row>
    <row r="162" spans="1:47" s="11" customFormat="1" outlineLevel="4" x14ac:dyDescent="0.25">
      <c r="A162" s="156"/>
      <c r="B162" s="155"/>
      <c r="C162" s="184"/>
      <c r="D162" s="220"/>
      <c r="E162" s="19" t="s">
        <v>971</v>
      </c>
      <c r="F162" s="19" t="s">
        <v>953</v>
      </c>
      <c r="G162" s="158" t="str">
        <f t="shared" si="9"/>
        <v>IFA</v>
      </c>
      <c r="H162" s="158" t="str">
        <f t="shared" si="10"/>
        <v>A</v>
      </c>
      <c r="I162" s="158" t="str">
        <f t="shared" si="11"/>
        <v>98207-4-0021</v>
      </c>
      <c r="J162" s="237">
        <f t="shared" si="12"/>
        <v>43948</v>
      </c>
      <c r="K162" s="19"/>
      <c r="L162" s="324"/>
      <c r="M162" s="19"/>
      <c r="N162" s="148"/>
      <c r="O162" s="207">
        <v>0.7</v>
      </c>
      <c r="P162" s="194"/>
      <c r="Q162" s="158" t="s">
        <v>341</v>
      </c>
      <c r="R162" s="158" t="s">
        <v>342</v>
      </c>
      <c r="S162" s="158" t="s">
        <v>916</v>
      </c>
      <c r="T162" s="237">
        <v>43948</v>
      </c>
      <c r="U162" s="19"/>
      <c r="V162" s="19"/>
      <c r="W162" s="19"/>
      <c r="X162" s="198"/>
      <c r="Y162" s="158"/>
      <c r="Z162" s="158"/>
      <c r="AA162" s="158"/>
      <c r="AB162" s="237"/>
      <c r="AC162" s="19"/>
      <c r="AD162" s="19"/>
      <c r="AE162" s="19"/>
      <c r="AF162" s="225"/>
      <c r="AG162" s="19"/>
      <c r="AH162" s="19"/>
      <c r="AI162" s="19"/>
      <c r="AJ162" s="19"/>
      <c r="AK162" s="19"/>
      <c r="AL162" s="19"/>
      <c r="AM162" s="19"/>
      <c r="AN162" s="229"/>
      <c r="AO162" s="19"/>
      <c r="AP162" s="19"/>
      <c r="AQ162" s="19"/>
      <c r="AR162" s="19"/>
      <c r="AS162" s="19"/>
      <c r="AT162" s="19"/>
      <c r="AU162" s="19"/>
    </row>
    <row r="163" spans="1:47" s="11" customFormat="1" outlineLevel="4" x14ac:dyDescent="0.25">
      <c r="A163" s="156"/>
      <c r="B163" s="155"/>
      <c r="C163" s="184"/>
      <c r="D163" s="220"/>
      <c r="E163" s="19" t="s">
        <v>972</v>
      </c>
      <c r="F163" s="19" t="s">
        <v>954</v>
      </c>
      <c r="G163" s="158" t="str">
        <f t="shared" si="9"/>
        <v>IFA</v>
      </c>
      <c r="H163" s="158" t="str">
        <f t="shared" si="10"/>
        <v>A</v>
      </c>
      <c r="I163" s="158" t="str">
        <f t="shared" si="11"/>
        <v>98207-4-0021</v>
      </c>
      <c r="J163" s="237">
        <f t="shared" si="12"/>
        <v>43948</v>
      </c>
      <c r="K163" s="19"/>
      <c r="L163" s="324"/>
      <c r="M163" s="19"/>
      <c r="N163" s="148"/>
      <c r="O163" s="207">
        <v>0.7</v>
      </c>
      <c r="P163" s="194"/>
      <c r="Q163" s="158" t="s">
        <v>341</v>
      </c>
      <c r="R163" s="158" t="s">
        <v>342</v>
      </c>
      <c r="S163" s="158" t="s">
        <v>916</v>
      </c>
      <c r="T163" s="237">
        <v>43948</v>
      </c>
      <c r="U163" s="19"/>
      <c r="V163" s="19"/>
      <c r="W163" s="19"/>
      <c r="X163" s="198"/>
      <c r="Y163" s="158"/>
      <c r="Z163" s="158"/>
      <c r="AA163" s="158"/>
      <c r="AB163" s="237"/>
      <c r="AC163" s="19"/>
      <c r="AD163" s="19"/>
      <c r="AE163" s="19"/>
      <c r="AF163" s="225"/>
      <c r="AG163" s="19"/>
      <c r="AH163" s="19"/>
      <c r="AI163" s="19"/>
      <c r="AJ163" s="19"/>
      <c r="AK163" s="19"/>
      <c r="AL163" s="19"/>
      <c r="AM163" s="19"/>
      <c r="AN163" s="229"/>
      <c r="AO163" s="19"/>
      <c r="AP163" s="19"/>
      <c r="AQ163" s="19"/>
      <c r="AR163" s="19"/>
      <c r="AS163" s="19"/>
      <c r="AT163" s="19"/>
      <c r="AU163" s="19"/>
    </row>
    <row r="164" spans="1:47" s="11" customFormat="1" outlineLevel="4" x14ac:dyDescent="0.25">
      <c r="A164" s="156"/>
      <c r="B164" s="155"/>
      <c r="C164" s="184"/>
      <c r="D164" s="220"/>
      <c r="E164" s="19" t="s">
        <v>973</v>
      </c>
      <c r="F164" s="19" t="s">
        <v>955</v>
      </c>
      <c r="G164" s="158" t="str">
        <f t="shared" si="9"/>
        <v>IFA</v>
      </c>
      <c r="H164" s="158" t="str">
        <f t="shared" si="10"/>
        <v>A</v>
      </c>
      <c r="I164" s="158" t="str">
        <f t="shared" si="11"/>
        <v>98207-4-0021</v>
      </c>
      <c r="J164" s="237">
        <f t="shared" si="12"/>
        <v>43948</v>
      </c>
      <c r="K164" s="19"/>
      <c r="L164" s="324"/>
      <c r="M164" s="19"/>
      <c r="N164" s="148"/>
      <c r="O164" s="207">
        <v>0.7</v>
      </c>
      <c r="P164" s="194"/>
      <c r="Q164" s="158" t="s">
        <v>341</v>
      </c>
      <c r="R164" s="158" t="s">
        <v>342</v>
      </c>
      <c r="S164" s="158" t="s">
        <v>916</v>
      </c>
      <c r="T164" s="237">
        <v>43948</v>
      </c>
      <c r="U164" s="19"/>
      <c r="V164" s="19"/>
      <c r="W164" s="19"/>
      <c r="X164" s="198"/>
      <c r="Y164" s="158"/>
      <c r="Z164" s="158"/>
      <c r="AA164" s="158"/>
      <c r="AB164" s="237"/>
      <c r="AC164" s="19"/>
      <c r="AD164" s="19"/>
      <c r="AE164" s="19"/>
      <c r="AF164" s="225"/>
      <c r="AG164" s="19"/>
      <c r="AH164" s="19"/>
      <c r="AI164" s="19"/>
      <c r="AJ164" s="19"/>
      <c r="AK164" s="19"/>
      <c r="AL164" s="19"/>
      <c r="AM164" s="19"/>
      <c r="AN164" s="229"/>
      <c r="AO164" s="19"/>
      <c r="AP164" s="19"/>
      <c r="AQ164" s="19"/>
      <c r="AR164" s="19"/>
      <c r="AS164" s="19"/>
      <c r="AT164" s="19"/>
      <c r="AU164" s="19"/>
    </row>
    <row r="165" spans="1:47" s="11" customFormat="1" outlineLevel="4" x14ac:dyDescent="0.25">
      <c r="A165" s="156"/>
      <c r="B165" s="155"/>
      <c r="C165" s="184"/>
      <c r="D165" s="220"/>
      <c r="E165" s="19" t="s">
        <v>974</v>
      </c>
      <c r="F165" s="19" t="s">
        <v>956</v>
      </c>
      <c r="G165" s="158" t="str">
        <f t="shared" si="9"/>
        <v>IFA</v>
      </c>
      <c r="H165" s="158" t="str">
        <f t="shared" si="10"/>
        <v>A</v>
      </c>
      <c r="I165" s="158" t="str">
        <f t="shared" si="11"/>
        <v>98207-4-0021</v>
      </c>
      <c r="J165" s="237">
        <f t="shared" si="12"/>
        <v>43948</v>
      </c>
      <c r="K165" s="19"/>
      <c r="L165" s="324"/>
      <c r="M165" s="19"/>
      <c r="N165" s="148"/>
      <c r="O165" s="207">
        <v>0.7</v>
      </c>
      <c r="P165" s="194"/>
      <c r="Q165" s="158" t="s">
        <v>341</v>
      </c>
      <c r="R165" s="158" t="s">
        <v>342</v>
      </c>
      <c r="S165" s="158" t="s">
        <v>916</v>
      </c>
      <c r="T165" s="237">
        <v>43948</v>
      </c>
      <c r="U165" s="19"/>
      <c r="V165" s="19"/>
      <c r="W165" s="19"/>
      <c r="X165" s="198"/>
      <c r="Y165" s="158"/>
      <c r="Z165" s="158"/>
      <c r="AA165" s="158"/>
      <c r="AB165" s="237"/>
      <c r="AC165" s="19"/>
      <c r="AD165" s="19"/>
      <c r="AE165" s="19"/>
      <c r="AF165" s="225"/>
      <c r="AG165" s="19"/>
      <c r="AH165" s="19"/>
      <c r="AI165" s="19"/>
      <c r="AJ165" s="19"/>
      <c r="AK165" s="19"/>
      <c r="AL165" s="19"/>
      <c r="AM165" s="19"/>
      <c r="AN165" s="229"/>
      <c r="AO165" s="19"/>
      <c r="AP165" s="19"/>
      <c r="AQ165" s="19"/>
      <c r="AR165" s="19"/>
      <c r="AS165" s="19"/>
      <c r="AT165" s="19"/>
      <c r="AU165" s="19"/>
    </row>
    <row r="166" spans="1:47" s="11" customFormat="1" outlineLevel="4" x14ac:dyDescent="0.25">
      <c r="A166" s="156"/>
      <c r="B166" s="155"/>
      <c r="C166" s="184"/>
      <c r="D166" s="220"/>
      <c r="E166" s="19" t="s">
        <v>975</v>
      </c>
      <c r="F166" s="19" t="s">
        <v>957</v>
      </c>
      <c r="G166" s="158" t="str">
        <f t="shared" si="9"/>
        <v>IFA</v>
      </c>
      <c r="H166" s="158" t="str">
        <f t="shared" si="10"/>
        <v>A</v>
      </c>
      <c r="I166" s="158" t="str">
        <f t="shared" si="11"/>
        <v>98207-4-0021</v>
      </c>
      <c r="J166" s="237">
        <f t="shared" si="12"/>
        <v>43948</v>
      </c>
      <c r="K166" s="19"/>
      <c r="L166" s="324"/>
      <c r="M166" s="19"/>
      <c r="N166" s="148"/>
      <c r="O166" s="207">
        <v>0.7</v>
      </c>
      <c r="P166" s="194"/>
      <c r="Q166" s="158" t="s">
        <v>341</v>
      </c>
      <c r="R166" s="158" t="s">
        <v>342</v>
      </c>
      <c r="S166" s="158" t="s">
        <v>916</v>
      </c>
      <c r="T166" s="237">
        <v>43948</v>
      </c>
      <c r="U166" s="19"/>
      <c r="V166" s="19"/>
      <c r="W166" s="19"/>
      <c r="X166" s="198"/>
      <c r="Y166" s="158"/>
      <c r="Z166" s="158"/>
      <c r="AA166" s="158"/>
      <c r="AB166" s="237"/>
      <c r="AC166" s="19"/>
      <c r="AD166" s="19"/>
      <c r="AE166" s="19"/>
      <c r="AF166" s="225"/>
      <c r="AG166" s="19"/>
      <c r="AH166" s="19"/>
      <c r="AI166" s="19"/>
      <c r="AJ166" s="19"/>
      <c r="AK166" s="19"/>
      <c r="AL166" s="19"/>
      <c r="AM166" s="19"/>
      <c r="AN166" s="229"/>
      <c r="AO166" s="19"/>
      <c r="AP166" s="19"/>
      <c r="AQ166" s="19"/>
      <c r="AR166" s="19"/>
      <c r="AS166" s="19"/>
      <c r="AT166" s="19"/>
      <c r="AU166" s="19"/>
    </row>
    <row r="167" spans="1:47" s="11" customFormat="1" outlineLevel="4" x14ac:dyDescent="0.25">
      <c r="A167" s="156"/>
      <c r="B167" s="155"/>
      <c r="C167" s="184"/>
      <c r="D167" s="220"/>
      <c r="E167" s="19" t="s">
        <v>976</v>
      </c>
      <c r="F167" s="19" t="s">
        <v>958</v>
      </c>
      <c r="G167" s="158" t="str">
        <f t="shared" si="9"/>
        <v>IFA</v>
      </c>
      <c r="H167" s="158" t="str">
        <f t="shared" si="10"/>
        <v>A</v>
      </c>
      <c r="I167" s="158" t="str">
        <f t="shared" si="11"/>
        <v>98207-4-0021</v>
      </c>
      <c r="J167" s="237">
        <f t="shared" si="12"/>
        <v>43948</v>
      </c>
      <c r="K167" s="19"/>
      <c r="L167" s="324"/>
      <c r="M167" s="19"/>
      <c r="N167" s="148"/>
      <c r="O167" s="207">
        <v>0.7</v>
      </c>
      <c r="P167" s="194"/>
      <c r="Q167" s="158" t="s">
        <v>341</v>
      </c>
      <c r="R167" s="158" t="s">
        <v>342</v>
      </c>
      <c r="S167" s="158" t="s">
        <v>916</v>
      </c>
      <c r="T167" s="237">
        <v>43948</v>
      </c>
      <c r="U167" s="19"/>
      <c r="V167" s="19"/>
      <c r="W167" s="19"/>
      <c r="X167" s="198"/>
      <c r="Y167" s="158"/>
      <c r="Z167" s="158"/>
      <c r="AA167" s="158"/>
      <c r="AB167" s="237"/>
      <c r="AC167" s="19"/>
      <c r="AD167" s="19"/>
      <c r="AE167" s="19"/>
      <c r="AF167" s="225"/>
      <c r="AG167" s="19"/>
      <c r="AH167" s="19"/>
      <c r="AI167" s="19"/>
      <c r="AJ167" s="19"/>
      <c r="AK167" s="19"/>
      <c r="AL167" s="19"/>
      <c r="AM167" s="19"/>
      <c r="AN167" s="229"/>
      <c r="AO167" s="19"/>
      <c r="AP167" s="19"/>
      <c r="AQ167" s="19"/>
      <c r="AR167" s="19"/>
      <c r="AS167" s="19"/>
      <c r="AT167" s="19"/>
      <c r="AU167" s="19"/>
    </row>
    <row r="168" spans="1:47" s="11" customFormat="1" outlineLevel="4" x14ac:dyDescent="0.25">
      <c r="A168" s="156"/>
      <c r="B168" s="155"/>
      <c r="C168" s="184"/>
      <c r="D168" s="220"/>
      <c r="E168" s="19" t="s">
        <v>977</v>
      </c>
      <c r="F168" s="19" t="s">
        <v>959</v>
      </c>
      <c r="G168" s="158" t="str">
        <f t="shared" si="9"/>
        <v>IFA</v>
      </c>
      <c r="H168" s="158" t="str">
        <f t="shared" si="10"/>
        <v>A</v>
      </c>
      <c r="I168" s="158" t="str">
        <f t="shared" si="11"/>
        <v>98207-4-0021</v>
      </c>
      <c r="J168" s="237">
        <f t="shared" si="12"/>
        <v>43948</v>
      </c>
      <c r="K168" s="19"/>
      <c r="L168" s="324"/>
      <c r="M168" s="19"/>
      <c r="N168" s="148"/>
      <c r="O168" s="207">
        <v>0.7</v>
      </c>
      <c r="P168" s="194"/>
      <c r="Q168" s="158" t="s">
        <v>341</v>
      </c>
      <c r="R168" s="158" t="s">
        <v>342</v>
      </c>
      <c r="S168" s="158" t="s">
        <v>916</v>
      </c>
      <c r="T168" s="237">
        <v>43948</v>
      </c>
      <c r="U168" s="19"/>
      <c r="V168" s="19"/>
      <c r="W168" s="19"/>
      <c r="X168" s="198"/>
      <c r="Y168" s="158"/>
      <c r="Z168" s="158"/>
      <c r="AA168" s="158"/>
      <c r="AB168" s="237"/>
      <c r="AC168" s="19"/>
      <c r="AD168" s="19"/>
      <c r="AE168" s="19"/>
      <c r="AF168" s="225"/>
      <c r="AG168" s="19"/>
      <c r="AH168" s="19"/>
      <c r="AI168" s="19"/>
      <c r="AJ168" s="19"/>
      <c r="AK168" s="19"/>
      <c r="AL168" s="19"/>
      <c r="AM168" s="19"/>
      <c r="AN168" s="229"/>
      <c r="AO168" s="19"/>
      <c r="AP168" s="19"/>
      <c r="AQ168" s="19"/>
      <c r="AR168" s="19"/>
      <c r="AS168" s="19"/>
      <c r="AT168" s="19"/>
      <c r="AU168" s="19"/>
    </row>
    <row r="169" spans="1:47" s="11" customFormat="1" outlineLevel="4" x14ac:dyDescent="0.25">
      <c r="A169" s="156"/>
      <c r="B169" s="155"/>
      <c r="C169" s="184"/>
      <c r="D169" s="220"/>
      <c r="E169" s="19" t="s">
        <v>978</v>
      </c>
      <c r="F169" s="19" t="s">
        <v>960</v>
      </c>
      <c r="G169" s="158" t="str">
        <f t="shared" si="9"/>
        <v>IFA</v>
      </c>
      <c r="H169" s="158" t="str">
        <f t="shared" si="10"/>
        <v>A</v>
      </c>
      <c r="I169" s="158" t="str">
        <f t="shared" si="11"/>
        <v>98207-4-0021</v>
      </c>
      <c r="J169" s="237">
        <f t="shared" si="12"/>
        <v>43948</v>
      </c>
      <c r="K169" s="19"/>
      <c r="L169" s="324"/>
      <c r="M169" s="19"/>
      <c r="N169" s="148"/>
      <c r="O169" s="207">
        <v>0.7</v>
      </c>
      <c r="P169" s="194"/>
      <c r="Q169" s="158" t="s">
        <v>341</v>
      </c>
      <c r="R169" s="158" t="s">
        <v>342</v>
      </c>
      <c r="S169" s="158" t="s">
        <v>916</v>
      </c>
      <c r="T169" s="237">
        <v>43948</v>
      </c>
      <c r="U169" s="19"/>
      <c r="V169" s="19"/>
      <c r="W169" s="19"/>
      <c r="X169" s="198"/>
      <c r="Y169" s="158"/>
      <c r="Z169" s="158"/>
      <c r="AA169" s="158"/>
      <c r="AB169" s="237"/>
      <c r="AC169" s="19"/>
      <c r="AD169" s="19"/>
      <c r="AE169" s="19"/>
      <c r="AF169" s="225"/>
      <c r="AG169" s="19"/>
      <c r="AH169" s="19"/>
      <c r="AI169" s="19"/>
      <c r="AJ169" s="19"/>
      <c r="AK169" s="19"/>
      <c r="AL169" s="19"/>
      <c r="AM169" s="19"/>
      <c r="AN169" s="229"/>
      <c r="AO169" s="19"/>
      <c r="AP169" s="19"/>
      <c r="AQ169" s="19"/>
      <c r="AR169" s="19"/>
      <c r="AS169" s="19"/>
      <c r="AT169" s="19"/>
      <c r="AU169" s="19"/>
    </row>
    <row r="170" spans="1:47" s="11" customFormat="1" outlineLevel="4" x14ac:dyDescent="0.25">
      <c r="A170" s="156"/>
      <c r="B170" s="155"/>
      <c r="C170" s="184"/>
      <c r="D170" s="220"/>
      <c r="E170" s="19" t="s">
        <v>979</v>
      </c>
      <c r="F170" s="19" t="s">
        <v>961</v>
      </c>
      <c r="G170" s="158" t="str">
        <f t="shared" si="9"/>
        <v>IFA</v>
      </c>
      <c r="H170" s="158" t="str">
        <f t="shared" si="10"/>
        <v>A</v>
      </c>
      <c r="I170" s="158" t="str">
        <f t="shared" si="11"/>
        <v>98207-4-0021</v>
      </c>
      <c r="J170" s="237">
        <f t="shared" si="12"/>
        <v>43948</v>
      </c>
      <c r="K170" s="19"/>
      <c r="L170" s="324"/>
      <c r="M170" s="19"/>
      <c r="N170" s="148"/>
      <c r="O170" s="207">
        <v>0.7</v>
      </c>
      <c r="P170" s="194"/>
      <c r="Q170" s="158" t="s">
        <v>341</v>
      </c>
      <c r="R170" s="158" t="s">
        <v>342</v>
      </c>
      <c r="S170" s="158" t="s">
        <v>916</v>
      </c>
      <c r="T170" s="237">
        <v>43948</v>
      </c>
      <c r="U170" s="19"/>
      <c r="V170" s="19"/>
      <c r="W170" s="19"/>
      <c r="X170" s="198"/>
      <c r="Y170" s="158"/>
      <c r="Z170" s="158"/>
      <c r="AA170" s="158"/>
      <c r="AB170" s="237"/>
      <c r="AC170" s="19"/>
      <c r="AD170" s="19"/>
      <c r="AE170" s="19"/>
      <c r="AF170" s="225"/>
      <c r="AG170" s="19"/>
      <c r="AH170" s="19"/>
      <c r="AI170" s="19"/>
      <c r="AJ170" s="19"/>
      <c r="AK170" s="19"/>
      <c r="AL170" s="19"/>
      <c r="AM170" s="19"/>
      <c r="AN170" s="229"/>
      <c r="AO170" s="19"/>
      <c r="AP170" s="19"/>
      <c r="AQ170" s="19"/>
      <c r="AR170" s="19"/>
      <c r="AS170" s="19"/>
      <c r="AT170" s="19"/>
      <c r="AU170" s="19"/>
    </row>
    <row r="171" spans="1:47" s="11" customFormat="1" outlineLevel="4" x14ac:dyDescent="0.25">
      <c r="A171" s="156"/>
      <c r="B171" s="155"/>
      <c r="C171" s="184"/>
      <c r="D171" s="220"/>
      <c r="E171" s="19" t="s">
        <v>980</v>
      </c>
      <c r="F171" s="19" t="s">
        <v>962</v>
      </c>
      <c r="G171" s="158" t="str">
        <f t="shared" si="9"/>
        <v>IFA</v>
      </c>
      <c r="H171" s="158" t="str">
        <f t="shared" si="10"/>
        <v>A</v>
      </c>
      <c r="I171" s="158" t="str">
        <f t="shared" si="11"/>
        <v>98207-4-0021</v>
      </c>
      <c r="J171" s="237">
        <f t="shared" si="12"/>
        <v>43948</v>
      </c>
      <c r="K171" s="19"/>
      <c r="L171" s="324"/>
      <c r="M171" s="19"/>
      <c r="N171" s="148"/>
      <c r="O171" s="207">
        <v>0.7</v>
      </c>
      <c r="P171" s="194"/>
      <c r="Q171" s="158" t="s">
        <v>341</v>
      </c>
      <c r="R171" s="158" t="s">
        <v>342</v>
      </c>
      <c r="S171" s="158" t="s">
        <v>916</v>
      </c>
      <c r="T171" s="237">
        <v>43948</v>
      </c>
      <c r="U171" s="19"/>
      <c r="V171" s="19"/>
      <c r="W171" s="19"/>
      <c r="X171" s="198"/>
      <c r="Y171" s="158"/>
      <c r="Z171" s="158"/>
      <c r="AA171" s="158"/>
      <c r="AB171" s="237"/>
      <c r="AC171" s="19"/>
      <c r="AD171" s="19"/>
      <c r="AE171" s="19"/>
      <c r="AF171" s="225"/>
      <c r="AG171" s="19"/>
      <c r="AH171" s="19"/>
      <c r="AI171" s="19"/>
      <c r="AJ171" s="19"/>
      <c r="AK171" s="19"/>
      <c r="AL171" s="19"/>
      <c r="AM171" s="19"/>
      <c r="AN171" s="229"/>
      <c r="AO171" s="19"/>
      <c r="AP171" s="19"/>
      <c r="AQ171" s="19"/>
      <c r="AR171" s="19"/>
      <c r="AS171" s="19"/>
      <c r="AT171" s="19"/>
      <c r="AU171" s="19"/>
    </row>
    <row r="172" spans="1:47" s="11" customFormat="1" outlineLevel="4" x14ac:dyDescent="0.25">
      <c r="A172" s="156"/>
      <c r="B172" s="155"/>
      <c r="C172" s="184"/>
      <c r="D172" s="220"/>
      <c r="E172" s="19" t="s">
        <v>981</v>
      </c>
      <c r="F172" s="19" t="s">
        <v>963</v>
      </c>
      <c r="G172" s="158" t="str">
        <f t="shared" si="9"/>
        <v>IFA</v>
      </c>
      <c r="H172" s="158" t="str">
        <f t="shared" si="10"/>
        <v>A</v>
      </c>
      <c r="I172" s="158" t="str">
        <f t="shared" si="11"/>
        <v>98207-4-0021</v>
      </c>
      <c r="J172" s="237">
        <f t="shared" si="12"/>
        <v>43948</v>
      </c>
      <c r="K172" s="19"/>
      <c r="L172" s="324"/>
      <c r="M172" s="19"/>
      <c r="N172" s="148"/>
      <c r="O172" s="207">
        <v>0.7</v>
      </c>
      <c r="P172" s="194"/>
      <c r="Q172" s="158" t="s">
        <v>341</v>
      </c>
      <c r="R172" s="158" t="s">
        <v>342</v>
      </c>
      <c r="S172" s="158" t="s">
        <v>916</v>
      </c>
      <c r="T172" s="237">
        <v>43948</v>
      </c>
      <c r="U172" s="19"/>
      <c r="V172" s="19"/>
      <c r="W172" s="19"/>
      <c r="X172" s="198"/>
      <c r="Y172" s="158"/>
      <c r="Z172" s="158"/>
      <c r="AA172" s="158"/>
      <c r="AB172" s="237"/>
      <c r="AC172" s="19"/>
      <c r="AD172" s="19"/>
      <c r="AE172" s="19"/>
      <c r="AF172" s="225"/>
      <c r="AG172" s="19"/>
      <c r="AH172" s="19"/>
      <c r="AI172" s="19"/>
      <c r="AJ172" s="19"/>
      <c r="AK172" s="19"/>
      <c r="AL172" s="19"/>
      <c r="AM172" s="19"/>
      <c r="AN172" s="229"/>
      <c r="AO172" s="19"/>
      <c r="AP172" s="19"/>
      <c r="AQ172" s="19"/>
      <c r="AR172" s="19"/>
      <c r="AS172" s="19"/>
      <c r="AT172" s="19"/>
      <c r="AU172" s="19"/>
    </row>
    <row r="173" spans="1:47" s="11" customFormat="1" outlineLevel="4" x14ac:dyDescent="0.25">
      <c r="A173" s="156"/>
      <c r="B173" s="155"/>
      <c r="C173" s="184"/>
      <c r="D173" s="220"/>
      <c r="E173" s="19" t="s">
        <v>982</v>
      </c>
      <c r="F173" s="19" t="s">
        <v>964</v>
      </c>
      <c r="G173" s="158" t="str">
        <f t="shared" si="9"/>
        <v>IFA</v>
      </c>
      <c r="H173" s="158" t="str">
        <f t="shared" si="10"/>
        <v>A</v>
      </c>
      <c r="I173" s="158" t="str">
        <f t="shared" si="11"/>
        <v>98207-4-0021</v>
      </c>
      <c r="J173" s="237">
        <f t="shared" si="12"/>
        <v>43948</v>
      </c>
      <c r="K173" s="19"/>
      <c r="L173" s="324"/>
      <c r="M173" s="19"/>
      <c r="N173" s="148"/>
      <c r="O173" s="207">
        <v>0.7</v>
      </c>
      <c r="P173" s="194"/>
      <c r="Q173" s="158" t="s">
        <v>341</v>
      </c>
      <c r="R173" s="158" t="s">
        <v>342</v>
      </c>
      <c r="S173" s="158" t="s">
        <v>916</v>
      </c>
      <c r="T173" s="237">
        <v>43948</v>
      </c>
      <c r="U173" s="19"/>
      <c r="V173" s="19"/>
      <c r="W173" s="19"/>
      <c r="X173" s="198"/>
      <c r="Y173" s="158"/>
      <c r="Z173" s="158"/>
      <c r="AA173" s="158"/>
      <c r="AB173" s="237"/>
      <c r="AC173" s="19"/>
      <c r="AD173" s="19"/>
      <c r="AE173" s="19"/>
      <c r="AF173" s="225"/>
      <c r="AG173" s="19"/>
      <c r="AH173" s="19"/>
      <c r="AI173" s="19"/>
      <c r="AJ173" s="19"/>
      <c r="AK173" s="19"/>
      <c r="AL173" s="19"/>
      <c r="AM173" s="19"/>
      <c r="AN173" s="229"/>
      <c r="AO173" s="19"/>
      <c r="AP173" s="19"/>
      <c r="AQ173" s="19"/>
      <c r="AR173" s="19"/>
      <c r="AS173" s="19"/>
      <c r="AT173" s="19"/>
      <c r="AU173" s="19"/>
    </row>
    <row r="174" spans="1:47" s="11" customFormat="1" outlineLevel="4" x14ac:dyDescent="0.25">
      <c r="A174" s="156"/>
      <c r="B174" s="155"/>
      <c r="C174" s="184"/>
      <c r="D174" s="220"/>
      <c r="E174" s="19" t="s">
        <v>1054</v>
      </c>
      <c r="F174" s="19" t="s">
        <v>1034</v>
      </c>
      <c r="G174" s="158" t="str">
        <f t="shared" ref="G174:G182" si="13">IF(AO174&lt;&gt;"",AO174,IF(AG174&lt;&gt;"",AG174,IF(Y174&lt;&gt;"",Y174,IF(Q174&lt;&gt;"",Q174,""))))</f>
        <v>IFA</v>
      </c>
      <c r="H174" s="158" t="str">
        <f t="shared" ref="H174:H182" si="14">IF(AP174&lt;&gt;"",AP174,IF(AH174&lt;&gt;"",AH174,IF(Z174&lt;&gt;"",Z174,IF(R174&lt;&gt;"",R174,""))))</f>
        <v>A</v>
      </c>
      <c r="I174" s="158"/>
      <c r="J174" s="237"/>
      <c r="K174" s="19"/>
      <c r="L174" s="324"/>
      <c r="M174" s="19"/>
      <c r="N174" s="148"/>
      <c r="O174" s="207">
        <v>0.7</v>
      </c>
      <c r="P174" s="194"/>
      <c r="Q174" s="158" t="s">
        <v>341</v>
      </c>
      <c r="R174" s="158" t="s">
        <v>342</v>
      </c>
      <c r="S174" s="158" t="s">
        <v>1062</v>
      </c>
      <c r="T174" s="237">
        <v>44062</v>
      </c>
      <c r="U174" s="19"/>
      <c r="V174" s="19"/>
      <c r="W174" s="19"/>
      <c r="X174" s="198"/>
      <c r="Y174" s="158"/>
      <c r="Z174" s="158"/>
      <c r="AA174" s="158"/>
      <c r="AB174" s="237"/>
      <c r="AC174" s="19"/>
      <c r="AD174" s="19"/>
      <c r="AE174" s="19"/>
      <c r="AF174" s="225"/>
      <c r="AG174" s="19"/>
      <c r="AH174" s="19"/>
      <c r="AI174" s="19"/>
      <c r="AJ174" s="19"/>
      <c r="AK174" s="19"/>
      <c r="AL174" s="19"/>
      <c r="AM174" s="19"/>
      <c r="AN174" s="229"/>
      <c r="AO174" s="19"/>
      <c r="AP174" s="19"/>
      <c r="AQ174" s="19"/>
      <c r="AR174" s="19"/>
      <c r="AS174" s="19"/>
      <c r="AT174" s="19"/>
      <c r="AU174" s="19"/>
    </row>
    <row r="175" spans="1:47" s="11" customFormat="1" outlineLevel="4" x14ac:dyDescent="0.25">
      <c r="A175" s="156"/>
      <c r="B175" s="155"/>
      <c r="C175" s="184"/>
      <c r="D175" s="220"/>
      <c r="E175" s="19" t="s">
        <v>1055</v>
      </c>
      <c r="F175" s="19" t="s">
        <v>1035</v>
      </c>
      <c r="G175" s="158" t="str">
        <f t="shared" si="13"/>
        <v>IFA</v>
      </c>
      <c r="H175" s="158" t="str">
        <f t="shared" si="14"/>
        <v>A</v>
      </c>
      <c r="I175" s="158"/>
      <c r="J175" s="237"/>
      <c r="K175" s="19"/>
      <c r="L175" s="324"/>
      <c r="M175" s="19"/>
      <c r="N175" s="148"/>
      <c r="O175" s="207">
        <v>0.7</v>
      </c>
      <c r="P175" s="194"/>
      <c r="Q175" s="158" t="s">
        <v>341</v>
      </c>
      <c r="R175" s="158" t="s">
        <v>342</v>
      </c>
      <c r="S175" s="158" t="s">
        <v>1062</v>
      </c>
      <c r="T175" s="237">
        <v>44062</v>
      </c>
      <c r="U175" s="19"/>
      <c r="V175" s="19"/>
      <c r="W175" s="19"/>
      <c r="X175" s="198"/>
      <c r="Y175" s="158"/>
      <c r="Z175" s="158"/>
      <c r="AA175" s="158"/>
      <c r="AB175" s="237"/>
      <c r="AC175" s="19"/>
      <c r="AD175" s="19"/>
      <c r="AE175" s="19"/>
      <c r="AF175" s="225"/>
      <c r="AG175" s="19"/>
      <c r="AH175" s="19"/>
      <c r="AI175" s="19"/>
      <c r="AJ175" s="19"/>
      <c r="AK175" s="19"/>
      <c r="AL175" s="19"/>
      <c r="AM175" s="19"/>
      <c r="AN175" s="229"/>
      <c r="AO175" s="19"/>
      <c r="AP175" s="19"/>
      <c r="AQ175" s="19"/>
      <c r="AR175" s="19"/>
      <c r="AS175" s="19"/>
      <c r="AT175" s="19"/>
      <c r="AU175" s="19"/>
    </row>
    <row r="176" spans="1:47" s="11" customFormat="1" outlineLevel="4" x14ac:dyDescent="0.25">
      <c r="A176" s="156"/>
      <c r="B176" s="155"/>
      <c r="C176" s="184"/>
      <c r="D176" s="220"/>
      <c r="E176" s="19" t="s">
        <v>1056</v>
      </c>
      <c r="F176" s="19" t="s">
        <v>1036</v>
      </c>
      <c r="G176" s="158" t="str">
        <f t="shared" si="13"/>
        <v>IFA</v>
      </c>
      <c r="H176" s="158" t="str">
        <f t="shared" si="14"/>
        <v>A</v>
      </c>
      <c r="I176" s="158"/>
      <c r="J176" s="237"/>
      <c r="K176" s="19"/>
      <c r="L176" s="324"/>
      <c r="M176" s="19"/>
      <c r="N176" s="148"/>
      <c r="O176" s="207">
        <v>0.7</v>
      </c>
      <c r="P176" s="194"/>
      <c r="Q176" s="158" t="s">
        <v>341</v>
      </c>
      <c r="R176" s="158" t="s">
        <v>342</v>
      </c>
      <c r="S176" s="158" t="s">
        <v>1062</v>
      </c>
      <c r="T176" s="237">
        <v>44062</v>
      </c>
      <c r="U176" s="19"/>
      <c r="V176" s="19"/>
      <c r="W176" s="19"/>
      <c r="X176" s="198"/>
      <c r="Y176" s="158"/>
      <c r="Z176" s="158"/>
      <c r="AA176" s="158"/>
      <c r="AB176" s="237"/>
      <c r="AC176" s="19"/>
      <c r="AD176" s="19"/>
      <c r="AE176" s="19"/>
      <c r="AF176" s="225"/>
      <c r="AG176" s="19"/>
      <c r="AH176" s="19"/>
      <c r="AI176" s="19"/>
      <c r="AJ176" s="19"/>
      <c r="AK176" s="19"/>
      <c r="AL176" s="19"/>
      <c r="AM176" s="19"/>
      <c r="AN176" s="229"/>
      <c r="AO176" s="19"/>
      <c r="AP176" s="19"/>
      <c r="AQ176" s="19"/>
      <c r="AR176" s="19"/>
      <c r="AS176" s="19"/>
      <c r="AT176" s="19"/>
      <c r="AU176" s="19"/>
    </row>
    <row r="177" spans="1:47" s="11" customFormat="1" outlineLevel="4" x14ac:dyDescent="0.25">
      <c r="A177" s="156"/>
      <c r="B177" s="155"/>
      <c r="C177" s="184"/>
      <c r="D177" s="220"/>
      <c r="E177" s="19" t="s">
        <v>1057</v>
      </c>
      <c r="F177" s="19" t="s">
        <v>1037</v>
      </c>
      <c r="G177" s="158" t="str">
        <f t="shared" si="13"/>
        <v>IFA</v>
      </c>
      <c r="H177" s="158" t="str">
        <f t="shared" si="14"/>
        <v>A</v>
      </c>
      <c r="I177" s="158"/>
      <c r="J177" s="237"/>
      <c r="K177" s="19"/>
      <c r="L177" s="324"/>
      <c r="M177" s="19"/>
      <c r="N177" s="148"/>
      <c r="O177" s="207">
        <v>0.7</v>
      </c>
      <c r="P177" s="194"/>
      <c r="Q177" s="158" t="s">
        <v>341</v>
      </c>
      <c r="R177" s="158" t="s">
        <v>342</v>
      </c>
      <c r="S177" s="158" t="s">
        <v>1062</v>
      </c>
      <c r="T177" s="237">
        <v>44062</v>
      </c>
      <c r="U177" s="19"/>
      <c r="V177" s="19"/>
      <c r="W177" s="19"/>
      <c r="X177" s="198"/>
      <c r="Y177" s="158"/>
      <c r="Z177" s="158"/>
      <c r="AA177" s="158"/>
      <c r="AB177" s="237"/>
      <c r="AC177" s="19"/>
      <c r="AD177" s="19"/>
      <c r="AE177" s="19"/>
      <c r="AF177" s="225"/>
      <c r="AG177" s="19"/>
      <c r="AH177" s="19"/>
      <c r="AI177" s="19"/>
      <c r="AJ177" s="19"/>
      <c r="AK177" s="19"/>
      <c r="AL177" s="19"/>
      <c r="AM177" s="19"/>
      <c r="AN177" s="229"/>
      <c r="AO177" s="19"/>
      <c r="AP177" s="19"/>
      <c r="AQ177" s="19"/>
      <c r="AR177" s="19"/>
      <c r="AS177" s="19"/>
      <c r="AT177" s="19"/>
      <c r="AU177" s="19"/>
    </row>
    <row r="178" spans="1:47" s="11" customFormat="1" outlineLevel="4" x14ac:dyDescent="0.25">
      <c r="A178" s="156"/>
      <c r="B178" s="155"/>
      <c r="C178" s="184"/>
      <c r="D178" s="220"/>
      <c r="E178" s="19" t="s">
        <v>1058</v>
      </c>
      <c r="F178" s="19" t="s">
        <v>1038</v>
      </c>
      <c r="G178" s="158" t="str">
        <f t="shared" si="13"/>
        <v>IFA</v>
      </c>
      <c r="H178" s="158" t="str">
        <f t="shared" si="14"/>
        <v>A</v>
      </c>
      <c r="I178" s="158"/>
      <c r="J178" s="237"/>
      <c r="K178" s="19"/>
      <c r="L178" s="324"/>
      <c r="M178" s="19"/>
      <c r="N178" s="148"/>
      <c r="O178" s="207">
        <v>0.7</v>
      </c>
      <c r="P178" s="194"/>
      <c r="Q178" s="158" t="s">
        <v>341</v>
      </c>
      <c r="R178" s="158" t="s">
        <v>342</v>
      </c>
      <c r="S178" s="158" t="s">
        <v>1062</v>
      </c>
      <c r="T178" s="237">
        <v>44062</v>
      </c>
      <c r="U178" s="19"/>
      <c r="V178" s="19"/>
      <c r="W178" s="19"/>
      <c r="X178" s="198"/>
      <c r="Y178" s="158"/>
      <c r="Z178" s="158"/>
      <c r="AA178" s="158"/>
      <c r="AB178" s="237"/>
      <c r="AC178" s="19"/>
      <c r="AD178" s="19"/>
      <c r="AE178" s="19"/>
      <c r="AF178" s="225"/>
      <c r="AG178" s="19"/>
      <c r="AH178" s="19"/>
      <c r="AI178" s="19"/>
      <c r="AJ178" s="19"/>
      <c r="AK178" s="19"/>
      <c r="AL178" s="19"/>
      <c r="AM178" s="19"/>
      <c r="AN178" s="229"/>
      <c r="AO178" s="19"/>
      <c r="AP178" s="19"/>
      <c r="AQ178" s="19"/>
      <c r="AR178" s="19"/>
      <c r="AS178" s="19"/>
      <c r="AT178" s="19"/>
      <c r="AU178" s="19"/>
    </row>
    <row r="179" spans="1:47" s="11" customFormat="1" outlineLevel="4" x14ac:dyDescent="0.25">
      <c r="A179" s="156"/>
      <c r="B179" s="155"/>
      <c r="C179" s="184"/>
      <c r="D179" s="220"/>
      <c r="E179" s="19" t="s">
        <v>1059</v>
      </c>
      <c r="F179" s="19" t="s">
        <v>1039</v>
      </c>
      <c r="G179" s="158" t="str">
        <f t="shared" si="13"/>
        <v>IFA</v>
      </c>
      <c r="H179" s="158" t="str">
        <f t="shared" si="14"/>
        <v>A</v>
      </c>
      <c r="I179" s="158"/>
      <c r="J179" s="237"/>
      <c r="K179" s="19"/>
      <c r="L179" s="324"/>
      <c r="M179" s="19"/>
      <c r="N179" s="148"/>
      <c r="O179" s="207">
        <v>0.7</v>
      </c>
      <c r="P179" s="194"/>
      <c r="Q179" s="158" t="s">
        <v>341</v>
      </c>
      <c r="R179" s="158" t="s">
        <v>342</v>
      </c>
      <c r="S179" s="158" t="s">
        <v>1062</v>
      </c>
      <c r="T179" s="237">
        <v>44062</v>
      </c>
      <c r="U179" s="19"/>
      <c r="V179" s="19"/>
      <c r="W179" s="19"/>
      <c r="X179" s="198"/>
      <c r="Y179" s="158"/>
      <c r="Z179" s="158"/>
      <c r="AA179" s="158"/>
      <c r="AB179" s="237"/>
      <c r="AC179" s="19"/>
      <c r="AD179" s="19"/>
      <c r="AE179" s="19"/>
      <c r="AF179" s="225"/>
      <c r="AG179" s="19"/>
      <c r="AH179" s="19"/>
      <c r="AI179" s="19"/>
      <c r="AJ179" s="19"/>
      <c r="AK179" s="19"/>
      <c r="AL179" s="19"/>
      <c r="AM179" s="19"/>
      <c r="AN179" s="229"/>
      <c r="AO179" s="19"/>
      <c r="AP179" s="19"/>
      <c r="AQ179" s="19"/>
      <c r="AR179" s="19"/>
      <c r="AS179" s="19"/>
      <c r="AT179" s="19"/>
      <c r="AU179" s="19"/>
    </row>
    <row r="180" spans="1:47" s="11" customFormat="1" outlineLevel="4" x14ac:dyDescent="0.25">
      <c r="A180" s="156"/>
      <c r="B180" s="155"/>
      <c r="C180" s="184"/>
      <c r="D180" s="220"/>
      <c r="E180" s="19" t="s">
        <v>1060</v>
      </c>
      <c r="F180" s="19" t="s">
        <v>1040</v>
      </c>
      <c r="G180" s="158" t="str">
        <f t="shared" si="13"/>
        <v>IFA</v>
      </c>
      <c r="H180" s="158" t="str">
        <f t="shared" si="14"/>
        <v>A</v>
      </c>
      <c r="I180" s="158"/>
      <c r="J180" s="237"/>
      <c r="K180" s="19"/>
      <c r="L180" s="324"/>
      <c r="M180" s="19"/>
      <c r="N180" s="148"/>
      <c r="O180" s="207">
        <v>0.7</v>
      </c>
      <c r="P180" s="194"/>
      <c r="Q180" s="158" t="s">
        <v>341</v>
      </c>
      <c r="R180" s="158" t="s">
        <v>342</v>
      </c>
      <c r="S180" s="158" t="s">
        <v>1062</v>
      </c>
      <c r="T180" s="237">
        <v>44062</v>
      </c>
      <c r="U180" s="19"/>
      <c r="V180" s="19"/>
      <c r="W180" s="19"/>
      <c r="X180" s="198"/>
      <c r="Y180" s="158"/>
      <c r="Z180" s="158"/>
      <c r="AA180" s="158"/>
      <c r="AB180" s="237"/>
      <c r="AC180" s="19"/>
      <c r="AD180" s="19"/>
      <c r="AE180" s="19"/>
      <c r="AF180" s="225"/>
      <c r="AG180" s="19"/>
      <c r="AH180" s="19"/>
      <c r="AI180" s="19"/>
      <c r="AJ180" s="19"/>
      <c r="AK180" s="19"/>
      <c r="AL180" s="19"/>
      <c r="AM180" s="19"/>
      <c r="AN180" s="229"/>
      <c r="AO180" s="19"/>
      <c r="AP180" s="19"/>
      <c r="AQ180" s="19"/>
      <c r="AR180" s="19"/>
      <c r="AS180" s="19"/>
      <c r="AT180" s="19"/>
      <c r="AU180" s="19"/>
    </row>
    <row r="181" spans="1:47" s="11" customFormat="1" outlineLevel="4" x14ac:dyDescent="0.25">
      <c r="A181" s="156"/>
      <c r="B181" s="155"/>
      <c r="C181" s="184"/>
      <c r="D181" s="220"/>
      <c r="E181" s="19" t="s">
        <v>1061</v>
      </c>
      <c r="F181" s="19" t="s">
        <v>1041</v>
      </c>
      <c r="G181" s="158" t="str">
        <f t="shared" si="13"/>
        <v>IFA</v>
      </c>
      <c r="H181" s="158" t="str">
        <f t="shared" si="14"/>
        <v>A</v>
      </c>
      <c r="I181" s="158"/>
      <c r="J181" s="237"/>
      <c r="K181" s="19"/>
      <c r="L181" s="324"/>
      <c r="M181" s="19"/>
      <c r="N181" s="148"/>
      <c r="O181" s="207">
        <v>0.7</v>
      </c>
      <c r="P181" s="194"/>
      <c r="Q181" s="158" t="s">
        <v>341</v>
      </c>
      <c r="R181" s="158" t="s">
        <v>342</v>
      </c>
      <c r="S181" s="158" t="s">
        <v>1062</v>
      </c>
      <c r="T181" s="237">
        <v>44062</v>
      </c>
      <c r="U181" s="19"/>
      <c r="V181" s="19"/>
      <c r="W181" s="19"/>
      <c r="X181" s="198"/>
      <c r="Y181" s="158"/>
      <c r="Z181" s="158"/>
      <c r="AA181" s="158"/>
      <c r="AB181" s="237"/>
      <c r="AC181" s="19"/>
      <c r="AD181" s="19"/>
      <c r="AE181" s="19"/>
      <c r="AF181" s="225"/>
      <c r="AG181" s="19"/>
      <c r="AH181" s="19"/>
      <c r="AI181" s="19"/>
      <c r="AJ181" s="19"/>
      <c r="AK181" s="19"/>
      <c r="AL181" s="19"/>
      <c r="AM181" s="19"/>
      <c r="AN181" s="229"/>
      <c r="AO181" s="19"/>
      <c r="AP181" s="19"/>
      <c r="AQ181" s="19"/>
      <c r="AR181" s="19"/>
      <c r="AS181" s="19"/>
      <c r="AT181" s="19"/>
      <c r="AU181" s="19"/>
    </row>
    <row r="182" spans="1:47" s="11" customFormat="1" outlineLevel="4" x14ac:dyDescent="0.25">
      <c r="A182" s="156"/>
      <c r="B182" s="155"/>
      <c r="C182" s="184"/>
      <c r="D182" s="220"/>
      <c r="E182" s="19" t="s">
        <v>1061</v>
      </c>
      <c r="F182" s="19" t="s">
        <v>1042</v>
      </c>
      <c r="G182" s="158" t="str">
        <f t="shared" si="13"/>
        <v>IFA</v>
      </c>
      <c r="H182" s="158" t="str">
        <f t="shared" si="14"/>
        <v>A</v>
      </c>
      <c r="I182" s="158"/>
      <c r="J182" s="237"/>
      <c r="K182" s="19"/>
      <c r="L182" s="324"/>
      <c r="M182" s="19"/>
      <c r="N182" s="148"/>
      <c r="O182" s="207">
        <v>0.7</v>
      </c>
      <c r="P182" s="194"/>
      <c r="Q182" s="158" t="s">
        <v>341</v>
      </c>
      <c r="R182" s="158" t="s">
        <v>342</v>
      </c>
      <c r="S182" s="158" t="s">
        <v>1062</v>
      </c>
      <c r="T182" s="237">
        <v>44062</v>
      </c>
      <c r="U182" s="19"/>
      <c r="V182" s="19"/>
      <c r="W182" s="19"/>
      <c r="X182" s="198"/>
      <c r="Y182" s="158"/>
      <c r="Z182" s="158"/>
      <c r="AA182" s="158"/>
      <c r="AB182" s="237"/>
      <c r="AC182" s="19"/>
      <c r="AD182" s="19"/>
      <c r="AE182" s="19"/>
      <c r="AF182" s="225"/>
      <c r="AG182" s="19"/>
      <c r="AH182" s="19"/>
      <c r="AI182" s="19"/>
      <c r="AJ182" s="19"/>
      <c r="AK182" s="19"/>
      <c r="AL182" s="19"/>
      <c r="AM182" s="19"/>
      <c r="AN182" s="229"/>
      <c r="AO182" s="19"/>
      <c r="AP182" s="19"/>
      <c r="AQ182" s="19"/>
      <c r="AR182" s="19"/>
      <c r="AS182" s="19"/>
      <c r="AT182" s="19"/>
      <c r="AU182" s="19"/>
    </row>
    <row r="183" spans="1:47" s="11" customFormat="1" outlineLevel="4" x14ac:dyDescent="0.25">
      <c r="A183" s="156" t="s">
        <v>482</v>
      </c>
      <c r="B183" s="155" t="s">
        <v>478</v>
      </c>
      <c r="C183" s="184"/>
      <c r="D183" s="220"/>
      <c r="E183" s="19" t="s">
        <v>906</v>
      </c>
      <c r="F183" s="19" t="s">
        <v>616</v>
      </c>
      <c r="G183" s="158" t="str">
        <f t="shared" si="9"/>
        <v>IFA</v>
      </c>
      <c r="H183" s="158" t="str">
        <f t="shared" si="10"/>
        <v>A</v>
      </c>
      <c r="I183" s="158" t="str">
        <f t="shared" si="11"/>
        <v>98207-4-0014</v>
      </c>
      <c r="J183" s="237">
        <f t="shared" si="12"/>
        <v>43936</v>
      </c>
      <c r="K183" s="19"/>
      <c r="L183" s="324"/>
      <c r="M183" s="19"/>
      <c r="N183" s="148">
        <v>2.3651844843897822</v>
      </c>
      <c r="O183" s="207">
        <v>0.7</v>
      </c>
      <c r="P183" s="194"/>
      <c r="Q183" s="158" t="s">
        <v>341</v>
      </c>
      <c r="R183" s="158" t="s">
        <v>342</v>
      </c>
      <c r="S183" s="158" t="s">
        <v>899</v>
      </c>
      <c r="T183" s="237">
        <v>43936</v>
      </c>
      <c r="U183" s="19"/>
      <c r="V183" s="19"/>
      <c r="W183" s="19"/>
      <c r="X183" s="198"/>
      <c r="Y183" s="19"/>
      <c r="Z183" s="19"/>
      <c r="AA183" s="19"/>
      <c r="AB183" s="19"/>
      <c r="AC183" s="19"/>
      <c r="AD183" s="19"/>
      <c r="AE183" s="19"/>
      <c r="AF183" s="225"/>
      <c r="AG183" s="19"/>
      <c r="AH183" s="19"/>
      <c r="AI183" s="19"/>
      <c r="AJ183" s="19"/>
      <c r="AK183" s="19"/>
      <c r="AL183" s="19"/>
      <c r="AM183" s="19"/>
      <c r="AN183" s="229"/>
      <c r="AO183" s="19"/>
      <c r="AP183" s="19"/>
      <c r="AQ183" s="19"/>
      <c r="AR183" s="19"/>
      <c r="AS183" s="19"/>
      <c r="AT183" s="19"/>
      <c r="AU183" s="19"/>
    </row>
    <row r="184" spans="1:47" s="11" customFormat="1" outlineLevel="4" x14ac:dyDescent="0.25">
      <c r="A184" s="156"/>
      <c r="B184" s="155"/>
      <c r="C184" s="184"/>
      <c r="D184" s="220"/>
      <c r="E184" s="19" t="s">
        <v>903</v>
      </c>
      <c r="F184" s="19" t="s">
        <v>900</v>
      </c>
      <c r="G184" s="158" t="str">
        <f t="shared" si="9"/>
        <v>IFA</v>
      </c>
      <c r="H184" s="158" t="str">
        <f t="shared" si="10"/>
        <v>A</v>
      </c>
      <c r="I184" s="158" t="str">
        <f t="shared" si="11"/>
        <v>98207-4-0014</v>
      </c>
      <c r="J184" s="237">
        <f t="shared" si="12"/>
        <v>43936</v>
      </c>
      <c r="K184" s="19"/>
      <c r="L184" s="324"/>
      <c r="M184" s="19"/>
      <c r="N184" s="148"/>
      <c r="O184" s="207">
        <v>0.7</v>
      </c>
      <c r="P184" s="194"/>
      <c r="Q184" s="158" t="s">
        <v>341</v>
      </c>
      <c r="R184" s="158" t="s">
        <v>342</v>
      </c>
      <c r="S184" s="158" t="s">
        <v>899</v>
      </c>
      <c r="T184" s="237">
        <v>43936</v>
      </c>
      <c r="U184" s="19"/>
      <c r="V184" s="19"/>
      <c r="W184" s="19"/>
      <c r="X184" s="198"/>
      <c r="Y184" s="19"/>
      <c r="Z184" s="19"/>
      <c r="AA184" s="19"/>
      <c r="AB184" s="19"/>
      <c r="AC184" s="19"/>
      <c r="AD184" s="19"/>
      <c r="AE184" s="19"/>
      <c r="AF184" s="225"/>
      <c r="AG184" s="19"/>
      <c r="AH184" s="19"/>
      <c r="AI184" s="19"/>
      <c r="AJ184" s="19"/>
      <c r="AK184" s="19"/>
      <c r="AL184" s="19"/>
      <c r="AM184" s="19"/>
      <c r="AN184" s="229"/>
      <c r="AO184" s="19"/>
      <c r="AP184" s="19"/>
      <c r="AQ184" s="19"/>
      <c r="AR184" s="19"/>
      <c r="AS184" s="19"/>
      <c r="AT184" s="19"/>
      <c r="AU184" s="19"/>
    </row>
    <row r="185" spans="1:47" s="11" customFormat="1" outlineLevel="4" x14ac:dyDescent="0.25">
      <c r="A185" s="156"/>
      <c r="B185" s="155"/>
      <c r="C185" s="184"/>
      <c r="D185" s="220"/>
      <c r="E185" s="19" t="s">
        <v>904</v>
      </c>
      <c r="F185" s="19" t="s">
        <v>901</v>
      </c>
      <c r="G185" s="158" t="str">
        <f t="shared" si="9"/>
        <v>IFA</v>
      </c>
      <c r="H185" s="158" t="str">
        <f t="shared" si="10"/>
        <v>A</v>
      </c>
      <c r="I185" s="158" t="str">
        <f t="shared" si="11"/>
        <v>98207-4-0014</v>
      </c>
      <c r="J185" s="237">
        <f t="shared" si="12"/>
        <v>43936</v>
      </c>
      <c r="K185" s="19"/>
      <c r="L185" s="324"/>
      <c r="M185" s="19"/>
      <c r="N185" s="148"/>
      <c r="O185" s="207">
        <v>0.7</v>
      </c>
      <c r="P185" s="194"/>
      <c r="Q185" s="158" t="s">
        <v>341</v>
      </c>
      <c r="R185" s="158" t="s">
        <v>342</v>
      </c>
      <c r="S185" s="158" t="s">
        <v>899</v>
      </c>
      <c r="T185" s="237">
        <v>43936</v>
      </c>
      <c r="U185" s="19"/>
      <c r="V185" s="19"/>
      <c r="W185" s="19"/>
      <c r="X185" s="198"/>
      <c r="Y185" s="19"/>
      <c r="Z185" s="19"/>
      <c r="AA185" s="19"/>
      <c r="AB185" s="19"/>
      <c r="AC185" s="19"/>
      <c r="AD185" s="19"/>
      <c r="AE185" s="19"/>
      <c r="AF185" s="225"/>
      <c r="AG185" s="19"/>
      <c r="AH185" s="19"/>
      <c r="AI185" s="19"/>
      <c r="AJ185" s="19"/>
      <c r="AK185" s="19"/>
      <c r="AL185" s="19"/>
      <c r="AM185" s="19"/>
      <c r="AN185" s="229"/>
      <c r="AO185" s="19"/>
      <c r="AP185" s="19"/>
      <c r="AQ185" s="19"/>
      <c r="AR185" s="19"/>
      <c r="AS185" s="19"/>
      <c r="AT185" s="19"/>
      <c r="AU185" s="19"/>
    </row>
    <row r="186" spans="1:47" s="11" customFormat="1" outlineLevel="4" x14ac:dyDescent="0.25">
      <c r="A186" s="156"/>
      <c r="B186" s="155"/>
      <c r="C186" s="184"/>
      <c r="D186" s="220"/>
      <c r="E186" s="19" t="s">
        <v>905</v>
      </c>
      <c r="F186" s="19" t="s">
        <v>902</v>
      </c>
      <c r="G186" s="158" t="str">
        <f t="shared" si="9"/>
        <v>IFA</v>
      </c>
      <c r="H186" s="158" t="str">
        <f t="shared" si="10"/>
        <v>A</v>
      </c>
      <c r="I186" s="158" t="str">
        <f t="shared" si="11"/>
        <v>98207-4-0014</v>
      </c>
      <c r="J186" s="237">
        <f t="shared" si="12"/>
        <v>43936</v>
      </c>
      <c r="K186" s="19"/>
      <c r="L186" s="324"/>
      <c r="M186" s="19"/>
      <c r="N186" s="148"/>
      <c r="O186" s="207">
        <v>0.7</v>
      </c>
      <c r="P186" s="194"/>
      <c r="Q186" s="158" t="s">
        <v>341</v>
      </c>
      <c r="R186" s="158" t="s">
        <v>342</v>
      </c>
      <c r="S186" s="158" t="s">
        <v>899</v>
      </c>
      <c r="T186" s="237">
        <v>43936</v>
      </c>
      <c r="U186" s="19"/>
      <c r="V186" s="19"/>
      <c r="W186" s="19"/>
      <c r="X186" s="198"/>
      <c r="Y186" s="19"/>
      <c r="Z186" s="19"/>
      <c r="AA186" s="19"/>
      <c r="AB186" s="19"/>
      <c r="AC186" s="19"/>
      <c r="AD186" s="19"/>
      <c r="AE186" s="19"/>
      <c r="AF186" s="225"/>
      <c r="AG186" s="19"/>
      <c r="AH186" s="19"/>
      <c r="AI186" s="19"/>
      <c r="AJ186" s="19"/>
      <c r="AK186" s="19"/>
      <c r="AL186" s="19"/>
      <c r="AM186" s="19"/>
      <c r="AN186" s="229"/>
      <c r="AO186" s="19"/>
      <c r="AP186" s="19"/>
      <c r="AQ186" s="19"/>
      <c r="AR186" s="19"/>
      <c r="AS186" s="19"/>
      <c r="AT186" s="19"/>
      <c r="AU186" s="19"/>
    </row>
    <row r="187" spans="1:47" s="11" customFormat="1" outlineLevel="4" x14ac:dyDescent="0.25">
      <c r="A187" s="156"/>
      <c r="B187" s="155"/>
      <c r="C187" s="184"/>
      <c r="D187" s="220"/>
      <c r="E187" s="19" t="s">
        <v>1063</v>
      </c>
      <c r="F187" s="19" t="s">
        <v>1043</v>
      </c>
      <c r="G187" s="158"/>
      <c r="H187" s="158"/>
      <c r="I187" s="158"/>
      <c r="J187" s="237"/>
      <c r="K187" s="19"/>
      <c r="L187" s="324"/>
      <c r="M187" s="19"/>
      <c r="N187" s="148"/>
      <c r="O187" s="207">
        <v>0.7</v>
      </c>
      <c r="P187" s="194"/>
      <c r="Q187" s="158" t="s">
        <v>341</v>
      </c>
      <c r="R187" s="158" t="s">
        <v>342</v>
      </c>
      <c r="S187" s="158" t="s">
        <v>1073</v>
      </c>
      <c r="T187" s="237">
        <v>44069</v>
      </c>
      <c r="U187" s="19"/>
      <c r="V187" s="19"/>
      <c r="W187" s="19"/>
      <c r="X187" s="198"/>
      <c r="Y187" s="19"/>
      <c r="Z187" s="19"/>
      <c r="AA187" s="19"/>
      <c r="AB187" s="19"/>
      <c r="AC187" s="19"/>
      <c r="AD187" s="19"/>
      <c r="AE187" s="19"/>
      <c r="AF187" s="225"/>
      <c r="AG187" s="19"/>
      <c r="AH187" s="19"/>
      <c r="AI187" s="19"/>
      <c r="AJ187" s="19"/>
      <c r="AK187" s="19"/>
      <c r="AL187" s="19"/>
      <c r="AM187" s="19"/>
      <c r="AN187" s="229"/>
      <c r="AO187" s="19"/>
      <c r="AP187" s="19"/>
      <c r="AQ187" s="19"/>
      <c r="AR187" s="19"/>
      <c r="AS187" s="19"/>
      <c r="AT187" s="19"/>
      <c r="AU187" s="19"/>
    </row>
    <row r="188" spans="1:47" s="11" customFormat="1" outlineLevel="4" x14ac:dyDescent="0.25">
      <c r="A188" s="156"/>
      <c r="B188" s="155"/>
      <c r="C188" s="184"/>
      <c r="D188" s="220"/>
      <c r="E188" s="19" t="s">
        <v>1064</v>
      </c>
      <c r="F188" s="19" t="s">
        <v>1044</v>
      </c>
      <c r="G188" s="158"/>
      <c r="H188" s="158"/>
      <c r="I188" s="158"/>
      <c r="J188" s="237"/>
      <c r="K188" s="19"/>
      <c r="L188" s="324"/>
      <c r="M188" s="19"/>
      <c r="N188" s="148"/>
      <c r="O188" s="207">
        <v>0.7</v>
      </c>
      <c r="P188" s="194"/>
      <c r="Q188" s="158" t="s">
        <v>341</v>
      </c>
      <c r="R188" s="158" t="s">
        <v>342</v>
      </c>
      <c r="S188" s="158" t="s">
        <v>1073</v>
      </c>
      <c r="T188" s="237">
        <v>44069</v>
      </c>
      <c r="U188" s="19"/>
      <c r="V188" s="19"/>
      <c r="W188" s="19"/>
      <c r="X188" s="198"/>
      <c r="Y188" s="19"/>
      <c r="Z188" s="19"/>
      <c r="AA188" s="19"/>
      <c r="AB188" s="19"/>
      <c r="AC188" s="19"/>
      <c r="AD188" s="19"/>
      <c r="AE188" s="19"/>
      <c r="AF188" s="225"/>
      <c r="AG188" s="19"/>
      <c r="AH188" s="19"/>
      <c r="AI188" s="19"/>
      <c r="AJ188" s="19"/>
      <c r="AK188" s="19"/>
      <c r="AL188" s="19"/>
      <c r="AM188" s="19"/>
      <c r="AN188" s="229"/>
      <c r="AO188" s="19"/>
      <c r="AP188" s="19"/>
      <c r="AQ188" s="19"/>
      <c r="AR188" s="19"/>
      <c r="AS188" s="19"/>
      <c r="AT188" s="19"/>
      <c r="AU188" s="19"/>
    </row>
    <row r="189" spans="1:47" s="11" customFormat="1" outlineLevel="4" x14ac:dyDescent="0.25">
      <c r="A189" s="156"/>
      <c r="B189" s="155"/>
      <c r="C189" s="184"/>
      <c r="D189" s="220"/>
      <c r="E189" s="19" t="s">
        <v>1065</v>
      </c>
      <c r="F189" s="19" t="s">
        <v>1045</v>
      </c>
      <c r="G189" s="158"/>
      <c r="H189" s="158"/>
      <c r="I189" s="158"/>
      <c r="J189" s="237"/>
      <c r="K189" s="19"/>
      <c r="L189" s="324"/>
      <c r="M189" s="19"/>
      <c r="N189" s="148"/>
      <c r="O189" s="207">
        <v>0.7</v>
      </c>
      <c r="P189" s="194"/>
      <c r="Q189" s="158" t="s">
        <v>341</v>
      </c>
      <c r="R189" s="158" t="s">
        <v>342</v>
      </c>
      <c r="S189" s="158" t="s">
        <v>1073</v>
      </c>
      <c r="T189" s="237">
        <v>44069</v>
      </c>
      <c r="U189" s="19"/>
      <c r="V189" s="19"/>
      <c r="W189" s="19"/>
      <c r="X189" s="198"/>
      <c r="Y189" s="19"/>
      <c r="Z189" s="19"/>
      <c r="AA189" s="19"/>
      <c r="AB189" s="19"/>
      <c r="AC189" s="19"/>
      <c r="AD189" s="19"/>
      <c r="AE189" s="19"/>
      <c r="AF189" s="225"/>
      <c r="AG189" s="19"/>
      <c r="AH189" s="19"/>
      <c r="AI189" s="19"/>
      <c r="AJ189" s="19"/>
      <c r="AK189" s="19"/>
      <c r="AL189" s="19"/>
      <c r="AM189" s="19"/>
      <c r="AN189" s="229"/>
      <c r="AO189" s="19"/>
      <c r="AP189" s="19"/>
      <c r="AQ189" s="19"/>
      <c r="AR189" s="19"/>
      <c r="AS189" s="19"/>
      <c r="AT189" s="19"/>
      <c r="AU189" s="19"/>
    </row>
    <row r="190" spans="1:47" s="11" customFormat="1" outlineLevel="4" x14ac:dyDescent="0.25">
      <c r="A190" s="156"/>
      <c r="B190" s="155"/>
      <c r="C190" s="184"/>
      <c r="D190" s="220"/>
      <c r="E190" s="19" t="s">
        <v>1066</v>
      </c>
      <c r="F190" s="19" t="s">
        <v>1046</v>
      </c>
      <c r="G190" s="158"/>
      <c r="H190" s="158"/>
      <c r="I190" s="158"/>
      <c r="J190" s="237"/>
      <c r="K190" s="19"/>
      <c r="L190" s="324"/>
      <c r="M190" s="19"/>
      <c r="N190" s="148"/>
      <c r="O190" s="207">
        <v>0.7</v>
      </c>
      <c r="P190" s="194"/>
      <c r="Q190" s="158" t="s">
        <v>341</v>
      </c>
      <c r="R190" s="158" t="s">
        <v>342</v>
      </c>
      <c r="S190" s="158" t="s">
        <v>1073</v>
      </c>
      <c r="T190" s="237">
        <v>44069</v>
      </c>
      <c r="U190" s="19"/>
      <c r="V190" s="19"/>
      <c r="W190" s="19"/>
      <c r="X190" s="198"/>
      <c r="Y190" s="19"/>
      <c r="Z190" s="19"/>
      <c r="AA190" s="19"/>
      <c r="AB190" s="19"/>
      <c r="AC190" s="19"/>
      <c r="AD190" s="19"/>
      <c r="AE190" s="19"/>
      <c r="AF190" s="225"/>
      <c r="AG190" s="19"/>
      <c r="AH190" s="19"/>
      <c r="AI190" s="19"/>
      <c r="AJ190" s="19"/>
      <c r="AK190" s="19"/>
      <c r="AL190" s="19"/>
      <c r="AM190" s="19"/>
      <c r="AN190" s="229"/>
      <c r="AO190" s="19"/>
      <c r="AP190" s="19"/>
      <c r="AQ190" s="19"/>
      <c r="AR190" s="19"/>
      <c r="AS190" s="19"/>
      <c r="AT190" s="19"/>
      <c r="AU190" s="19"/>
    </row>
    <row r="191" spans="1:47" s="11" customFormat="1" outlineLevel="4" x14ac:dyDescent="0.25">
      <c r="A191" s="156"/>
      <c r="B191" s="155"/>
      <c r="C191" s="184"/>
      <c r="D191" s="220"/>
      <c r="E191" s="19" t="s">
        <v>1067</v>
      </c>
      <c r="F191" s="19" t="s">
        <v>1047</v>
      </c>
      <c r="G191" s="158"/>
      <c r="H191" s="158"/>
      <c r="I191" s="158"/>
      <c r="J191" s="237"/>
      <c r="K191" s="19"/>
      <c r="L191" s="324"/>
      <c r="M191" s="19"/>
      <c r="N191" s="148"/>
      <c r="O191" s="207">
        <v>0.7</v>
      </c>
      <c r="P191" s="194"/>
      <c r="Q191" s="158" t="s">
        <v>341</v>
      </c>
      <c r="R191" s="158" t="s">
        <v>342</v>
      </c>
      <c r="S191" s="158" t="s">
        <v>1073</v>
      </c>
      <c r="T191" s="237">
        <v>44069</v>
      </c>
      <c r="U191" s="19"/>
      <c r="V191" s="19"/>
      <c r="W191" s="19"/>
      <c r="X191" s="198"/>
      <c r="Y191" s="19"/>
      <c r="Z191" s="19"/>
      <c r="AA191" s="19"/>
      <c r="AB191" s="19"/>
      <c r="AC191" s="19"/>
      <c r="AD191" s="19"/>
      <c r="AE191" s="19"/>
      <c r="AF191" s="225"/>
      <c r="AG191" s="19"/>
      <c r="AH191" s="19"/>
      <c r="AI191" s="19"/>
      <c r="AJ191" s="19"/>
      <c r="AK191" s="19"/>
      <c r="AL191" s="19"/>
      <c r="AM191" s="19"/>
      <c r="AN191" s="229"/>
      <c r="AO191" s="19"/>
      <c r="AP191" s="19"/>
      <c r="AQ191" s="19"/>
      <c r="AR191" s="19"/>
      <c r="AS191" s="19"/>
      <c r="AT191" s="19"/>
      <c r="AU191" s="19"/>
    </row>
    <row r="192" spans="1:47" s="11" customFormat="1" outlineLevel="4" x14ac:dyDescent="0.25">
      <c r="A192" s="156"/>
      <c r="B192" s="155"/>
      <c r="C192" s="184"/>
      <c r="D192" s="220"/>
      <c r="E192" s="19" t="s">
        <v>1068</v>
      </c>
      <c r="F192" s="19" t="s">
        <v>1048</v>
      </c>
      <c r="G192" s="158"/>
      <c r="H192" s="158"/>
      <c r="I192" s="158"/>
      <c r="J192" s="237"/>
      <c r="K192" s="19"/>
      <c r="L192" s="324"/>
      <c r="M192" s="19"/>
      <c r="N192" s="148"/>
      <c r="O192" s="207">
        <v>0.7</v>
      </c>
      <c r="P192" s="194"/>
      <c r="Q192" s="158" t="s">
        <v>341</v>
      </c>
      <c r="R192" s="158" t="s">
        <v>342</v>
      </c>
      <c r="S192" s="158" t="s">
        <v>1073</v>
      </c>
      <c r="T192" s="237">
        <v>44069</v>
      </c>
      <c r="U192" s="19"/>
      <c r="V192" s="19"/>
      <c r="W192" s="19"/>
      <c r="X192" s="198"/>
      <c r="Y192" s="19"/>
      <c r="Z192" s="19"/>
      <c r="AA192" s="19"/>
      <c r="AB192" s="19"/>
      <c r="AC192" s="19"/>
      <c r="AD192" s="19"/>
      <c r="AE192" s="19"/>
      <c r="AF192" s="225"/>
      <c r="AG192" s="19"/>
      <c r="AH192" s="19"/>
      <c r="AI192" s="19"/>
      <c r="AJ192" s="19"/>
      <c r="AK192" s="19"/>
      <c r="AL192" s="19"/>
      <c r="AM192" s="19"/>
      <c r="AN192" s="229"/>
      <c r="AO192" s="19"/>
      <c r="AP192" s="19"/>
      <c r="AQ192" s="19"/>
      <c r="AR192" s="19"/>
      <c r="AS192" s="19"/>
      <c r="AT192" s="19"/>
      <c r="AU192" s="19"/>
    </row>
    <row r="193" spans="1:47" s="11" customFormat="1" outlineLevel="4" x14ac:dyDescent="0.25">
      <c r="A193" s="156"/>
      <c r="B193" s="155"/>
      <c r="C193" s="184"/>
      <c r="D193" s="220"/>
      <c r="E193" s="19" t="s">
        <v>1069</v>
      </c>
      <c r="F193" s="19" t="s">
        <v>1049</v>
      </c>
      <c r="G193" s="158"/>
      <c r="H193" s="158"/>
      <c r="I193" s="158"/>
      <c r="J193" s="237"/>
      <c r="K193" s="19"/>
      <c r="L193" s="324"/>
      <c r="M193" s="19"/>
      <c r="N193" s="148"/>
      <c r="O193" s="207">
        <v>0.7</v>
      </c>
      <c r="P193" s="194"/>
      <c r="Q193" s="158" t="s">
        <v>341</v>
      </c>
      <c r="R193" s="158" t="s">
        <v>342</v>
      </c>
      <c r="S193" s="158" t="s">
        <v>1073</v>
      </c>
      <c r="T193" s="237">
        <v>44069</v>
      </c>
      <c r="U193" s="19"/>
      <c r="V193" s="19"/>
      <c r="W193" s="19"/>
      <c r="X193" s="198"/>
      <c r="Y193" s="19"/>
      <c r="Z193" s="19"/>
      <c r="AA193" s="19"/>
      <c r="AB193" s="19"/>
      <c r="AC193" s="19"/>
      <c r="AD193" s="19"/>
      <c r="AE193" s="19"/>
      <c r="AF193" s="225"/>
      <c r="AG193" s="19"/>
      <c r="AH193" s="19"/>
      <c r="AI193" s="19"/>
      <c r="AJ193" s="19"/>
      <c r="AK193" s="19"/>
      <c r="AL193" s="19"/>
      <c r="AM193" s="19"/>
      <c r="AN193" s="229"/>
      <c r="AO193" s="19"/>
      <c r="AP193" s="19"/>
      <c r="AQ193" s="19"/>
      <c r="AR193" s="19"/>
      <c r="AS193" s="19"/>
      <c r="AT193" s="19"/>
      <c r="AU193" s="19"/>
    </row>
    <row r="194" spans="1:47" s="11" customFormat="1" outlineLevel="4" x14ac:dyDescent="0.25">
      <c r="A194" s="156"/>
      <c r="B194" s="155"/>
      <c r="C194" s="184"/>
      <c r="D194" s="220"/>
      <c r="E194" s="19" t="s">
        <v>1070</v>
      </c>
      <c r="F194" s="19" t="s">
        <v>1050</v>
      </c>
      <c r="G194" s="158"/>
      <c r="H194" s="158"/>
      <c r="I194" s="158"/>
      <c r="J194" s="237"/>
      <c r="K194" s="19"/>
      <c r="L194" s="324"/>
      <c r="M194" s="19"/>
      <c r="N194" s="148"/>
      <c r="O194" s="207">
        <v>0.7</v>
      </c>
      <c r="P194" s="194"/>
      <c r="Q194" s="158" t="s">
        <v>341</v>
      </c>
      <c r="R194" s="158" t="s">
        <v>342</v>
      </c>
      <c r="S194" s="158" t="s">
        <v>1073</v>
      </c>
      <c r="T194" s="237">
        <v>44069</v>
      </c>
      <c r="U194" s="19"/>
      <c r="V194" s="19"/>
      <c r="W194" s="19"/>
      <c r="X194" s="198"/>
      <c r="Y194" s="19"/>
      <c r="Z194" s="19"/>
      <c r="AA194" s="19"/>
      <c r="AB194" s="19"/>
      <c r="AC194" s="19"/>
      <c r="AD194" s="19"/>
      <c r="AE194" s="19"/>
      <c r="AF194" s="225"/>
      <c r="AG194" s="19"/>
      <c r="AH194" s="19"/>
      <c r="AI194" s="19"/>
      <c r="AJ194" s="19"/>
      <c r="AK194" s="19"/>
      <c r="AL194" s="19"/>
      <c r="AM194" s="19"/>
      <c r="AN194" s="229"/>
      <c r="AO194" s="19"/>
      <c r="AP194" s="19"/>
      <c r="AQ194" s="19"/>
      <c r="AR194" s="19"/>
      <c r="AS194" s="19"/>
      <c r="AT194" s="19"/>
      <c r="AU194" s="19"/>
    </row>
    <row r="195" spans="1:47" s="11" customFormat="1" outlineLevel="4" x14ac:dyDescent="0.25">
      <c r="A195" s="156"/>
      <c r="B195" s="155"/>
      <c r="C195" s="184"/>
      <c r="D195" s="220"/>
      <c r="E195" s="19" t="s">
        <v>1071</v>
      </c>
      <c r="F195" s="19" t="s">
        <v>1051</v>
      </c>
      <c r="G195" s="158"/>
      <c r="H195" s="158"/>
      <c r="I195" s="158"/>
      <c r="J195" s="237"/>
      <c r="K195" s="19"/>
      <c r="L195" s="324"/>
      <c r="M195" s="19"/>
      <c r="N195" s="148"/>
      <c r="O195" s="207">
        <v>0.7</v>
      </c>
      <c r="P195" s="194"/>
      <c r="Q195" s="158" t="s">
        <v>341</v>
      </c>
      <c r="R195" s="158" t="s">
        <v>342</v>
      </c>
      <c r="S195" s="158" t="s">
        <v>1073</v>
      </c>
      <c r="T195" s="237">
        <v>44069</v>
      </c>
      <c r="U195" s="19"/>
      <c r="V195" s="19"/>
      <c r="W195" s="19"/>
      <c r="X195" s="198"/>
      <c r="Y195" s="19"/>
      <c r="Z195" s="19"/>
      <c r="AA195" s="19"/>
      <c r="AB195" s="19"/>
      <c r="AC195" s="19"/>
      <c r="AD195" s="19"/>
      <c r="AE195" s="19"/>
      <c r="AF195" s="225"/>
      <c r="AG195" s="19"/>
      <c r="AH195" s="19"/>
      <c r="AI195" s="19"/>
      <c r="AJ195" s="19"/>
      <c r="AK195" s="19"/>
      <c r="AL195" s="19"/>
      <c r="AM195" s="19"/>
      <c r="AN195" s="229"/>
      <c r="AO195" s="19"/>
      <c r="AP195" s="19"/>
      <c r="AQ195" s="19"/>
      <c r="AR195" s="19"/>
      <c r="AS195" s="19"/>
      <c r="AT195" s="19"/>
      <c r="AU195" s="19"/>
    </row>
    <row r="196" spans="1:47" s="11" customFormat="1" outlineLevel="4" x14ac:dyDescent="0.25">
      <c r="A196" s="156"/>
      <c r="B196" s="155"/>
      <c r="C196" s="184"/>
      <c r="D196" s="220"/>
      <c r="E196" s="19" t="s">
        <v>1072</v>
      </c>
      <c r="F196" s="19" t="s">
        <v>1052</v>
      </c>
      <c r="G196" s="158"/>
      <c r="H196" s="158"/>
      <c r="I196" s="158"/>
      <c r="J196" s="237"/>
      <c r="K196" s="19"/>
      <c r="L196" s="324"/>
      <c r="M196" s="19"/>
      <c r="N196" s="148"/>
      <c r="O196" s="207">
        <v>0.7</v>
      </c>
      <c r="P196" s="194"/>
      <c r="Q196" s="158" t="s">
        <v>341</v>
      </c>
      <c r="R196" s="158" t="s">
        <v>342</v>
      </c>
      <c r="S196" s="158" t="s">
        <v>1073</v>
      </c>
      <c r="T196" s="237">
        <v>44069</v>
      </c>
      <c r="U196" s="19"/>
      <c r="V196" s="19"/>
      <c r="W196" s="19"/>
      <c r="X196" s="198"/>
      <c r="Y196" s="19"/>
      <c r="Z196" s="19"/>
      <c r="AA196" s="19"/>
      <c r="AB196" s="19"/>
      <c r="AC196" s="19"/>
      <c r="AD196" s="19"/>
      <c r="AE196" s="19"/>
      <c r="AF196" s="225"/>
      <c r="AG196" s="19"/>
      <c r="AH196" s="19"/>
      <c r="AI196" s="19"/>
      <c r="AJ196" s="19"/>
      <c r="AK196" s="19"/>
      <c r="AL196" s="19"/>
      <c r="AM196" s="19"/>
      <c r="AN196" s="229"/>
      <c r="AO196" s="19"/>
      <c r="AP196" s="19"/>
      <c r="AQ196" s="19"/>
      <c r="AR196" s="19"/>
      <c r="AS196" s="19"/>
      <c r="AT196" s="19"/>
      <c r="AU196" s="19"/>
    </row>
    <row r="197" spans="1:47" s="11" customFormat="1" outlineLevel="4" x14ac:dyDescent="0.25">
      <c r="A197" s="156" t="s">
        <v>482</v>
      </c>
      <c r="B197" s="155" t="s">
        <v>478</v>
      </c>
      <c r="C197" s="184"/>
      <c r="D197" s="220"/>
      <c r="E197" s="25" t="s">
        <v>908</v>
      </c>
      <c r="F197" s="25" t="s">
        <v>617</v>
      </c>
      <c r="G197" s="158" t="str">
        <f t="shared" si="9"/>
        <v>IFA</v>
      </c>
      <c r="H197" s="158" t="str">
        <f t="shared" si="10"/>
        <v>A</v>
      </c>
      <c r="I197" s="158" t="str">
        <f t="shared" si="11"/>
        <v>98207-4-0014</v>
      </c>
      <c r="J197" s="237">
        <f t="shared" si="12"/>
        <v>43936</v>
      </c>
      <c r="K197" s="25"/>
      <c r="L197" s="238"/>
      <c r="M197" s="25"/>
      <c r="N197" s="334">
        <v>2.3651844843897822</v>
      </c>
      <c r="O197" s="208">
        <v>0.7</v>
      </c>
      <c r="P197" s="194"/>
      <c r="Q197" s="158" t="s">
        <v>341</v>
      </c>
      <c r="R197" s="158" t="s">
        <v>342</v>
      </c>
      <c r="S197" s="158" t="s">
        <v>899</v>
      </c>
      <c r="T197" s="237">
        <v>43936</v>
      </c>
      <c r="U197" s="19"/>
      <c r="V197" s="19"/>
      <c r="W197" s="19"/>
      <c r="X197" s="198"/>
      <c r="Y197" s="19"/>
      <c r="Z197" s="19"/>
      <c r="AA197" s="19"/>
      <c r="AB197" s="19"/>
      <c r="AC197" s="19"/>
      <c r="AD197" s="19"/>
      <c r="AE197" s="19"/>
      <c r="AF197" s="225"/>
      <c r="AG197" s="19"/>
      <c r="AH197" s="19"/>
      <c r="AI197" s="19"/>
      <c r="AJ197" s="19"/>
      <c r="AK197" s="19"/>
      <c r="AL197" s="19"/>
      <c r="AM197" s="19"/>
      <c r="AN197" s="229"/>
      <c r="AO197" s="19"/>
      <c r="AP197" s="19"/>
      <c r="AQ197" s="19"/>
      <c r="AR197" s="19"/>
      <c r="AS197" s="19"/>
      <c r="AT197" s="19"/>
      <c r="AU197" s="19"/>
    </row>
    <row r="198" spans="1:47" s="11" customFormat="1" outlineLevel="4" x14ac:dyDescent="0.25">
      <c r="A198" s="156"/>
      <c r="B198" s="155"/>
      <c r="C198" s="184"/>
      <c r="D198" s="220"/>
      <c r="E198" s="25" t="s">
        <v>908</v>
      </c>
      <c r="F198" s="25" t="s">
        <v>907</v>
      </c>
      <c r="G198" s="158" t="str">
        <f t="shared" si="9"/>
        <v>IFA</v>
      </c>
      <c r="H198" s="158" t="str">
        <f t="shared" si="10"/>
        <v>A</v>
      </c>
      <c r="I198" s="158" t="str">
        <f t="shared" si="11"/>
        <v>98207-4-0014</v>
      </c>
      <c r="J198" s="237">
        <f t="shared" si="12"/>
        <v>43936</v>
      </c>
      <c r="K198" s="25"/>
      <c r="L198" s="238"/>
      <c r="M198" s="25"/>
      <c r="N198" s="334"/>
      <c r="O198" s="208">
        <v>0.7</v>
      </c>
      <c r="P198" s="194"/>
      <c r="Q198" s="158" t="s">
        <v>341</v>
      </c>
      <c r="R198" s="158" t="s">
        <v>342</v>
      </c>
      <c r="S198" s="158" t="s">
        <v>899</v>
      </c>
      <c r="T198" s="237">
        <v>43936</v>
      </c>
      <c r="U198" s="19"/>
      <c r="V198" s="19"/>
      <c r="W198" s="19"/>
      <c r="X198" s="198"/>
      <c r="Y198" s="19"/>
      <c r="Z198" s="19"/>
      <c r="AA198" s="19"/>
      <c r="AB198" s="19"/>
      <c r="AC198" s="19"/>
      <c r="AD198" s="19"/>
      <c r="AE198" s="19"/>
      <c r="AF198" s="225"/>
      <c r="AG198" s="19"/>
      <c r="AH198" s="19"/>
      <c r="AI198" s="19"/>
      <c r="AJ198" s="19"/>
      <c r="AK198" s="19"/>
      <c r="AL198" s="19"/>
      <c r="AM198" s="19"/>
      <c r="AN198" s="229"/>
      <c r="AO198" s="19"/>
      <c r="AP198" s="19"/>
      <c r="AQ198" s="19"/>
      <c r="AR198" s="19"/>
      <c r="AS198" s="19"/>
      <c r="AT198" s="19"/>
      <c r="AU198" s="19"/>
    </row>
    <row r="199" spans="1:47" s="11" customFormat="1" outlineLevel="4" x14ac:dyDescent="0.25">
      <c r="A199" s="156" t="s">
        <v>482</v>
      </c>
      <c r="B199" s="155" t="s">
        <v>478</v>
      </c>
      <c r="C199" s="184"/>
      <c r="D199" s="220"/>
      <c r="E199" s="19" t="s">
        <v>824</v>
      </c>
      <c r="F199" s="19" t="s">
        <v>795</v>
      </c>
      <c r="G199" s="158" t="str">
        <f t="shared" si="9"/>
        <v>IFA</v>
      </c>
      <c r="H199" s="158" t="str">
        <f t="shared" si="10"/>
        <v>B</v>
      </c>
      <c r="I199" s="158" t="str">
        <f t="shared" si="11"/>
        <v>98207-4-0021</v>
      </c>
      <c r="J199" s="237">
        <f t="shared" si="12"/>
        <v>43948</v>
      </c>
      <c r="K199" s="19"/>
      <c r="L199" s="324"/>
      <c r="M199" s="19"/>
      <c r="N199" s="148">
        <v>0.98155156102175967</v>
      </c>
      <c r="O199" s="207">
        <v>0.7</v>
      </c>
      <c r="P199" s="194"/>
      <c r="Q199" s="158" t="s">
        <v>341</v>
      </c>
      <c r="R199" s="158" t="s">
        <v>342</v>
      </c>
      <c r="S199" s="158" t="s">
        <v>845</v>
      </c>
      <c r="T199" s="237">
        <v>43914</v>
      </c>
      <c r="U199" s="19"/>
      <c r="V199" s="19"/>
      <c r="W199" s="19"/>
      <c r="X199" s="198"/>
      <c r="Y199" s="158" t="s">
        <v>341</v>
      </c>
      <c r="Z199" s="158" t="s">
        <v>351</v>
      </c>
      <c r="AA199" s="158" t="s">
        <v>916</v>
      </c>
      <c r="AB199" s="237">
        <v>43948</v>
      </c>
      <c r="AC199" s="19"/>
      <c r="AD199" s="19"/>
      <c r="AE199" s="19"/>
      <c r="AF199" s="225"/>
      <c r="AG199" s="19"/>
      <c r="AH199" s="19"/>
      <c r="AI199" s="19"/>
      <c r="AJ199" s="19"/>
      <c r="AK199" s="19"/>
      <c r="AL199" s="19"/>
      <c r="AM199" s="19"/>
      <c r="AN199" s="229"/>
      <c r="AO199" s="19"/>
      <c r="AP199" s="19"/>
      <c r="AQ199" s="19"/>
      <c r="AR199" s="19"/>
      <c r="AS199" s="19"/>
      <c r="AT199" s="19"/>
      <c r="AU199" s="19"/>
    </row>
    <row r="200" spans="1:47" s="11" customFormat="1" outlineLevel="4" x14ac:dyDescent="0.25">
      <c r="A200" s="156" t="s">
        <v>482</v>
      </c>
      <c r="B200" s="155" t="s">
        <v>478</v>
      </c>
      <c r="C200" s="184"/>
      <c r="D200" s="220"/>
      <c r="E200" s="25" t="s">
        <v>825</v>
      </c>
      <c r="F200" s="25" t="s">
        <v>618</v>
      </c>
      <c r="G200" s="158" t="str">
        <f t="shared" si="9"/>
        <v/>
      </c>
      <c r="H200" s="158" t="str">
        <f t="shared" si="10"/>
        <v/>
      </c>
      <c r="I200" s="158" t="str">
        <f t="shared" si="11"/>
        <v/>
      </c>
      <c r="J200" s="237" t="str">
        <f t="shared" si="12"/>
        <v/>
      </c>
      <c r="K200" s="25"/>
      <c r="L200" s="238"/>
      <c r="M200" s="25"/>
      <c r="N200" s="334">
        <v>0.98155156102175967</v>
      </c>
      <c r="O200" s="208"/>
      <c r="P200" s="194"/>
      <c r="Q200" s="19"/>
      <c r="R200" s="19"/>
      <c r="S200" s="19"/>
      <c r="T200" s="19"/>
      <c r="U200" s="19"/>
      <c r="V200" s="19"/>
      <c r="W200" s="19"/>
      <c r="X200" s="198"/>
      <c r="Y200" s="19"/>
      <c r="Z200" s="19"/>
      <c r="AA200" s="19"/>
      <c r="AB200" s="19"/>
      <c r="AC200" s="19"/>
      <c r="AD200" s="19"/>
      <c r="AE200" s="19"/>
      <c r="AF200" s="225"/>
      <c r="AG200" s="19"/>
      <c r="AH200" s="19"/>
      <c r="AI200" s="19"/>
      <c r="AJ200" s="19"/>
      <c r="AK200" s="19"/>
      <c r="AL200" s="19"/>
      <c r="AM200" s="19"/>
      <c r="AN200" s="229"/>
      <c r="AO200" s="19"/>
      <c r="AP200" s="19"/>
      <c r="AQ200" s="19"/>
      <c r="AR200" s="19"/>
      <c r="AS200" s="19"/>
      <c r="AT200" s="19"/>
      <c r="AU200" s="19"/>
    </row>
    <row r="201" spans="1:47" s="11" customFormat="1" outlineLevel="4" x14ac:dyDescent="0.25">
      <c r="A201" s="156" t="s">
        <v>482</v>
      </c>
      <c r="B201" s="155" t="s">
        <v>478</v>
      </c>
      <c r="C201" s="184"/>
      <c r="D201" s="220"/>
      <c r="E201" s="217" t="s">
        <v>826</v>
      </c>
      <c r="F201" s="217" t="s">
        <v>827</v>
      </c>
      <c r="G201" s="312" t="str">
        <f t="shared" si="9"/>
        <v>IFA</v>
      </c>
      <c r="H201" s="312" t="str">
        <f t="shared" si="10"/>
        <v>A</v>
      </c>
      <c r="I201" s="312" t="str">
        <f t="shared" si="11"/>
        <v>98207-4-0012</v>
      </c>
      <c r="J201" s="330">
        <f t="shared" si="12"/>
        <v>43925</v>
      </c>
      <c r="K201" s="217"/>
      <c r="L201" s="333"/>
      <c r="M201" s="217"/>
      <c r="N201" s="218">
        <v>0.98155156102175967</v>
      </c>
      <c r="O201" s="219">
        <v>0.7</v>
      </c>
      <c r="P201" s="194"/>
      <c r="Q201" s="312" t="s">
        <v>341</v>
      </c>
      <c r="R201" s="312" t="s">
        <v>342</v>
      </c>
      <c r="S201" s="312" t="s">
        <v>846</v>
      </c>
      <c r="T201" s="330">
        <v>43925</v>
      </c>
      <c r="U201" s="217"/>
      <c r="V201" s="217"/>
      <c r="W201" s="217"/>
      <c r="X201" s="198"/>
      <c r="Y201" s="217"/>
      <c r="Z201" s="217"/>
      <c r="AA201" s="217"/>
      <c r="AB201" s="217"/>
      <c r="AC201" s="217"/>
      <c r="AD201" s="217"/>
      <c r="AE201" s="217"/>
      <c r="AF201" s="225"/>
      <c r="AG201" s="217"/>
      <c r="AH201" s="217"/>
      <c r="AI201" s="217"/>
      <c r="AJ201" s="217"/>
      <c r="AK201" s="217"/>
      <c r="AL201" s="217"/>
      <c r="AM201" s="217"/>
      <c r="AN201" s="229"/>
      <c r="AO201" s="217"/>
      <c r="AP201" s="217"/>
      <c r="AQ201" s="217"/>
      <c r="AR201" s="217"/>
      <c r="AS201" s="217"/>
      <c r="AT201" s="217"/>
      <c r="AU201" s="217"/>
    </row>
    <row r="202" spans="1:47" s="11" customFormat="1" ht="15.75" customHeight="1" outlineLevel="4" x14ac:dyDescent="0.25">
      <c r="A202" s="156"/>
      <c r="B202" s="155"/>
      <c r="C202" s="184"/>
      <c r="D202" s="213"/>
      <c r="E202" s="19" t="s">
        <v>1074</v>
      </c>
      <c r="F202" s="19" t="s">
        <v>1053</v>
      </c>
      <c r="G202" s="25"/>
      <c r="H202" s="25"/>
      <c r="I202" s="25"/>
      <c r="J202" s="238"/>
      <c r="K202" s="25"/>
      <c r="L202" s="238"/>
      <c r="M202" s="25"/>
      <c r="N202" s="185"/>
      <c r="O202" s="208">
        <v>0.7</v>
      </c>
      <c r="P202" s="365"/>
      <c r="Q202" s="158" t="s">
        <v>341</v>
      </c>
      <c r="R202" s="158" t="s">
        <v>342</v>
      </c>
      <c r="S202" s="158" t="s">
        <v>1073</v>
      </c>
      <c r="T202" s="237">
        <v>44069</v>
      </c>
      <c r="U202" s="25"/>
      <c r="V202" s="25"/>
      <c r="W202" s="25"/>
      <c r="X202" s="366"/>
      <c r="Y202" s="25"/>
      <c r="Z202" s="25"/>
      <c r="AA202" s="25"/>
      <c r="AB202" s="25"/>
      <c r="AC202" s="25"/>
      <c r="AD202" s="25"/>
      <c r="AE202" s="25"/>
      <c r="AF202" s="367"/>
      <c r="AG202" s="25"/>
      <c r="AH202" s="25"/>
      <c r="AI202" s="25"/>
      <c r="AJ202" s="25"/>
      <c r="AK202" s="25"/>
      <c r="AL202" s="25"/>
      <c r="AM202" s="25"/>
      <c r="AN202" s="368"/>
      <c r="AO202" s="25"/>
      <c r="AP202" s="25"/>
      <c r="AQ202" s="25"/>
      <c r="AR202" s="25"/>
      <c r="AS202" s="25"/>
      <c r="AT202" s="25"/>
      <c r="AU202" s="25"/>
    </row>
    <row r="203" spans="1:47" s="11" customFormat="1" outlineLevel="3" x14ac:dyDescent="0.25">
      <c r="A203" s="156"/>
      <c r="B203" s="12"/>
      <c r="C203" s="211"/>
      <c r="D203" s="212" t="s">
        <v>402</v>
      </c>
      <c r="E203" s="214"/>
      <c r="F203" s="214"/>
      <c r="G203" s="214" t="str">
        <f t="shared" si="9"/>
        <v/>
      </c>
      <c r="H203" s="214" t="str">
        <f t="shared" si="10"/>
        <v/>
      </c>
      <c r="I203" s="214" t="str">
        <f t="shared" si="11"/>
        <v/>
      </c>
      <c r="J203" s="332" t="str">
        <f t="shared" si="12"/>
        <v/>
      </c>
      <c r="K203" s="214"/>
      <c r="L203" s="332"/>
      <c r="M203" s="214"/>
      <c r="N203" s="215">
        <v>6.1140018921475878</v>
      </c>
      <c r="O203" s="216">
        <f>SUMPRODUCT(O204:O238,N204:N238)/N203</f>
        <v>0.26131528046421648</v>
      </c>
      <c r="P203" s="194"/>
      <c r="Q203" s="214"/>
      <c r="R203" s="214"/>
      <c r="S203" s="214"/>
      <c r="T203" s="214"/>
      <c r="U203" s="214"/>
      <c r="V203" s="214"/>
      <c r="W203" s="214"/>
      <c r="X203" s="198"/>
      <c r="Y203" s="214"/>
      <c r="Z203" s="214"/>
      <c r="AA203" s="214"/>
      <c r="AB203" s="214"/>
      <c r="AC203" s="214"/>
      <c r="AD203" s="214"/>
      <c r="AE203" s="214"/>
      <c r="AF203" s="225"/>
      <c r="AG203" s="214"/>
      <c r="AH203" s="214"/>
      <c r="AI203" s="214"/>
      <c r="AJ203" s="214"/>
      <c r="AK203" s="214"/>
      <c r="AL203" s="214"/>
      <c r="AM203" s="214"/>
      <c r="AN203" s="229"/>
      <c r="AO203" s="214"/>
      <c r="AP203" s="214"/>
      <c r="AQ203" s="214"/>
      <c r="AR203" s="214"/>
      <c r="AS203" s="214"/>
      <c r="AT203" s="214"/>
      <c r="AU203" s="214"/>
    </row>
    <row r="204" spans="1:47" s="11" customFormat="1" outlineLevel="4" x14ac:dyDescent="0.25">
      <c r="A204" s="156" t="s">
        <v>482</v>
      </c>
      <c r="B204" s="155" t="s">
        <v>478</v>
      </c>
      <c r="C204" s="184"/>
      <c r="D204" s="220"/>
      <c r="E204" s="25" t="s">
        <v>1027</v>
      </c>
      <c r="F204" s="25" t="s">
        <v>593</v>
      </c>
      <c r="G204" s="158" t="str">
        <f t="shared" si="9"/>
        <v>IFA</v>
      </c>
      <c r="H204" s="158" t="str">
        <f t="shared" si="10"/>
        <v>A</v>
      </c>
      <c r="I204" s="158" t="str">
        <f t="shared" si="11"/>
        <v>98207-4-0029</v>
      </c>
      <c r="J204" s="237">
        <f t="shared" si="12"/>
        <v>44006</v>
      </c>
      <c r="K204" s="25"/>
      <c r="L204" s="238"/>
      <c r="M204" s="25"/>
      <c r="N204" s="334">
        <v>0.29564806054872278</v>
      </c>
      <c r="O204" s="208">
        <v>0.7</v>
      </c>
      <c r="P204" s="194"/>
      <c r="Q204" s="158" t="s">
        <v>341</v>
      </c>
      <c r="R204" s="158" t="s">
        <v>342</v>
      </c>
      <c r="S204" s="19" t="s">
        <v>1021</v>
      </c>
      <c r="T204" s="237">
        <v>44006</v>
      </c>
      <c r="U204" s="19"/>
      <c r="V204" s="19"/>
      <c r="W204" s="19"/>
      <c r="X204" s="198"/>
      <c r="Y204" s="19"/>
      <c r="Z204" s="19"/>
      <c r="AA204" s="19"/>
      <c r="AB204" s="19"/>
      <c r="AC204" s="19"/>
      <c r="AD204" s="19"/>
      <c r="AE204" s="19"/>
      <c r="AF204" s="225"/>
      <c r="AG204" s="19"/>
      <c r="AH204" s="19"/>
      <c r="AI204" s="19"/>
      <c r="AJ204" s="19"/>
      <c r="AK204" s="19"/>
      <c r="AL204" s="19"/>
      <c r="AM204" s="19"/>
      <c r="AN204" s="229"/>
      <c r="AO204" s="19"/>
      <c r="AP204" s="19"/>
      <c r="AQ204" s="19"/>
      <c r="AR204" s="19"/>
      <c r="AS204" s="19"/>
      <c r="AT204" s="19"/>
      <c r="AU204" s="19"/>
    </row>
    <row r="205" spans="1:47" s="11" customFormat="1" outlineLevel="4" x14ac:dyDescent="0.25">
      <c r="A205" s="156"/>
      <c r="B205" s="155"/>
      <c r="C205" s="184"/>
      <c r="D205" s="220"/>
      <c r="E205" s="25" t="s">
        <v>1028</v>
      </c>
      <c r="F205" s="25" t="s">
        <v>1022</v>
      </c>
      <c r="G205" s="158" t="str">
        <f t="shared" si="9"/>
        <v>IFA</v>
      </c>
      <c r="H205" s="158" t="str">
        <f t="shared" si="10"/>
        <v>A</v>
      </c>
      <c r="I205" s="158" t="str">
        <f t="shared" si="11"/>
        <v>98207-4-0029</v>
      </c>
      <c r="J205" s="237">
        <f t="shared" si="12"/>
        <v>44006</v>
      </c>
      <c r="K205" s="25"/>
      <c r="L205" s="238"/>
      <c r="M205" s="25"/>
      <c r="N205" s="334">
        <v>0.11352885525070955</v>
      </c>
      <c r="O205" s="208">
        <v>0.7</v>
      </c>
      <c r="P205" s="194"/>
      <c r="Q205" s="158" t="s">
        <v>341</v>
      </c>
      <c r="R205" s="158" t="s">
        <v>342</v>
      </c>
      <c r="S205" s="19" t="s">
        <v>1021</v>
      </c>
      <c r="T205" s="237">
        <v>44006</v>
      </c>
      <c r="U205" s="19"/>
      <c r="V205" s="19"/>
      <c r="W205" s="19"/>
      <c r="X205" s="198"/>
      <c r="Y205" s="19"/>
      <c r="Z205" s="19"/>
      <c r="AA205" s="19"/>
      <c r="AB205" s="19"/>
      <c r="AC205" s="19"/>
      <c r="AD205" s="19"/>
      <c r="AE205" s="19"/>
      <c r="AF205" s="225"/>
      <c r="AG205" s="19"/>
      <c r="AH205" s="19"/>
      <c r="AI205" s="19"/>
      <c r="AJ205" s="19"/>
      <c r="AK205" s="19"/>
      <c r="AL205" s="19"/>
      <c r="AM205" s="19"/>
      <c r="AN205" s="229"/>
      <c r="AO205" s="19"/>
      <c r="AP205" s="19"/>
      <c r="AQ205" s="19"/>
      <c r="AR205" s="19"/>
      <c r="AS205" s="19"/>
      <c r="AT205" s="19"/>
      <c r="AU205" s="19"/>
    </row>
    <row r="206" spans="1:47" s="11" customFormat="1" outlineLevel="4" x14ac:dyDescent="0.25">
      <c r="A206" s="156"/>
      <c r="B206" s="155"/>
      <c r="C206" s="184"/>
      <c r="D206" s="220"/>
      <c r="E206" s="25" t="s">
        <v>1029</v>
      </c>
      <c r="F206" s="25" t="s">
        <v>1023</v>
      </c>
      <c r="G206" s="158" t="str">
        <f t="shared" si="9"/>
        <v>IFA</v>
      </c>
      <c r="H206" s="158" t="str">
        <f t="shared" si="10"/>
        <v>A</v>
      </c>
      <c r="I206" s="158" t="str">
        <f t="shared" si="11"/>
        <v>98207-4-0029</v>
      </c>
      <c r="J206" s="237">
        <f t="shared" si="12"/>
        <v>44006</v>
      </c>
      <c r="K206" s="25"/>
      <c r="L206" s="238"/>
      <c r="M206" s="25"/>
      <c r="N206" s="334">
        <v>0.11352885525070955</v>
      </c>
      <c r="O206" s="208">
        <v>0.7</v>
      </c>
      <c r="P206" s="194"/>
      <c r="Q206" s="158" t="s">
        <v>341</v>
      </c>
      <c r="R206" s="158" t="s">
        <v>342</v>
      </c>
      <c r="S206" s="19" t="s">
        <v>1021</v>
      </c>
      <c r="T206" s="237">
        <v>44006</v>
      </c>
      <c r="U206" s="19"/>
      <c r="V206" s="19"/>
      <c r="W206" s="19"/>
      <c r="X206" s="198"/>
      <c r="Y206" s="19"/>
      <c r="Z206" s="19"/>
      <c r="AA206" s="19"/>
      <c r="AB206" s="19"/>
      <c r="AC206" s="19"/>
      <c r="AD206" s="19"/>
      <c r="AE206" s="19"/>
      <c r="AF206" s="225"/>
      <c r="AG206" s="19"/>
      <c r="AH206" s="19"/>
      <c r="AI206" s="19"/>
      <c r="AJ206" s="19"/>
      <c r="AK206" s="19"/>
      <c r="AL206" s="19"/>
      <c r="AM206" s="19"/>
      <c r="AN206" s="229"/>
      <c r="AO206" s="19"/>
      <c r="AP206" s="19"/>
      <c r="AQ206" s="19"/>
      <c r="AR206" s="19"/>
      <c r="AS206" s="19"/>
      <c r="AT206" s="19"/>
      <c r="AU206" s="19"/>
    </row>
    <row r="207" spans="1:47" s="11" customFormat="1" outlineLevel="4" x14ac:dyDescent="0.25">
      <c r="A207" s="156"/>
      <c r="B207" s="155"/>
      <c r="C207" s="184"/>
      <c r="D207" s="220"/>
      <c r="E207" s="25" t="s">
        <v>1030</v>
      </c>
      <c r="F207" s="25" t="s">
        <v>1024</v>
      </c>
      <c r="G207" s="158" t="str">
        <f t="shared" si="9"/>
        <v>IFA</v>
      </c>
      <c r="H207" s="158" t="str">
        <f t="shared" si="10"/>
        <v>A</v>
      </c>
      <c r="I207" s="158" t="str">
        <f t="shared" si="11"/>
        <v>98207-4-0029</v>
      </c>
      <c r="J207" s="237">
        <f t="shared" si="12"/>
        <v>44006</v>
      </c>
      <c r="K207" s="25"/>
      <c r="L207" s="238"/>
      <c r="M207" s="25"/>
      <c r="N207" s="334">
        <v>0.11352885525070955</v>
      </c>
      <c r="O207" s="208">
        <v>0.7</v>
      </c>
      <c r="P207" s="194"/>
      <c r="Q207" s="158" t="s">
        <v>341</v>
      </c>
      <c r="R207" s="158" t="s">
        <v>342</v>
      </c>
      <c r="S207" s="19" t="s">
        <v>1021</v>
      </c>
      <c r="T207" s="237">
        <v>44006</v>
      </c>
      <c r="U207" s="19"/>
      <c r="V207" s="19"/>
      <c r="W207" s="19"/>
      <c r="X207" s="198"/>
      <c r="Y207" s="19"/>
      <c r="Z207" s="19"/>
      <c r="AA207" s="19"/>
      <c r="AB207" s="19"/>
      <c r="AC207" s="19"/>
      <c r="AD207" s="19"/>
      <c r="AE207" s="19"/>
      <c r="AF207" s="225"/>
      <c r="AG207" s="19"/>
      <c r="AH207" s="19"/>
      <c r="AI207" s="19"/>
      <c r="AJ207" s="19"/>
      <c r="AK207" s="19"/>
      <c r="AL207" s="19"/>
      <c r="AM207" s="19"/>
      <c r="AN207" s="229"/>
      <c r="AO207" s="19"/>
      <c r="AP207" s="19"/>
      <c r="AQ207" s="19"/>
      <c r="AR207" s="19"/>
      <c r="AS207" s="19"/>
      <c r="AT207" s="19"/>
      <c r="AU207" s="19"/>
    </row>
    <row r="208" spans="1:47" s="11" customFormat="1" outlineLevel="4" x14ac:dyDescent="0.25">
      <c r="A208" s="156" t="s">
        <v>482</v>
      </c>
      <c r="B208" s="155" t="s">
        <v>478</v>
      </c>
      <c r="C208" s="184"/>
      <c r="D208" s="220"/>
      <c r="E208" s="25" t="s">
        <v>1031</v>
      </c>
      <c r="F208" s="25" t="s">
        <v>594</v>
      </c>
      <c r="G208" s="158" t="str">
        <f t="shared" si="9"/>
        <v>IFA</v>
      </c>
      <c r="H208" s="158" t="str">
        <f t="shared" si="10"/>
        <v>A</v>
      </c>
      <c r="I208" s="158" t="str">
        <f t="shared" si="11"/>
        <v>98207-4-0029</v>
      </c>
      <c r="J208" s="237">
        <f t="shared" si="12"/>
        <v>44006</v>
      </c>
      <c r="K208" s="25"/>
      <c r="L208" s="238"/>
      <c r="M208" s="25"/>
      <c r="N208" s="334">
        <v>0.28382213812677387</v>
      </c>
      <c r="O208" s="208">
        <v>0.7</v>
      </c>
      <c r="P208" s="194"/>
      <c r="Q208" s="158" t="s">
        <v>341</v>
      </c>
      <c r="R208" s="158" t="s">
        <v>342</v>
      </c>
      <c r="S208" s="19" t="s">
        <v>1021</v>
      </c>
      <c r="T208" s="237">
        <v>44006</v>
      </c>
      <c r="U208" s="19"/>
      <c r="V208" s="19"/>
      <c r="W208" s="19"/>
      <c r="X208" s="198"/>
      <c r="Y208" s="19"/>
      <c r="Z208" s="19"/>
      <c r="AA208" s="19"/>
      <c r="AB208" s="19"/>
      <c r="AC208" s="19"/>
      <c r="AD208" s="19"/>
      <c r="AE208" s="19"/>
      <c r="AF208" s="225"/>
      <c r="AG208" s="19"/>
      <c r="AH208" s="19"/>
      <c r="AI208" s="19"/>
      <c r="AJ208" s="19"/>
      <c r="AK208" s="19"/>
      <c r="AL208" s="19"/>
      <c r="AM208" s="19"/>
      <c r="AN208" s="229"/>
      <c r="AO208" s="19"/>
      <c r="AP208" s="19"/>
      <c r="AQ208" s="19"/>
      <c r="AR208" s="19"/>
      <c r="AS208" s="19"/>
      <c r="AT208" s="19"/>
      <c r="AU208" s="19"/>
    </row>
    <row r="209" spans="1:47" s="11" customFormat="1" outlineLevel="4" x14ac:dyDescent="0.25">
      <c r="A209" s="156"/>
      <c r="B209" s="155"/>
      <c r="C209" s="184"/>
      <c r="D209" s="220"/>
      <c r="E209" s="25" t="s">
        <v>1032</v>
      </c>
      <c r="F209" s="25" t="s">
        <v>1025</v>
      </c>
      <c r="G209" s="158" t="str">
        <f t="shared" si="9"/>
        <v>IFA</v>
      </c>
      <c r="H209" s="158" t="str">
        <f t="shared" si="10"/>
        <v>A</v>
      </c>
      <c r="I209" s="158" t="str">
        <f t="shared" si="11"/>
        <v>98207-4-0029</v>
      </c>
      <c r="J209" s="237">
        <f t="shared" si="12"/>
        <v>44006</v>
      </c>
      <c r="K209" s="25"/>
      <c r="L209" s="238"/>
      <c r="M209" s="25"/>
      <c r="N209" s="334">
        <v>0.11352885525070955</v>
      </c>
      <c r="O209" s="208">
        <v>0.7</v>
      </c>
      <c r="P209" s="194"/>
      <c r="Q209" s="158" t="s">
        <v>341</v>
      </c>
      <c r="R209" s="158" t="s">
        <v>342</v>
      </c>
      <c r="S209" s="19" t="s">
        <v>1021</v>
      </c>
      <c r="T209" s="237">
        <v>44006</v>
      </c>
      <c r="U209" s="19"/>
      <c r="V209" s="19"/>
      <c r="W209" s="19"/>
      <c r="X209" s="198"/>
      <c r="Y209" s="19"/>
      <c r="Z209" s="19"/>
      <c r="AA209" s="19"/>
      <c r="AB209" s="19"/>
      <c r="AC209" s="19"/>
      <c r="AD209" s="19"/>
      <c r="AE209" s="19"/>
      <c r="AF209" s="225"/>
      <c r="AG209" s="19"/>
      <c r="AH209" s="19"/>
      <c r="AI209" s="19"/>
      <c r="AJ209" s="19"/>
      <c r="AK209" s="19"/>
      <c r="AL209" s="19"/>
      <c r="AM209" s="19"/>
      <c r="AN209" s="229"/>
      <c r="AO209" s="19"/>
      <c r="AP209" s="19"/>
      <c r="AQ209" s="19"/>
      <c r="AR209" s="19"/>
      <c r="AS209" s="19"/>
      <c r="AT209" s="19"/>
      <c r="AU209" s="19"/>
    </row>
    <row r="210" spans="1:47" s="11" customFormat="1" outlineLevel="4" x14ac:dyDescent="0.25">
      <c r="A210" s="156"/>
      <c r="B210" s="155"/>
      <c r="C210" s="184"/>
      <c r="D210" s="220"/>
      <c r="E210" s="25" t="s">
        <v>1033</v>
      </c>
      <c r="F210" s="25" t="s">
        <v>1026</v>
      </c>
      <c r="G210" s="158" t="str">
        <f t="shared" si="9"/>
        <v>IFA</v>
      </c>
      <c r="H210" s="158" t="str">
        <f t="shared" si="10"/>
        <v>A</v>
      </c>
      <c r="I210" s="158" t="str">
        <f t="shared" si="11"/>
        <v>98207-4-0029</v>
      </c>
      <c r="J210" s="237">
        <f t="shared" si="12"/>
        <v>44006</v>
      </c>
      <c r="K210" s="25"/>
      <c r="L210" s="238"/>
      <c r="M210" s="25"/>
      <c r="N210" s="334">
        <v>0.11352885525070955</v>
      </c>
      <c r="O210" s="208">
        <v>0.7</v>
      </c>
      <c r="P210" s="194"/>
      <c r="Q210" s="158" t="s">
        <v>341</v>
      </c>
      <c r="R210" s="158" t="s">
        <v>342</v>
      </c>
      <c r="S210" s="19" t="s">
        <v>1021</v>
      </c>
      <c r="T210" s="237">
        <v>44006</v>
      </c>
      <c r="U210" s="19"/>
      <c r="V210" s="19"/>
      <c r="W210" s="19"/>
      <c r="X210" s="198"/>
      <c r="Y210" s="19"/>
      <c r="Z210" s="19"/>
      <c r="AA210" s="19"/>
      <c r="AB210" s="19"/>
      <c r="AC210" s="19"/>
      <c r="AD210" s="19"/>
      <c r="AE210" s="19"/>
      <c r="AF210" s="225"/>
      <c r="AG210" s="19"/>
      <c r="AH210" s="19"/>
      <c r="AI210" s="19"/>
      <c r="AJ210" s="19"/>
      <c r="AK210" s="19"/>
      <c r="AL210" s="19"/>
      <c r="AM210" s="19"/>
      <c r="AN210" s="229"/>
      <c r="AO210" s="19"/>
      <c r="AP210" s="19"/>
      <c r="AQ210" s="19"/>
      <c r="AR210" s="19"/>
      <c r="AS210" s="19"/>
      <c r="AT210" s="19"/>
      <c r="AU210" s="19"/>
    </row>
    <row r="211" spans="1:47" s="11" customFormat="1" outlineLevel="4" x14ac:dyDescent="0.25">
      <c r="A211" s="156" t="s">
        <v>482</v>
      </c>
      <c r="B211" s="155" t="s">
        <v>478</v>
      </c>
      <c r="C211" s="184"/>
      <c r="D211" s="220"/>
      <c r="E211" s="25" t="s">
        <v>632</v>
      </c>
      <c r="F211" s="25" t="s">
        <v>595</v>
      </c>
      <c r="G211" s="158" t="str">
        <f t="shared" si="9"/>
        <v/>
      </c>
      <c r="H211" s="158" t="str">
        <f t="shared" si="10"/>
        <v/>
      </c>
      <c r="I211" s="158" t="str">
        <f t="shared" si="11"/>
        <v/>
      </c>
      <c r="J211" s="237" t="str">
        <f t="shared" si="12"/>
        <v/>
      </c>
      <c r="K211" s="25"/>
      <c r="L211" s="238"/>
      <c r="M211" s="25"/>
      <c r="N211" s="334">
        <v>0.28382213812677387</v>
      </c>
      <c r="O211" s="208"/>
      <c r="P211" s="194"/>
      <c r="Q211" s="19"/>
      <c r="R211" s="19"/>
      <c r="S211" s="19"/>
      <c r="T211" s="19"/>
      <c r="U211" s="19"/>
      <c r="V211" s="19"/>
      <c r="W211" s="19"/>
      <c r="X211" s="198"/>
      <c r="Y211" s="19"/>
      <c r="Z211" s="19"/>
      <c r="AA211" s="19"/>
      <c r="AB211" s="19"/>
      <c r="AC211" s="19"/>
      <c r="AD211" s="19"/>
      <c r="AE211" s="19"/>
      <c r="AF211" s="225"/>
      <c r="AG211" s="19"/>
      <c r="AH211" s="19"/>
      <c r="AI211" s="19"/>
      <c r="AJ211" s="19"/>
      <c r="AK211" s="19"/>
      <c r="AL211" s="19"/>
      <c r="AM211" s="19"/>
      <c r="AN211" s="229"/>
      <c r="AO211" s="19"/>
      <c r="AP211" s="19"/>
      <c r="AQ211" s="19"/>
      <c r="AR211" s="19"/>
      <c r="AS211" s="19"/>
      <c r="AT211" s="19"/>
      <c r="AU211" s="19"/>
    </row>
    <row r="212" spans="1:47" s="11" customFormat="1" outlineLevel="4" x14ac:dyDescent="0.25">
      <c r="A212" s="156" t="s">
        <v>482</v>
      </c>
      <c r="B212" s="155" t="s">
        <v>478</v>
      </c>
      <c r="C212" s="184"/>
      <c r="D212" s="220"/>
      <c r="E212" s="25" t="s">
        <v>640</v>
      </c>
      <c r="F212" s="25" t="s">
        <v>596</v>
      </c>
      <c r="G212" s="158" t="str">
        <f t="shared" si="9"/>
        <v/>
      </c>
      <c r="H212" s="158" t="str">
        <f t="shared" si="10"/>
        <v/>
      </c>
      <c r="I212" s="158" t="str">
        <f t="shared" si="11"/>
        <v/>
      </c>
      <c r="J212" s="237" t="str">
        <f t="shared" si="12"/>
        <v/>
      </c>
      <c r="K212" s="25"/>
      <c r="L212" s="238"/>
      <c r="M212" s="25"/>
      <c r="N212" s="334">
        <v>0.28382213812677387</v>
      </c>
      <c r="O212" s="208"/>
      <c r="P212" s="194"/>
      <c r="Q212" s="19"/>
      <c r="R212" s="19"/>
      <c r="S212" s="19"/>
      <c r="T212" s="19"/>
      <c r="U212" s="19"/>
      <c r="V212" s="19"/>
      <c r="W212" s="19"/>
      <c r="X212" s="198"/>
      <c r="Y212" s="19"/>
      <c r="Z212" s="19"/>
      <c r="AA212" s="19"/>
      <c r="AB212" s="19"/>
      <c r="AC212" s="19"/>
      <c r="AD212" s="19"/>
      <c r="AE212" s="19"/>
      <c r="AF212" s="225"/>
      <c r="AG212" s="19"/>
      <c r="AH212" s="19"/>
      <c r="AI212" s="19"/>
      <c r="AJ212" s="19"/>
      <c r="AK212" s="19"/>
      <c r="AL212" s="19"/>
      <c r="AM212" s="19"/>
      <c r="AN212" s="229"/>
      <c r="AO212" s="19"/>
      <c r="AP212" s="19"/>
      <c r="AQ212" s="19"/>
      <c r="AR212" s="19"/>
      <c r="AS212" s="19"/>
      <c r="AT212" s="19"/>
      <c r="AU212" s="19"/>
    </row>
    <row r="213" spans="1:47" s="11" customFormat="1" outlineLevel="4" x14ac:dyDescent="0.25">
      <c r="A213" s="156" t="s">
        <v>482</v>
      </c>
      <c r="B213" s="155" t="s">
        <v>478</v>
      </c>
      <c r="C213" s="184"/>
      <c r="D213" s="220"/>
      <c r="E213" s="25" t="s">
        <v>633</v>
      </c>
      <c r="F213" s="25" t="s">
        <v>597</v>
      </c>
      <c r="G213" s="158" t="str">
        <f t="shared" si="9"/>
        <v/>
      </c>
      <c r="H213" s="158" t="str">
        <f t="shared" si="10"/>
        <v/>
      </c>
      <c r="I213" s="158" t="str">
        <f t="shared" si="11"/>
        <v/>
      </c>
      <c r="J213" s="237" t="str">
        <f t="shared" si="12"/>
        <v/>
      </c>
      <c r="K213" s="25"/>
      <c r="L213" s="238"/>
      <c r="M213" s="25"/>
      <c r="N213" s="334">
        <v>0.28382213812677387</v>
      </c>
      <c r="O213" s="208"/>
      <c r="P213" s="194"/>
      <c r="Q213" s="19"/>
      <c r="R213" s="19"/>
      <c r="S213" s="19"/>
      <c r="T213" s="19"/>
      <c r="U213" s="19"/>
      <c r="V213" s="19"/>
      <c r="W213" s="19"/>
      <c r="X213" s="198"/>
      <c r="Y213" s="19"/>
      <c r="Z213" s="19"/>
      <c r="AA213" s="19"/>
      <c r="AB213" s="19"/>
      <c r="AC213" s="19"/>
      <c r="AD213" s="19"/>
      <c r="AE213" s="19"/>
      <c r="AF213" s="225"/>
      <c r="AG213" s="19"/>
      <c r="AH213" s="19"/>
      <c r="AI213" s="19"/>
      <c r="AJ213" s="19"/>
      <c r="AK213" s="19"/>
      <c r="AL213" s="19"/>
      <c r="AM213" s="19"/>
      <c r="AN213" s="229"/>
      <c r="AO213" s="19"/>
      <c r="AP213" s="19"/>
      <c r="AQ213" s="19"/>
      <c r="AR213" s="19"/>
      <c r="AS213" s="19"/>
      <c r="AT213" s="19"/>
      <c r="AU213" s="19"/>
    </row>
    <row r="214" spans="1:47" s="11" customFormat="1" outlineLevel="4" x14ac:dyDescent="0.25">
      <c r="A214" s="156" t="s">
        <v>482</v>
      </c>
      <c r="B214" s="155" t="s">
        <v>478</v>
      </c>
      <c r="C214" s="184"/>
      <c r="D214" s="220"/>
      <c r="E214" s="25" t="s">
        <v>641</v>
      </c>
      <c r="F214" s="25" t="s">
        <v>598</v>
      </c>
      <c r="G214" s="158" t="str">
        <f t="shared" si="9"/>
        <v/>
      </c>
      <c r="H214" s="158" t="str">
        <f t="shared" si="10"/>
        <v/>
      </c>
      <c r="I214" s="158" t="str">
        <f t="shared" si="11"/>
        <v/>
      </c>
      <c r="J214" s="237" t="str">
        <f t="shared" si="12"/>
        <v/>
      </c>
      <c r="K214" s="25"/>
      <c r="L214" s="238"/>
      <c r="M214" s="25"/>
      <c r="N214" s="334">
        <v>0.28382213812677387</v>
      </c>
      <c r="O214" s="208"/>
      <c r="P214" s="194"/>
      <c r="Q214" s="19"/>
      <c r="R214" s="19"/>
      <c r="S214" s="19"/>
      <c r="T214" s="19"/>
      <c r="U214" s="19"/>
      <c r="V214" s="19"/>
      <c r="W214" s="19"/>
      <c r="X214" s="198"/>
      <c r="Y214" s="19"/>
      <c r="Z214" s="19"/>
      <c r="AA214" s="19"/>
      <c r="AB214" s="19"/>
      <c r="AC214" s="19"/>
      <c r="AD214" s="19"/>
      <c r="AE214" s="19"/>
      <c r="AF214" s="225"/>
      <c r="AG214" s="19"/>
      <c r="AH214" s="19"/>
      <c r="AI214" s="19"/>
      <c r="AJ214" s="19"/>
      <c r="AK214" s="19"/>
      <c r="AL214" s="19"/>
      <c r="AM214" s="19"/>
      <c r="AN214" s="229"/>
      <c r="AO214" s="19"/>
      <c r="AP214" s="19"/>
      <c r="AQ214" s="19"/>
      <c r="AR214" s="19"/>
      <c r="AS214" s="19"/>
      <c r="AT214" s="19"/>
      <c r="AU214" s="19"/>
    </row>
    <row r="215" spans="1:47" s="11" customFormat="1" outlineLevel="4" x14ac:dyDescent="0.25">
      <c r="A215" s="156" t="s">
        <v>482</v>
      </c>
      <c r="B215" s="155" t="s">
        <v>478</v>
      </c>
      <c r="C215" s="184"/>
      <c r="D215" s="220"/>
      <c r="E215" s="25" t="s">
        <v>634</v>
      </c>
      <c r="F215" s="25" t="s">
        <v>599</v>
      </c>
      <c r="G215" s="158" t="str">
        <f t="shared" si="9"/>
        <v/>
      </c>
      <c r="H215" s="158" t="str">
        <f t="shared" si="10"/>
        <v/>
      </c>
      <c r="I215" s="158" t="str">
        <f t="shared" si="11"/>
        <v/>
      </c>
      <c r="J215" s="237" t="str">
        <f t="shared" si="12"/>
        <v/>
      </c>
      <c r="K215" s="25"/>
      <c r="L215" s="238"/>
      <c r="M215" s="25"/>
      <c r="N215" s="334">
        <v>0.28382213812677387</v>
      </c>
      <c r="O215" s="208"/>
      <c r="P215" s="194"/>
      <c r="Q215" s="19"/>
      <c r="R215" s="19"/>
      <c r="S215" s="19"/>
      <c r="T215" s="19"/>
      <c r="U215" s="19"/>
      <c r="V215" s="19"/>
      <c r="W215" s="19"/>
      <c r="X215" s="198"/>
      <c r="Y215" s="19"/>
      <c r="Z215" s="19"/>
      <c r="AA215" s="19"/>
      <c r="AB215" s="19"/>
      <c r="AC215" s="19"/>
      <c r="AD215" s="19"/>
      <c r="AE215" s="19"/>
      <c r="AF215" s="225"/>
      <c r="AG215" s="19"/>
      <c r="AH215" s="19"/>
      <c r="AI215" s="19"/>
      <c r="AJ215" s="19"/>
      <c r="AK215" s="19"/>
      <c r="AL215" s="19"/>
      <c r="AM215" s="19"/>
      <c r="AN215" s="229"/>
      <c r="AO215" s="19"/>
      <c r="AP215" s="19"/>
      <c r="AQ215" s="19"/>
      <c r="AR215" s="19"/>
      <c r="AS215" s="19"/>
      <c r="AT215" s="19"/>
      <c r="AU215" s="19"/>
    </row>
    <row r="216" spans="1:47" s="11" customFormat="1" outlineLevel="4" x14ac:dyDescent="0.25">
      <c r="A216" s="156" t="s">
        <v>482</v>
      </c>
      <c r="B216" s="155" t="s">
        <v>478</v>
      </c>
      <c r="C216" s="184"/>
      <c r="D216" s="220"/>
      <c r="E216" s="25" t="s">
        <v>642</v>
      </c>
      <c r="F216" s="25" t="s">
        <v>600</v>
      </c>
      <c r="G216" s="158" t="str">
        <f t="shared" si="9"/>
        <v/>
      </c>
      <c r="H216" s="158" t="str">
        <f t="shared" si="10"/>
        <v/>
      </c>
      <c r="I216" s="158" t="str">
        <f t="shared" si="11"/>
        <v/>
      </c>
      <c r="J216" s="237" t="str">
        <f t="shared" si="12"/>
        <v/>
      </c>
      <c r="K216" s="25"/>
      <c r="L216" s="238"/>
      <c r="M216" s="25"/>
      <c r="N216" s="334">
        <v>0.28382213812677387</v>
      </c>
      <c r="O216" s="208"/>
      <c r="P216" s="194"/>
      <c r="Q216" s="19"/>
      <c r="R216" s="19"/>
      <c r="S216" s="19"/>
      <c r="T216" s="19"/>
      <c r="U216" s="19"/>
      <c r="V216" s="19"/>
      <c r="W216" s="19"/>
      <c r="X216" s="198"/>
      <c r="Y216" s="19"/>
      <c r="Z216" s="19"/>
      <c r="AA216" s="19"/>
      <c r="AB216" s="19"/>
      <c r="AC216" s="19"/>
      <c r="AD216" s="19"/>
      <c r="AE216" s="19"/>
      <c r="AF216" s="225"/>
      <c r="AG216" s="19"/>
      <c r="AH216" s="19"/>
      <c r="AI216" s="19"/>
      <c r="AJ216" s="19"/>
      <c r="AK216" s="19"/>
      <c r="AL216" s="19"/>
      <c r="AM216" s="19"/>
      <c r="AN216" s="229"/>
      <c r="AO216" s="19"/>
      <c r="AP216" s="19"/>
      <c r="AQ216" s="19"/>
      <c r="AR216" s="19"/>
      <c r="AS216" s="19"/>
      <c r="AT216" s="19"/>
      <c r="AU216" s="19"/>
    </row>
    <row r="217" spans="1:47" s="11" customFormat="1" outlineLevel="4" x14ac:dyDescent="0.25">
      <c r="A217" s="156" t="s">
        <v>482</v>
      </c>
      <c r="B217" s="155" t="s">
        <v>478</v>
      </c>
      <c r="C217" s="184"/>
      <c r="D217" s="220"/>
      <c r="E217" s="25" t="s">
        <v>629</v>
      </c>
      <c r="F217" s="25" t="s">
        <v>601</v>
      </c>
      <c r="G217" s="158" t="str">
        <f t="shared" si="9"/>
        <v/>
      </c>
      <c r="H217" s="158" t="str">
        <f t="shared" si="10"/>
        <v/>
      </c>
      <c r="I217" s="158" t="str">
        <f t="shared" si="11"/>
        <v/>
      </c>
      <c r="J217" s="237" t="str">
        <f t="shared" si="12"/>
        <v/>
      </c>
      <c r="K217" s="25"/>
      <c r="L217" s="238"/>
      <c r="M217" s="25"/>
      <c r="N217" s="334">
        <v>0.28382213812677387</v>
      </c>
      <c r="O217" s="208"/>
      <c r="P217" s="194"/>
      <c r="Q217" s="19"/>
      <c r="R217" s="19"/>
      <c r="S217" s="19"/>
      <c r="T217" s="19"/>
      <c r="U217" s="19"/>
      <c r="V217" s="19"/>
      <c r="W217" s="19"/>
      <c r="X217" s="198"/>
      <c r="Y217" s="19"/>
      <c r="Z217" s="19"/>
      <c r="AA217" s="19"/>
      <c r="AB217" s="19"/>
      <c r="AC217" s="19"/>
      <c r="AD217" s="19"/>
      <c r="AE217" s="19"/>
      <c r="AF217" s="225"/>
      <c r="AG217" s="19"/>
      <c r="AH217" s="19"/>
      <c r="AI217" s="19"/>
      <c r="AJ217" s="19"/>
      <c r="AK217" s="19"/>
      <c r="AL217" s="19"/>
      <c r="AM217" s="19"/>
      <c r="AN217" s="229"/>
      <c r="AO217" s="19"/>
      <c r="AP217" s="19"/>
      <c r="AQ217" s="19"/>
      <c r="AR217" s="19"/>
      <c r="AS217" s="19"/>
      <c r="AT217" s="19"/>
      <c r="AU217" s="19"/>
    </row>
    <row r="218" spans="1:47" s="11" customFormat="1" outlineLevel="4" x14ac:dyDescent="0.25">
      <c r="A218" s="156" t="s">
        <v>482</v>
      </c>
      <c r="B218" s="155" t="s">
        <v>478</v>
      </c>
      <c r="C218" s="184"/>
      <c r="D218" s="220"/>
      <c r="E218" s="25" t="s">
        <v>648</v>
      </c>
      <c r="F218" s="25" t="s">
        <v>602</v>
      </c>
      <c r="G218" s="158" t="str">
        <f t="shared" si="9"/>
        <v/>
      </c>
      <c r="H218" s="158" t="str">
        <f t="shared" si="10"/>
        <v/>
      </c>
      <c r="I218" s="158" t="str">
        <f t="shared" si="11"/>
        <v/>
      </c>
      <c r="J218" s="237" t="str">
        <f t="shared" si="12"/>
        <v/>
      </c>
      <c r="K218" s="25"/>
      <c r="L218" s="238"/>
      <c r="M218" s="25"/>
      <c r="N218" s="334">
        <v>0.28382213812677387</v>
      </c>
      <c r="O218" s="208"/>
      <c r="P218" s="194"/>
      <c r="Q218" s="19"/>
      <c r="R218" s="19"/>
      <c r="S218" s="19"/>
      <c r="T218" s="19"/>
      <c r="U218" s="19"/>
      <c r="V218" s="19"/>
      <c r="W218" s="19"/>
      <c r="X218" s="198"/>
      <c r="Y218" s="19"/>
      <c r="Z218" s="19"/>
      <c r="AA218" s="19"/>
      <c r="AB218" s="19"/>
      <c r="AC218" s="19"/>
      <c r="AD218" s="19"/>
      <c r="AE218" s="19"/>
      <c r="AF218" s="225"/>
      <c r="AG218" s="19"/>
      <c r="AH218" s="19"/>
      <c r="AI218" s="19"/>
      <c r="AJ218" s="19"/>
      <c r="AK218" s="19"/>
      <c r="AL218" s="19"/>
      <c r="AM218" s="19"/>
      <c r="AN218" s="229"/>
      <c r="AO218" s="19"/>
      <c r="AP218" s="19"/>
      <c r="AQ218" s="19"/>
      <c r="AR218" s="19"/>
      <c r="AS218" s="19"/>
      <c r="AT218" s="19"/>
      <c r="AU218" s="19"/>
    </row>
    <row r="219" spans="1:47" s="11" customFormat="1" outlineLevel="4" x14ac:dyDescent="0.25">
      <c r="A219" s="156" t="s">
        <v>482</v>
      </c>
      <c r="B219" s="155" t="s">
        <v>478</v>
      </c>
      <c r="C219" s="184"/>
      <c r="D219" s="220"/>
      <c r="E219" s="25" t="s">
        <v>635</v>
      </c>
      <c r="F219" s="25" t="s">
        <v>603</v>
      </c>
      <c r="G219" s="158" t="str">
        <f t="shared" ref="G219:G284" si="15">IF(AO219&lt;&gt;"",AO219,IF(AG219&lt;&gt;"",AG219,IF(Y219&lt;&gt;"",Y219,IF(Q219&lt;&gt;"",Q219,""))))</f>
        <v/>
      </c>
      <c r="H219" s="158" t="str">
        <f t="shared" ref="H219:H284" si="16">IF(AP219&lt;&gt;"",AP219,IF(AH219&lt;&gt;"",AH219,IF(Z219&lt;&gt;"",Z219,IF(R219&lt;&gt;"",R219,""))))</f>
        <v/>
      </c>
      <c r="I219" s="158" t="str">
        <f t="shared" ref="I219:I284" si="17">IF(AQ219&lt;&gt;"",AQ219,IF(AI219&lt;&gt;"",AI219,IF(AA219&lt;&gt;"",AA219,IF(S219&lt;&gt;"",S219,""))))</f>
        <v/>
      </c>
      <c r="J219" s="237" t="str">
        <f t="shared" ref="J219:J284" si="18">IF(AR219&lt;&gt;"",AR219,IF(AJ219&lt;&gt;"",AJ219,IF(AB219&lt;&gt;"",AB219,IF(T219&lt;&gt;"",T219,""))))</f>
        <v/>
      </c>
      <c r="K219" s="25"/>
      <c r="L219" s="238"/>
      <c r="M219" s="25"/>
      <c r="N219" s="334">
        <v>0.28382213812677387</v>
      </c>
      <c r="O219" s="208"/>
      <c r="P219" s="194"/>
      <c r="Q219" s="19"/>
      <c r="R219" s="19"/>
      <c r="S219" s="19"/>
      <c r="T219" s="19"/>
      <c r="U219" s="19"/>
      <c r="V219" s="19"/>
      <c r="W219" s="19"/>
      <c r="X219" s="198"/>
      <c r="Y219" s="19"/>
      <c r="Z219" s="19"/>
      <c r="AA219" s="19"/>
      <c r="AB219" s="19"/>
      <c r="AC219" s="19"/>
      <c r="AD219" s="19"/>
      <c r="AE219" s="19"/>
      <c r="AF219" s="225"/>
      <c r="AG219" s="19"/>
      <c r="AH219" s="19"/>
      <c r="AI219" s="19"/>
      <c r="AJ219" s="19"/>
      <c r="AK219" s="19"/>
      <c r="AL219" s="19"/>
      <c r="AM219" s="19"/>
      <c r="AN219" s="229"/>
      <c r="AO219" s="19"/>
      <c r="AP219" s="19"/>
      <c r="AQ219" s="19"/>
      <c r="AR219" s="19"/>
      <c r="AS219" s="19"/>
      <c r="AT219" s="19"/>
      <c r="AU219" s="19"/>
    </row>
    <row r="220" spans="1:47" s="11" customFormat="1" outlineLevel="4" x14ac:dyDescent="0.25">
      <c r="A220" s="156" t="s">
        <v>482</v>
      </c>
      <c r="B220" s="155" t="s">
        <v>478</v>
      </c>
      <c r="C220" s="184"/>
      <c r="D220" s="220"/>
      <c r="E220" s="25" t="s">
        <v>643</v>
      </c>
      <c r="F220" s="25" t="s">
        <v>604</v>
      </c>
      <c r="G220" s="158" t="str">
        <f t="shared" si="15"/>
        <v/>
      </c>
      <c r="H220" s="158" t="str">
        <f t="shared" si="16"/>
        <v/>
      </c>
      <c r="I220" s="158" t="str">
        <f t="shared" si="17"/>
        <v/>
      </c>
      <c r="J220" s="237" t="str">
        <f t="shared" si="18"/>
        <v/>
      </c>
      <c r="K220" s="25"/>
      <c r="L220" s="238"/>
      <c r="M220" s="25"/>
      <c r="N220" s="334">
        <v>0.28382213812677387</v>
      </c>
      <c r="O220" s="208"/>
      <c r="P220" s="194"/>
      <c r="Q220" s="19"/>
      <c r="R220" s="19"/>
      <c r="S220" s="19"/>
      <c r="T220" s="19"/>
      <c r="U220" s="19"/>
      <c r="V220" s="19"/>
      <c r="W220" s="19"/>
      <c r="X220" s="198"/>
      <c r="Y220" s="19"/>
      <c r="Z220" s="19"/>
      <c r="AA220" s="19"/>
      <c r="AB220" s="19"/>
      <c r="AC220" s="19"/>
      <c r="AD220" s="19"/>
      <c r="AE220" s="19"/>
      <c r="AF220" s="225"/>
      <c r="AG220" s="19"/>
      <c r="AH220" s="19"/>
      <c r="AI220" s="19"/>
      <c r="AJ220" s="19"/>
      <c r="AK220" s="19"/>
      <c r="AL220" s="19"/>
      <c r="AM220" s="19"/>
      <c r="AN220" s="229"/>
      <c r="AO220" s="19"/>
      <c r="AP220" s="19"/>
      <c r="AQ220" s="19"/>
      <c r="AR220" s="19"/>
      <c r="AS220" s="19"/>
      <c r="AT220" s="19"/>
      <c r="AU220" s="19"/>
    </row>
    <row r="221" spans="1:47" s="11" customFormat="1" outlineLevel="4" x14ac:dyDescent="0.25">
      <c r="A221" s="156" t="s">
        <v>482</v>
      </c>
      <c r="B221" s="155" t="s">
        <v>478</v>
      </c>
      <c r="C221" s="184"/>
      <c r="D221" s="220"/>
      <c r="E221" s="25" t="s">
        <v>1007</v>
      </c>
      <c r="F221" s="25" t="s">
        <v>605</v>
      </c>
      <c r="G221" s="158" t="str">
        <f t="shared" si="15"/>
        <v>IFA</v>
      </c>
      <c r="H221" s="158" t="str">
        <f t="shared" si="16"/>
        <v>A</v>
      </c>
      <c r="I221" s="158" t="str">
        <f t="shared" si="17"/>
        <v>98207-4-0028</v>
      </c>
      <c r="J221" s="237">
        <f t="shared" si="18"/>
        <v>43992</v>
      </c>
      <c r="K221" s="25"/>
      <c r="L221" s="238"/>
      <c r="M221" s="25"/>
      <c r="N221" s="334">
        <v>0.28382213812677387</v>
      </c>
      <c r="O221" s="208">
        <v>0.7</v>
      </c>
      <c r="P221" s="194"/>
      <c r="Q221" s="158" t="s">
        <v>341</v>
      </c>
      <c r="R221" s="158" t="s">
        <v>342</v>
      </c>
      <c r="S221" s="158" t="s">
        <v>1017</v>
      </c>
      <c r="T221" s="237">
        <v>43992</v>
      </c>
      <c r="U221" s="19"/>
      <c r="V221" s="19"/>
      <c r="W221" s="19"/>
      <c r="X221" s="198"/>
      <c r="Y221" s="19"/>
      <c r="Z221" s="19"/>
      <c r="AA221" s="19"/>
      <c r="AB221" s="19"/>
      <c r="AC221" s="19"/>
      <c r="AD221" s="19"/>
      <c r="AE221" s="19"/>
      <c r="AF221" s="225"/>
      <c r="AG221" s="19"/>
      <c r="AH221" s="19"/>
      <c r="AI221" s="19"/>
      <c r="AJ221" s="19"/>
      <c r="AK221" s="19"/>
      <c r="AL221" s="19"/>
      <c r="AM221" s="19"/>
      <c r="AN221" s="229"/>
      <c r="AO221" s="19"/>
      <c r="AP221" s="19"/>
      <c r="AQ221" s="19"/>
      <c r="AR221" s="19"/>
      <c r="AS221" s="19"/>
      <c r="AT221" s="19"/>
      <c r="AU221" s="19"/>
    </row>
    <row r="222" spans="1:47" s="11" customFormat="1" outlineLevel="4" x14ac:dyDescent="0.25">
      <c r="A222" s="156"/>
      <c r="B222" s="155"/>
      <c r="C222" s="184"/>
      <c r="D222" s="220"/>
      <c r="E222" s="25" t="s">
        <v>1008</v>
      </c>
      <c r="F222" s="25" t="s">
        <v>1001</v>
      </c>
      <c r="G222" s="158" t="str">
        <f t="shared" si="15"/>
        <v>IFA</v>
      </c>
      <c r="H222" s="158" t="str">
        <f t="shared" si="16"/>
        <v>A</v>
      </c>
      <c r="I222" s="158" t="str">
        <f t="shared" si="17"/>
        <v>98207-4-0028</v>
      </c>
      <c r="J222" s="237">
        <f t="shared" si="18"/>
        <v>43992</v>
      </c>
      <c r="K222" s="25"/>
      <c r="L222" s="238"/>
      <c r="M222" s="25"/>
      <c r="N222" s="334">
        <v>8.1092039464792529E-2</v>
      </c>
      <c r="O222" s="208">
        <v>0.7</v>
      </c>
      <c r="P222" s="194"/>
      <c r="Q222" s="158" t="s">
        <v>341</v>
      </c>
      <c r="R222" s="158" t="s">
        <v>342</v>
      </c>
      <c r="S222" s="158" t="s">
        <v>1017</v>
      </c>
      <c r="T222" s="237">
        <v>43992</v>
      </c>
      <c r="U222" s="19"/>
      <c r="V222" s="19"/>
      <c r="W222" s="19"/>
      <c r="X222" s="198"/>
      <c r="Y222" s="19"/>
      <c r="Z222" s="19"/>
      <c r="AA222" s="19"/>
      <c r="AB222" s="19"/>
      <c r="AC222" s="19"/>
      <c r="AD222" s="19"/>
      <c r="AE222" s="19"/>
      <c r="AF222" s="225"/>
      <c r="AG222" s="19"/>
      <c r="AH222" s="19"/>
      <c r="AI222" s="19"/>
      <c r="AJ222" s="19"/>
      <c r="AK222" s="19"/>
      <c r="AL222" s="19"/>
      <c r="AM222" s="19"/>
      <c r="AN222" s="229"/>
      <c r="AO222" s="19"/>
      <c r="AP222" s="19"/>
      <c r="AQ222" s="19"/>
      <c r="AR222" s="19"/>
      <c r="AS222" s="19"/>
      <c r="AT222" s="19"/>
      <c r="AU222" s="19"/>
    </row>
    <row r="223" spans="1:47" s="11" customFormat="1" outlineLevel="4" x14ac:dyDescent="0.25">
      <c r="A223" s="156"/>
      <c r="B223" s="155"/>
      <c r="C223" s="184"/>
      <c r="D223" s="220"/>
      <c r="E223" s="25" t="s">
        <v>1009</v>
      </c>
      <c r="F223" s="25" t="s">
        <v>1002</v>
      </c>
      <c r="G223" s="158" t="str">
        <f t="shared" si="15"/>
        <v>IFA</v>
      </c>
      <c r="H223" s="158" t="str">
        <f t="shared" si="16"/>
        <v>A</v>
      </c>
      <c r="I223" s="158" t="str">
        <f t="shared" si="17"/>
        <v>98207-4-0028</v>
      </c>
      <c r="J223" s="237">
        <f t="shared" si="18"/>
        <v>43992</v>
      </c>
      <c r="K223" s="25"/>
      <c r="L223" s="238"/>
      <c r="M223" s="25"/>
      <c r="N223" s="334">
        <v>8.1092039464792529E-2</v>
      </c>
      <c r="O223" s="208">
        <v>0.7</v>
      </c>
      <c r="P223" s="194"/>
      <c r="Q223" s="158" t="s">
        <v>341</v>
      </c>
      <c r="R223" s="158" t="s">
        <v>342</v>
      </c>
      <c r="S223" s="158" t="s">
        <v>1017</v>
      </c>
      <c r="T223" s="237">
        <v>43992</v>
      </c>
      <c r="U223" s="19"/>
      <c r="V223" s="19"/>
      <c r="W223" s="19"/>
      <c r="X223" s="198"/>
      <c r="Y223" s="19"/>
      <c r="Z223" s="19"/>
      <c r="AA223" s="19"/>
      <c r="AB223" s="19"/>
      <c r="AC223" s="19"/>
      <c r="AD223" s="19"/>
      <c r="AE223" s="19"/>
      <c r="AF223" s="225"/>
      <c r="AG223" s="19"/>
      <c r="AH223" s="19"/>
      <c r="AI223" s="19"/>
      <c r="AJ223" s="19"/>
      <c r="AK223" s="19"/>
      <c r="AL223" s="19"/>
      <c r="AM223" s="19"/>
      <c r="AN223" s="229"/>
      <c r="AO223" s="19"/>
      <c r="AP223" s="19"/>
      <c r="AQ223" s="19"/>
      <c r="AR223" s="19"/>
      <c r="AS223" s="19"/>
      <c r="AT223" s="19"/>
      <c r="AU223" s="19"/>
    </row>
    <row r="224" spans="1:47" s="11" customFormat="1" outlineLevel="4" x14ac:dyDescent="0.25">
      <c r="A224" s="156"/>
      <c r="B224" s="155"/>
      <c r="C224" s="184"/>
      <c r="D224" s="220"/>
      <c r="E224" s="25" t="s">
        <v>1010</v>
      </c>
      <c r="F224" s="25" t="s">
        <v>1003</v>
      </c>
      <c r="G224" s="158" t="str">
        <f t="shared" si="15"/>
        <v>IFA</v>
      </c>
      <c r="H224" s="158" t="str">
        <f t="shared" si="16"/>
        <v>A</v>
      </c>
      <c r="I224" s="158" t="str">
        <f t="shared" si="17"/>
        <v>98207-4-0028</v>
      </c>
      <c r="J224" s="237">
        <f t="shared" si="18"/>
        <v>43992</v>
      </c>
      <c r="K224" s="25"/>
      <c r="L224" s="238"/>
      <c r="M224" s="25"/>
      <c r="N224" s="334">
        <v>8.1092039464792529E-2</v>
      </c>
      <c r="O224" s="208">
        <v>0.7</v>
      </c>
      <c r="P224" s="194"/>
      <c r="Q224" s="158" t="s">
        <v>341</v>
      </c>
      <c r="R224" s="158" t="s">
        <v>342</v>
      </c>
      <c r="S224" s="158" t="s">
        <v>1017</v>
      </c>
      <c r="T224" s="237">
        <v>43992</v>
      </c>
      <c r="U224" s="19"/>
      <c r="V224" s="19"/>
      <c r="W224" s="19"/>
      <c r="X224" s="198"/>
      <c r="Y224" s="19"/>
      <c r="Z224" s="19"/>
      <c r="AA224" s="19"/>
      <c r="AB224" s="19"/>
      <c r="AC224" s="19"/>
      <c r="AD224" s="19"/>
      <c r="AE224" s="19"/>
      <c r="AF224" s="225"/>
      <c r="AG224" s="19"/>
      <c r="AH224" s="19"/>
      <c r="AI224" s="19"/>
      <c r="AJ224" s="19"/>
      <c r="AK224" s="19"/>
      <c r="AL224" s="19"/>
      <c r="AM224" s="19"/>
      <c r="AN224" s="229"/>
      <c r="AO224" s="19"/>
      <c r="AP224" s="19"/>
      <c r="AQ224" s="19"/>
      <c r="AR224" s="19"/>
      <c r="AS224" s="19"/>
      <c r="AT224" s="19"/>
      <c r="AU224" s="19"/>
    </row>
    <row r="225" spans="1:47" s="11" customFormat="1" outlineLevel="4" x14ac:dyDescent="0.25">
      <c r="A225" s="156" t="s">
        <v>482</v>
      </c>
      <c r="B225" s="155" t="s">
        <v>478</v>
      </c>
      <c r="C225" s="184"/>
      <c r="D225" s="220"/>
      <c r="E225" s="25" t="s">
        <v>1011</v>
      </c>
      <c r="F225" s="25" t="s">
        <v>606</v>
      </c>
      <c r="G225" s="158" t="str">
        <f t="shared" si="15"/>
        <v>IFA</v>
      </c>
      <c r="H225" s="158" t="str">
        <f t="shared" si="16"/>
        <v>A</v>
      </c>
      <c r="I225" s="158" t="str">
        <f t="shared" si="17"/>
        <v>98207-4-0028</v>
      </c>
      <c r="J225" s="237">
        <f t="shared" si="18"/>
        <v>43992</v>
      </c>
      <c r="K225" s="25"/>
      <c r="L225" s="238"/>
      <c r="M225" s="25"/>
      <c r="N225" s="334">
        <v>0.28382213812677387</v>
      </c>
      <c r="O225" s="208">
        <v>0.7</v>
      </c>
      <c r="P225" s="194"/>
      <c r="Q225" s="158" t="s">
        <v>341</v>
      </c>
      <c r="R225" s="158" t="s">
        <v>342</v>
      </c>
      <c r="S225" s="158" t="s">
        <v>1017</v>
      </c>
      <c r="T225" s="237">
        <v>43992</v>
      </c>
      <c r="U225" s="19"/>
      <c r="V225" s="19"/>
      <c r="W225" s="19"/>
      <c r="X225" s="198"/>
      <c r="Y225" s="19"/>
      <c r="Z225" s="19"/>
      <c r="AA225" s="19"/>
      <c r="AB225" s="19"/>
      <c r="AC225" s="19"/>
      <c r="AD225" s="19"/>
      <c r="AE225" s="19"/>
      <c r="AF225" s="225"/>
      <c r="AG225" s="19"/>
      <c r="AH225" s="19"/>
      <c r="AI225" s="19"/>
      <c r="AJ225" s="19"/>
      <c r="AK225" s="19"/>
      <c r="AL225" s="19"/>
      <c r="AM225" s="19"/>
      <c r="AN225" s="229"/>
      <c r="AO225" s="19"/>
      <c r="AP225" s="19"/>
      <c r="AQ225" s="19"/>
      <c r="AR225" s="19"/>
      <c r="AS225" s="19"/>
      <c r="AT225" s="19"/>
      <c r="AU225" s="19"/>
    </row>
    <row r="226" spans="1:47" s="11" customFormat="1" outlineLevel="4" x14ac:dyDescent="0.25">
      <c r="A226" s="156"/>
      <c r="B226" s="155"/>
      <c r="C226" s="184"/>
      <c r="D226" s="220"/>
      <c r="E226" s="25" t="s">
        <v>1012</v>
      </c>
      <c r="F226" s="25" t="s">
        <v>1004</v>
      </c>
      <c r="G226" s="158" t="str">
        <f t="shared" si="15"/>
        <v>IFA</v>
      </c>
      <c r="H226" s="158" t="str">
        <f t="shared" si="16"/>
        <v>A</v>
      </c>
      <c r="I226" s="158" t="str">
        <f t="shared" si="17"/>
        <v>98207-4-0028</v>
      </c>
      <c r="J226" s="237">
        <f t="shared" si="18"/>
        <v>43992</v>
      </c>
      <c r="K226" s="25"/>
      <c r="L226" s="238"/>
      <c r="M226" s="25"/>
      <c r="N226" s="334">
        <v>8.1092039464792529E-2</v>
      </c>
      <c r="O226" s="208">
        <v>0.7</v>
      </c>
      <c r="P226" s="194"/>
      <c r="Q226" s="158" t="s">
        <v>341</v>
      </c>
      <c r="R226" s="158" t="s">
        <v>342</v>
      </c>
      <c r="S226" s="158" t="s">
        <v>1017</v>
      </c>
      <c r="T226" s="237">
        <v>43992</v>
      </c>
      <c r="U226" s="19"/>
      <c r="V226" s="19"/>
      <c r="W226" s="19"/>
      <c r="X226" s="198"/>
      <c r="Y226" s="19"/>
      <c r="Z226" s="19"/>
      <c r="AA226" s="19"/>
      <c r="AB226" s="19"/>
      <c r="AC226" s="19"/>
      <c r="AD226" s="19"/>
      <c r="AE226" s="19"/>
      <c r="AF226" s="225"/>
      <c r="AG226" s="19"/>
      <c r="AH226" s="19"/>
      <c r="AI226" s="19"/>
      <c r="AJ226" s="19"/>
      <c r="AK226" s="19"/>
      <c r="AL226" s="19"/>
      <c r="AM226" s="19"/>
      <c r="AN226" s="229"/>
      <c r="AO226" s="19"/>
      <c r="AP226" s="19"/>
      <c r="AQ226" s="19"/>
      <c r="AR226" s="19"/>
      <c r="AS226" s="19"/>
      <c r="AT226" s="19"/>
      <c r="AU226" s="19"/>
    </row>
    <row r="227" spans="1:47" s="11" customFormat="1" outlineLevel="4" x14ac:dyDescent="0.25">
      <c r="A227" s="156"/>
      <c r="B227" s="155"/>
      <c r="C227" s="184"/>
      <c r="D227" s="220"/>
      <c r="E227" s="25" t="s">
        <v>1013</v>
      </c>
      <c r="F227" s="25" t="s">
        <v>1005</v>
      </c>
      <c r="G227" s="158" t="str">
        <f t="shared" si="15"/>
        <v>IFA</v>
      </c>
      <c r="H227" s="158" t="str">
        <f t="shared" si="16"/>
        <v>A</v>
      </c>
      <c r="I227" s="158" t="str">
        <f t="shared" si="17"/>
        <v>98207-4-0028</v>
      </c>
      <c r="J227" s="237">
        <f t="shared" si="18"/>
        <v>43992</v>
      </c>
      <c r="K227" s="25"/>
      <c r="L227" s="238"/>
      <c r="M227" s="25"/>
      <c r="N227" s="334">
        <v>8.1092039464792529E-2</v>
      </c>
      <c r="O227" s="208">
        <v>0.7</v>
      </c>
      <c r="P227" s="194"/>
      <c r="Q227" s="158" t="s">
        <v>341</v>
      </c>
      <c r="R227" s="158" t="s">
        <v>342</v>
      </c>
      <c r="S227" s="158" t="s">
        <v>1017</v>
      </c>
      <c r="T227" s="237">
        <v>43992</v>
      </c>
      <c r="U227" s="19"/>
      <c r="V227" s="19"/>
      <c r="W227" s="19"/>
      <c r="X227" s="198"/>
      <c r="Y227" s="19"/>
      <c r="Z227" s="19"/>
      <c r="AA227" s="19"/>
      <c r="AB227" s="19"/>
      <c r="AC227" s="19"/>
      <c r="AD227" s="19"/>
      <c r="AE227" s="19"/>
      <c r="AF227" s="225"/>
      <c r="AG227" s="19"/>
      <c r="AH227" s="19"/>
      <c r="AI227" s="19"/>
      <c r="AJ227" s="19"/>
      <c r="AK227" s="19"/>
      <c r="AL227" s="19"/>
      <c r="AM227" s="19"/>
      <c r="AN227" s="229"/>
      <c r="AO227" s="19"/>
      <c r="AP227" s="19"/>
      <c r="AQ227" s="19"/>
      <c r="AR227" s="19"/>
      <c r="AS227" s="19"/>
      <c r="AT227" s="19"/>
      <c r="AU227" s="19"/>
    </row>
    <row r="228" spans="1:47" s="11" customFormat="1" outlineLevel="4" x14ac:dyDescent="0.25">
      <c r="A228" s="156"/>
      <c r="B228" s="155"/>
      <c r="C228" s="184"/>
      <c r="D228" s="220"/>
      <c r="E228" s="25" t="s">
        <v>1014</v>
      </c>
      <c r="F228" s="25" t="s">
        <v>1006</v>
      </c>
      <c r="G228" s="158" t="str">
        <f t="shared" si="15"/>
        <v>IFA</v>
      </c>
      <c r="H228" s="158" t="str">
        <f t="shared" si="16"/>
        <v>A</v>
      </c>
      <c r="I228" s="158" t="str">
        <f t="shared" si="17"/>
        <v>98207-4-0028</v>
      </c>
      <c r="J228" s="237">
        <f t="shared" si="18"/>
        <v>43992</v>
      </c>
      <c r="K228" s="25"/>
      <c r="L228" s="238"/>
      <c r="M228" s="25"/>
      <c r="N228" s="334">
        <v>8.1092039464792529E-2</v>
      </c>
      <c r="O228" s="208">
        <v>0.7</v>
      </c>
      <c r="P228" s="194"/>
      <c r="Q228" s="158" t="s">
        <v>341</v>
      </c>
      <c r="R228" s="158" t="s">
        <v>342</v>
      </c>
      <c r="S228" s="158" t="s">
        <v>1017</v>
      </c>
      <c r="T228" s="237">
        <v>43992</v>
      </c>
      <c r="U228" s="19"/>
      <c r="V228" s="19"/>
      <c r="W228" s="19"/>
      <c r="X228" s="198"/>
      <c r="Y228" s="19"/>
      <c r="Z228" s="19"/>
      <c r="AA228" s="19"/>
      <c r="AB228" s="19"/>
      <c r="AC228" s="19"/>
      <c r="AD228" s="19"/>
      <c r="AE228" s="19"/>
      <c r="AF228" s="225"/>
      <c r="AG228" s="19"/>
      <c r="AH228" s="19"/>
      <c r="AI228" s="19"/>
      <c r="AJ228" s="19"/>
      <c r="AK228" s="19"/>
      <c r="AL228" s="19"/>
      <c r="AM228" s="19"/>
      <c r="AN228" s="229"/>
      <c r="AO228" s="19"/>
      <c r="AP228" s="19"/>
      <c r="AQ228" s="19"/>
      <c r="AR228" s="19"/>
      <c r="AS228" s="19"/>
      <c r="AT228" s="19"/>
      <c r="AU228" s="19"/>
    </row>
    <row r="229" spans="1:47" s="11" customFormat="1" outlineLevel="4" x14ac:dyDescent="0.25">
      <c r="A229" s="156"/>
      <c r="B229" s="155"/>
      <c r="C229" s="184"/>
      <c r="D229" s="220"/>
      <c r="E229" s="25" t="s">
        <v>1016</v>
      </c>
      <c r="F229" s="25" t="s">
        <v>1015</v>
      </c>
      <c r="G229" s="158" t="str">
        <f t="shared" si="15"/>
        <v>IFA</v>
      </c>
      <c r="H229" s="158" t="str">
        <f t="shared" si="16"/>
        <v>A</v>
      </c>
      <c r="I229" s="158" t="str">
        <f t="shared" si="17"/>
        <v>98207-4-0028</v>
      </c>
      <c r="J229" s="237">
        <f t="shared" si="18"/>
        <v>43992</v>
      </c>
      <c r="K229" s="25"/>
      <c r="L229" s="238"/>
      <c r="M229" s="25"/>
      <c r="N229" s="334">
        <v>8.1092039464792529E-2</v>
      </c>
      <c r="O229" s="208">
        <v>0.7</v>
      </c>
      <c r="P229" s="194"/>
      <c r="Q229" s="158" t="s">
        <v>341</v>
      </c>
      <c r="R229" s="158" t="s">
        <v>342</v>
      </c>
      <c r="S229" s="158" t="s">
        <v>1017</v>
      </c>
      <c r="T229" s="237">
        <v>43992</v>
      </c>
      <c r="U229" s="19"/>
      <c r="V229" s="19"/>
      <c r="W229" s="19"/>
      <c r="X229" s="198"/>
      <c r="Y229" s="19"/>
      <c r="Z229" s="19"/>
      <c r="AA229" s="19"/>
      <c r="AB229" s="19"/>
      <c r="AC229" s="19"/>
      <c r="AD229" s="19"/>
      <c r="AE229" s="19"/>
      <c r="AF229" s="225"/>
      <c r="AG229" s="19"/>
      <c r="AH229" s="19"/>
      <c r="AI229" s="19"/>
      <c r="AJ229" s="19"/>
      <c r="AK229" s="19"/>
      <c r="AL229" s="19"/>
      <c r="AM229" s="19"/>
      <c r="AN229" s="229"/>
      <c r="AO229" s="19"/>
      <c r="AP229" s="19"/>
      <c r="AQ229" s="19"/>
      <c r="AR229" s="19"/>
      <c r="AS229" s="19"/>
      <c r="AT229" s="19"/>
      <c r="AU229" s="19"/>
    </row>
    <row r="230" spans="1:47" s="11" customFormat="1" outlineLevel="4" x14ac:dyDescent="0.25">
      <c r="A230" s="156" t="s">
        <v>482</v>
      </c>
      <c r="B230" s="155" t="s">
        <v>478</v>
      </c>
      <c r="C230" s="184"/>
      <c r="D230" s="220"/>
      <c r="E230" s="25" t="s">
        <v>639</v>
      </c>
      <c r="F230" s="25" t="s">
        <v>611</v>
      </c>
      <c r="G230" s="25" t="str">
        <f t="shared" si="15"/>
        <v/>
      </c>
      <c r="H230" s="25" t="str">
        <f t="shared" si="16"/>
        <v/>
      </c>
      <c r="I230" s="25" t="str">
        <f t="shared" si="17"/>
        <v/>
      </c>
      <c r="J230" s="238" t="str">
        <f t="shared" si="18"/>
        <v/>
      </c>
      <c r="K230" s="25"/>
      <c r="L230" s="238"/>
      <c r="M230" s="25"/>
      <c r="N230" s="334">
        <v>0.28382213812677387</v>
      </c>
      <c r="O230" s="208"/>
      <c r="P230" s="194"/>
      <c r="Q230" s="19"/>
      <c r="R230" s="19"/>
      <c r="S230" s="19"/>
      <c r="T230" s="19"/>
      <c r="U230" s="19"/>
      <c r="V230" s="19"/>
      <c r="W230" s="19"/>
      <c r="X230" s="198"/>
      <c r="Y230" s="19"/>
      <c r="Z230" s="19"/>
      <c r="AA230" s="19"/>
      <c r="AB230" s="19"/>
      <c r="AC230" s="19"/>
      <c r="AD230" s="19"/>
      <c r="AE230" s="19"/>
      <c r="AF230" s="225"/>
      <c r="AG230" s="19"/>
      <c r="AH230" s="19"/>
      <c r="AI230" s="19"/>
      <c r="AJ230" s="19"/>
      <c r="AK230" s="19"/>
      <c r="AL230" s="19"/>
      <c r="AM230" s="19"/>
      <c r="AN230" s="229"/>
      <c r="AO230" s="19"/>
      <c r="AP230" s="19"/>
      <c r="AQ230" s="19"/>
      <c r="AR230" s="19"/>
      <c r="AS230" s="19"/>
      <c r="AT230" s="19"/>
      <c r="AU230" s="19"/>
    </row>
    <row r="231" spans="1:47" s="11" customFormat="1" outlineLevel="4" x14ac:dyDescent="0.25">
      <c r="A231" s="156" t="s">
        <v>482</v>
      </c>
      <c r="B231" s="155" t="s">
        <v>478</v>
      </c>
      <c r="C231" s="184"/>
      <c r="D231" s="220"/>
      <c r="E231" s="25" t="s">
        <v>647</v>
      </c>
      <c r="F231" s="25" t="s">
        <v>612</v>
      </c>
      <c r="G231" s="25" t="str">
        <f t="shared" si="15"/>
        <v/>
      </c>
      <c r="H231" s="25" t="str">
        <f t="shared" si="16"/>
        <v/>
      </c>
      <c r="I231" s="25" t="str">
        <f t="shared" si="17"/>
        <v/>
      </c>
      <c r="J231" s="238" t="str">
        <f t="shared" si="18"/>
        <v/>
      </c>
      <c r="K231" s="25"/>
      <c r="L231" s="238"/>
      <c r="M231" s="25"/>
      <c r="N231" s="334">
        <v>0.28382213812677387</v>
      </c>
      <c r="O231" s="208"/>
      <c r="P231" s="194"/>
      <c r="Q231" s="19"/>
      <c r="R231" s="19"/>
      <c r="S231" s="19"/>
      <c r="T231" s="19"/>
      <c r="U231" s="19"/>
      <c r="V231" s="19"/>
      <c r="W231" s="19"/>
      <c r="X231" s="198"/>
      <c r="Y231" s="19"/>
      <c r="Z231" s="19"/>
      <c r="AA231" s="19"/>
      <c r="AB231" s="19"/>
      <c r="AC231" s="19"/>
      <c r="AD231" s="19"/>
      <c r="AE231" s="19"/>
      <c r="AF231" s="225"/>
      <c r="AG231" s="19"/>
      <c r="AH231" s="19"/>
      <c r="AI231" s="19"/>
      <c r="AJ231" s="19"/>
      <c r="AK231" s="19"/>
      <c r="AL231" s="19"/>
      <c r="AM231" s="19"/>
      <c r="AN231" s="229"/>
      <c r="AO231" s="19"/>
      <c r="AP231" s="19"/>
      <c r="AQ231" s="19"/>
      <c r="AR231" s="19"/>
      <c r="AS231" s="19"/>
      <c r="AT231" s="19"/>
      <c r="AU231" s="19"/>
    </row>
    <row r="232" spans="1:47" s="11" customFormat="1" outlineLevel="4" x14ac:dyDescent="0.25">
      <c r="A232" s="156"/>
      <c r="B232" s="155"/>
      <c r="C232" s="184"/>
      <c r="D232" s="220"/>
      <c r="E232" s="25" t="s">
        <v>1081</v>
      </c>
      <c r="F232" s="25" t="s">
        <v>1075</v>
      </c>
      <c r="G232" s="312"/>
      <c r="H232" s="312"/>
      <c r="I232" s="312"/>
      <c r="J232" s="330"/>
      <c r="K232" s="312"/>
      <c r="L232" s="330"/>
      <c r="M232" s="312"/>
      <c r="N232" s="25"/>
      <c r="O232" s="208">
        <v>0.7</v>
      </c>
      <c r="P232" s="194"/>
      <c r="Q232" s="158" t="s">
        <v>341</v>
      </c>
      <c r="R232" s="158" t="s">
        <v>342</v>
      </c>
      <c r="S232" s="158" t="s">
        <v>1082</v>
      </c>
      <c r="T232" s="237">
        <v>44081</v>
      </c>
      <c r="U232" s="217"/>
      <c r="V232" s="217"/>
      <c r="W232" s="217"/>
      <c r="X232" s="198"/>
      <c r="Y232" s="217"/>
      <c r="Z232" s="217"/>
      <c r="AA232" s="217"/>
      <c r="AB232" s="217"/>
      <c r="AC232" s="217"/>
      <c r="AD232" s="217"/>
      <c r="AE232" s="217"/>
      <c r="AF232" s="225"/>
      <c r="AG232" s="217"/>
      <c r="AH232" s="217"/>
      <c r="AI232" s="217"/>
      <c r="AJ232" s="217"/>
      <c r="AK232" s="217"/>
      <c r="AL232" s="217"/>
      <c r="AM232" s="217"/>
      <c r="AN232" s="229"/>
      <c r="AO232" s="217"/>
      <c r="AP232" s="217"/>
      <c r="AQ232" s="217"/>
      <c r="AR232" s="217"/>
      <c r="AS232" s="217"/>
      <c r="AT232" s="217"/>
      <c r="AU232" s="217"/>
    </row>
    <row r="233" spans="1:47" s="11" customFormat="1" outlineLevel="4" x14ac:dyDescent="0.25">
      <c r="A233" s="156"/>
      <c r="B233" s="155"/>
      <c r="C233" s="184"/>
      <c r="D233" s="220"/>
      <c r="E233" s="25" t="s">
        <v>1079</v>
      </c>
      <c r="F233" s="25" t="s">
        <v>1077</v>
      </c>
      <c r="G233" s="312"/>
      <c r="H233" s="312"/>
      <c r="I233" s="312"/>
      <c r="J233" s="330"/>
      <c r="K233" s="312"/>
      <c r="L233" s="330"/>
      <c r="M233" s="312"/>
      <c r="N233" s="25"/>
      <c r="O233" s="208">
        <v>0.7</v>
      </c>
      <c r="P233" s="194"/>
      <c r="Q233" s="158" t="s">
        <v>341</v>
      </c>
      <c r="R233" s="158" t="s">
        <v>342</v>
      </c>
      <c r="S233" s="158" t="s">
        <v>1082</v>
      </c>
      <c r="T233" s="237">
        <v>44081</v>
      </c>
      <c r="U233" s="217"/>
      <c r="V233" s="217"/>
      <c r="W233" s="217"/>
      <c r="X233" s="198"/>
      <c r="Y233" s="217"/>
      <c r="Z233" s="217"/>
      <c r="AA233" s="217"/>
      <c r="AB233" s="217"/>
      <c r="AC233" s="217"/>
      <c r="AD233" s="217"/>
      <c r="AE233" s="217"/>
      <c r="AF233" s="225"/>
      <c r="AG233" s="217"/>
      <c r="AH233" s="217"/>
      <c r="AI233" s="217"/>
      <c r="AJ233" s="217"/>
      <c r="AK233" s="217"/>
      <c r="AL233" s="217"/>
      <c r="AM233" s="217"/>
      <c r="AN233" s="229"/>
      <c r="AO233" s="217"/>
      <c r="AP233" s="217"/>
      <c r="AQ233" s="217"/>
      <c r="AR233" s="217"/>
      <c r="AS233" s="217"/>
      <c r="AT233" s="217"/>
      <c r="AU233" s="217"/>
    </row>
    <row r="234" spans="1:47" s="11" customFormat="1" outlineLevel="4" x14ac:dyDescent="0.25">
      <c r="A234" s="156"/>
      <c r="B234" s="155"/>
      <c r="C234" s="184"/>
      <c r="D234" s="220"/>
      <c r="E234" s="25" t="s">
        <v>1080</v>
      </c>
      <c r="F234" s="25" t="s">
        <v>1078</v>
      </c>
      <c r="G234" s="312"/>
      <c r="H234" s="312"/>
      <c r="I234" s="312"/>
      <c r="J234" s="330"/>
      <c r="K234" s="312"/>
      <c r="L234" s="330"/>
      <c r="M234" s="312"/>
      <c r="N234" s="25"/>
      <c r="O234" s="208">
        <v>0.7</v>
      </c>
      <c r="P234" s="194"/>
      <c r="Q234" s="158" t="s">
        <v>341</v>
      </c>
      <c r="R234" s="158" t="s">
        <v>342</v>
      </c>
      <c r="S234" s="158" t="s">
        <v>1082</v>
      </c>
      <c r="T234" s="237">
        <v>44081</v>
      </c>
      <c r="U234" s="217"/>
      <c r="V234" s="217"/>
      <c r="W234" s="217"/>
      <c r="X234" s="198"/>
      <c r="Y234" s="217"/>
      <c r="Z234" s="217"/>
      <c r="AA234" s="217"/>
      <c r="AB234" s="217"/>
      <c r="AC234" s="217"/>
      <c r="AD234" s="217"/>
      <c r="AE234" s="217"/>
      <c r="AF234" s="225"/>
      <c r="AG234" s="217"/>
      <c r="AH234" s="217"/>
      <c r="AI234" s="217"/>
      <c r="AJ234" s="217"/>
      <c r="AK234" s="217"/>
      <c r="AL234" s="217"/>
      <c r="AM234" s="217"/>
      <c r="AN234" s="229"/>
      <c r="AO234" s="217"/>
      <c r="AP234" s="217"/>
      <c r="AQ234" s="217"/>
      <c r="AR234" s="217"/>
      <c r="AS234" s="217"/>
      <c r="AT234" s="217"/>
      <c r="AU234" s="217"/>
    </row>
    <row r="235" spans="1:47" s="11" customFormat="1" outlineLevel="4" x14ac:dyDescent="0.25">
      <c r="A235" s="156"/>
      <c r="B235" s="155"/>
      <c r="C235" s="184"/>
      <c r="D235" s="220"/>
      <c r="E235" s="25" t="s">
        <v>1085</v>
      </c>
      <c r="F235" s="25" t="s">
        <v>1076</v>
      </c>
      <c r="G235" s="312"/>
      <c r="H235" s="312"/>
      <c r="I235" s="312"/>
      <c r="J235" s="330"/>
      <c r="K235" s="312"/>
      <c r="L235" s="330"/>
      <c r="M235" s="312"/>
      <c r="N235" s="25"/>
      <c r="O235" s="208">
        <v>0.7</v>
      </c>
      <c r="P235" s="194"/>
      <c r="Q235" s="158" t="s">
        <v>341</v>
      </c>
      <c r="R235" s="158" t="s">
        <v>342</v>
      </c>
      <c r="S235" s="158" t="s">
        <v>1082</v>
      </c>
      <c r="T235" s="237">
        <v>44081</v>
      </c>
      <c r="U235" s="217"/>
      <c r="V235" s="217"/>
      <c r="W235" s="217"/>
      <c r="X235" s="198"/>
      <c r="Y235" s="217"/>
      <c r="Z235" s="217"/>
      <c r="AA235" s="217"/>
      <c r="AB235" s="217"/>
      <c r="AC235" s="217"/>
      <c r="AD235" s="217"/>
      <c r="AE235" s="217"/>
      <c r="AF235" s="225"/>
      <c r="AG235" s="217"/>
      <c r="AH235" s="217"/>
      <c r="AI235" s="217"/>
      <c r="AJ235" s="217"/>
      <c r="AK235" s="217"/>
      <c r="AL235" s="217"/>
      <c r="AM235" s="217"/>
      <c r="AN235" s="229"/>
      <c r="AO235" s="217"/>
      <c r="AP235" s="217"/>
      <c r="AQ235" s="217"/>
      <c r="AR235" s="217"/>
      <c r="AS235" s="217"/>
      <c r="AT235" s="217"/>
      <c r="AU235" s="217"/>
    </row>
    <row r="236" spans="1:47" s="11" customFormat="1" outlineLevel="4" x14ac:dyDescent="0.25">
      <c r="A236" s="156"/>
      <c r="B236" s="155"/>
      <c r="C236" s="184"/>
      <c r="D236" s="220"/>
      <c r="E236" s="25" t="s">
        <v>1086</v>
      </c>
      <c r="F236" s="25" t="s">
        <v>1083</v>
      </c>
      <c r="G236" s="312"/>
      <c r="H236" s="312"/>
      <c r="I236" s="312"/>
      <c r="J236" s="330"/>
      <c r="K236" s="312"/>
      <c r="L236" s="330"/>
      <c r="M236" s="312"/>
      <c r="N236" s="25"/>
      <c r="O236" s="208">
        <v>0.7</v>
      </c>
      <c r="P236" s="194"/>
      <c r="Q236" s="158" t="s">
        <v>341</v>
      </c>
      <c r="R236" s="158" t="s">
        <v>342</v>
      </c>
      <c r="S236" s="158" t="s">
        <v>1082</v>
      </c>
      <c r="T236" s="237">
        <v>44081</v>
      </c>
      <c r="U236" s="217"/>
      <c r="V236" s="217"/>
      <c r="W236" s="217"/>
      <c r="X236" s="198"/>
      <c r="Y236" s="217"/>
      <c r="Z236" s="217"/>
      <c r="AA236" s="217"/>
      <c r="AB236" s="217"/>
      <c r="AC236" s="217"/>
      <c r="AD236" s="217"/>
      <c r="AE236" s="217"/>
      <c r="AF236" s="225"/>
      <c r="AG236" s="217"/>
      <c r="AH236" s="217"/>
      <c r="AI236" s="217"/>
      <c r="AJ236" s="217"/>
      <c r="AK236" s="217"/>
      <c r="AL236" s="217"/>
      <c r="AM236" s="217"/>
      <c r="AN236" s="229"/>
      <c r="AO236" s="217"/>
      <c r="AP236" s="217"/>
      <c r="AQ236" s="217"/>
      <c r="AR236" s="217"/>
      <c r="AS236" s="217"/>
      <c r="AT236" s="217"/>
      <c r="AU236" s="217"/>
    </row>
    <row r="237" spans="1:47" s="11" customFormat="1" outlineLevel="4" x14ac:dyDescent="0.25">
      <c r="A237" s="156"/>
      <c r="B237" s="155"/>
      <c r="C237" s="184"/>
      <c r="D237" s="220"/>
      <c r="E237" s="25" t="s">
        <v>1087</v>
      </c>
      <c r="F237" s="25" t="s">
        <v>1084</v>
      </c>
      <c r="G237" s="312"/>
      <c r="H237" s="312"/>
      <c r="I237" s="312"/>
      <c r="J237" s="330"/>
      <c r="K237" s="312"/>
      <c r="L237" s="330"/>
      <c r="M237" s="312"/>
      <c r="N237" s="25"/>
      <c r="O237" s="208">
        <v>0.7</v>
      </c>
      <c r="P237" s="194"/>
      <c r="Q237" s="158" t="s">
        <v>341</v>
      </c>
      <c r="R237" s="158" t="s">
        <v>342</v>
      </c>
      <c r="S237" s="158" t="s">
        <v>1082</v>
      </c>
      <c r="T237" s="237">
        <v>44081</v>
      </c>
      <c r="U237" s="217"/>
      <c r="V237" s="217"/>
      <c r="W237" s="217"/>
      <c r="X237" s="198"/>
      <c r="Y237" s="217"/>
      <c r="Z237" s="217"/>
      <c r="AA237" s="217"/>
      <c r="AB237" s="217"/>
      <c r="AC237" s="217"/>
      <c r="AD237" s="217"/>
      <c r="AE237" s="217"/>
      <c r="AF237" s="225"/>
      <c r="AG237" s="217"/>
      <c r="AH237" s="217"/>
      <c r="AI237" s="217"/>
      <c r="AJ237" s="217"/>
      <c r="AK237" s="217"/>
      <c r="AL237" s="217"/>
      <c r="AM237" s="217"/>
      <c r="AN237" s="229"/>
      <c r="AO237" s="217"/>
      <c r="AP237" s="217"/>
      <c r="AQ237" s="217"/>
      <c r="AR237" s="217"/>
      <c r="AS237" s="217"/>
      <c r="AT237" s="217"/>
      <c r="AU237" s="217"/>
    </row>
    <row r="238" spans="1:47" s="11" customFormat="1" outlineLevel="4" x14ac:dyDescent="0.25">
      <c r="A238" s="156" t="s">
        <v>482</v>
      </c>
      <c r="B238" s="155" t="s">
        <v>478</v>
      </c>
      <c r="C238" s="184"/>
      <c r="D238" s="220"/>
      <c r="E238" s="312" t="s">
        <v>804</v>
      </c>
      <c r="F238" s="25" t="s">
        <v>805</v>
      </c>
      <c r="G238" s="312" t="str">
        <f t="shared" si="15"/>
        <v/>
      </c>
      <c r="H238" s="312" t="str">
        <f t="shared" si="16"/>
        <v/>
      </c>
      <c r="I238" s="312" t="str">
        <f t="shared" si="17"/>
        <v/>
      </c>
      <c r="J238" s="330" t="str">
        <f t="shared" si="18"/>
        <v/>
      </c>
      <c r="K238" s="312"/>
      <c r="L238" s="330"/>
      <c r="M238" s="312"/>
      <c r="N238" s="337">
        <v>0.42573320719016083</v>
      </c>
      <c r="O238" s="313"/>
      <c r="P238" s="194"/>
      <c r="Q238" s="217"/>
      <c r="R238" s="217"/>
      <c r="S238" s="217"/>
      <c r="T238" s="217"/>
      <c r="U238" s="217"/>
      <c r="V238" s="217"/>
      <c r="W238" s="217"/>
      <c r="X238" s="198"/>
      <c r="Y238" s="217"/>
      <c r="Z238" s="217"/>
      <c r="AA238" s="217"/>
      <c r="AB238" s="217"/>
      <c r="AC238" s="217"/>
      <c r="AD238" s="217"/>
      <c r="AE238" s="217"/>
      <c r="AF238" s="225"/>
      <c r="AG238" s="217"/>
      <c r="AH238" s="217"/>
      <c r="AI238" s="217"/>
      <c r="AJ238" s="217"/>
      <c r="AK238" s="217"/>
      <c r="AL238" s="217"/>
      <c r="AM238" s="217"/>
      <c r="AN238" s="229"/>
      <c r="AO238" s="217"/>
      <c r="AP238" s="217"/>
      <c r="AQ238" s="217"/>
      <c r="AR238" s="217"/>
      <c r="AS238" s="217"/>
      <c r="AT238" s="217"/>
      <c r="AU238" s="217"/>
    </row>
    <row r="239" spans="1:47" s="11" customFormat="1" outlineLevel="3" x14ac:dyDescent="0.25">
      <c r="A239" s="156"/>
      <c r="B239" s="12"/>
      <c r="C239" s="211"/>
      <c r="D239" s="212" t="s">
        <v>477</v>
      </c>
      <c r="E239" s="214"/>
      <c r="F239" s="214"/>
      <c r="G239" s="214" t="str">
        <f t="shared" si="15"/>
        <v/>
      </c>
      <c r="H239" s="214" t="str">
        <f t="shared" si="16"/>
        <v/>
      </c>
      <c r="I239" s="214" t="str">
        <f t="shared" si="17"/>
        <v/>
      </c>
      <c r="J239" s="332" t="str">
        <f t="shared" si="18"/>
        <v/>
      </c>
      <c r="K239" s="214"/>
      <c r="L239" s="332"/>
      <c r="M239" s="214"/>
      <c r="N239" s="215">
        <v>3.9262062440870387</v>
      </c>
      <c r="O239" s="216">
        <f>SUMPRODUCT(O240:O252,N240:N252)/N239</f>
        <v>0</v>
      </c>
      <c r="P239" s="194"/>
      <c r="Q239" s="214"/>
      <c r="R239" s="214"/>
      <c r="S239" s="214"/>
      <c r="T239" s="214"/>
      <c r="U239" s="214"/>
      <c r="V239" s="214"/>
      <c r="W239" s="214"/>
      <c r="X239" s="198"/>
      <c r="Y239" s="214"/>
      <c r="Z239" s="214"/>
      <c r="AA239" s="214"/>
      <c r="AB239" s="214"/>
      <c r="AC239" s="214"/>
      <c r="AD239" s="214"/>
      <c r="AE239" s="214"/>
      <c r="AF239" s="225"/>
      <c r="AG239" s="214"/>
      <c r="AH239" s="214"/>
      <c r="AI239" s="214"/>
      <c r="AJ239" s="214"/>
      <c r="AK239" s="214"/>
      <c r="AL239" s="214"/>
      <c r="AM239" s="214"/>
      <c r="AN239" s="229"/>
      <c r="AO239" s="214"/>
      <c r="AP239" s="214"/>
      <c r="AQ239" s="214"/>
      <c r="AR239" s="214"/>
      <c r="AS239" s="214"/>
      <c r="AT239" s="214"/>
      <c r="AU239" s="214"/>
    </row>
    <row r="240" spans="1:47" s="11" customFormat="1" outlineLevel="4" x14ac:dyDescent="0.25">
      <c r="A240" s="156" t="s">
        <v>482</v>
      </c>
      <c r="B240" s="155" t="s">
        <v>478</v>
      </c>
      <c r="C240" s="184"/>
      <c r="D240" s="220"/>
      <c r="E240" s="25" t="s">
        <v>651</v>
      </c>
      <c r="F240" s="25" t="s">
        <v>583</v>
      </c>
      <c r="G240" s="25" t="str">
        <f t="shared" si="15"/>
        <v/>
      </c>
      <c r="H240" s="25" t="str">
        <f t="shared" si="16"/>
        <v/>
      </c>
      <c r="I240" s="25" t="str">
        <f t="shared" si="17"/>
        <v/>
      </c>
      <c r="J240" s="238" t="str">
        <f t="shared" si="18"/>
        <v/>
      </c>
      <c r="K240" s="25"/>
      <c r="L240" s="238"/>
      <c r="M240" s="25"/>
      <c r="N240" s="334">
        <v>0.54399243140964992</v>
      </c>
      <c r="O240" s="208"/>
      <c r="P240" s="194"/>
      <c r="Q240" s="19"/>
      <c r="R240" s="19"/>
      <c r="S240" s="19"/>
      <c r="T240" s="19"/>
      <c r="U240" s="19"/>
      <c r="V240" s="19"/>
      <c r="W240" s="19"/>
      <c r="X240" s="198"/>
      <c r="Y240" s="19"/>
      <c r="Z240" s="19"/>
      <c r="AA240" s="19"/>
      <c r="AB240" s="19"/>
      <c r="AC240" s="19"/>
      <c r="AD240" s="19"/>
      <c r="AE240" s="19"/>
      <c r="AF240" s="225"/>
      <c r="AG240" s="19"/>
      <c r="AH240" s="19"/>
      <c r="AI240" s="19"/>
      <c r="AJ240" s="19"/>
      <c r="AK240" s="19"/>
      <c r="AL240" s="19"/>
      <c r="AM240" s="19"/>
      <c r="AN240" s="229"/>
      <c r="AO240" s="19"/>
      <c r="AP240" s="19"/>
      <c r="AQ240" s="19"/>
      <c r="AR240" s="19"/>
      <c r="AS240" s="19"/>
      <c r="AT240" s="19"/>
      <c r="AU240" s="19"/>
    </row>
    <row r="241" spans="1:47" s="11" customFormat="1" outlineLevel="4" x14ac:dyDescent="0.25">
      <c r="A241" s="156" t="s">
        <v>482</v>
      </c>
      <c r="B241" s="155" t="s">
        <v>478</v>
      </c>
      <c r="C241" s="184"/>
      <c r="D241" s="220"/>
      <c r="E241" s="25" t="s">
        <v>655</v>
      </c>
      <c r="F241" s="25" t="s">
        <v>584</v>
      </c>
      <c r="G241" s="25" t="str">
        <f t="shared" si="15"/>
        <v/>
      </c>
      <c r="H241" s="25" t="str">
        <f t="shared" si="16"/>
        <v/>
      </c>
      <c r="I241" s="25" t="str">
        <f t="shared" si="17"/>
        <v/>
      </c>
      <c r="J241" s="238" t="str">
        <f t="shared" si="18"/>
        <v/>
      </c>
      <c r="K241" s="25"/>
      <c r="L241" s="238"/>
      <c r="M241" s="25"/>
      <c r="N241" s="334">
        <v>0.54399243140964992</v>
      </c>
      <c r="O241" s="208"/>
      <c r="P241" s="194"/>
      <c r="Q241" s="19"/>
      <c r="R241" s="19"/>
      <c r="S241" s="19"/>
      <c r="T241" s="19"/>
      <c r="U241" s="19"/>
      <c r="V241" s="19"/>
      <c r="W241" s="19"/>
      <c r="X241" s="198"/>
      <c r="Y241" s="19"/>
      <c r="Z241" s="19"/>
      <c r="AA241" s="19"/>
      <c r="AB241" s="19"/>
      <c r="AC241" s="19"/>
      <c r="AD241" s="19"/>
      <c r="AE241" s="19"/>
      <c r="AF241" s="225"/>
      <c r="AG241" s="19"/>
      <c r="AH241" s="19"/>
      <c r="AI241" s="19"/>
      <c r="AJ241" s="19"/>
      <c r="AK241" s="19"/>
      <c r="AL241" s="19"/>
      <c r="AM241" s="19"/>
      <c r="AN241" s="229"/>
      <c r="AO241" s="19"/>
      <c r="AP241" s="19"/>
      <c r="AQ241" s="19"/>
      <c r="AR241" s="19"/>
      <c r="AS241" s="19"/>
      <c r="AT241" s="19"/>
      <c r="AU241" s="19"/>
    </row>
    <row r="242" spans="1:47" s="11" customFormat="1" outlineLevel="4" x14ac:dyDescent="0.25">
      <c r="A242" s="156" t="s">
        <v>482</v>
      </c>
      <c r="B242" s="155" t="s">
        <v>478</v>
      </c>
      <c r="C242" s="184"/>
      <c r="D242" s="220"/>
      <c r="E242" s="25" t="s">
        <v>652</v>
      </c>
      <c r="F242" s="25" t="s">
        <v>585</v>
      </c>
      <c r="G242" s="25" t="str">
        <f t="shared" si="15"/>
        <v/>
      </c>
      <c r="H242" s="25" t="str">
        <f t="shared" si="16"/>
        <v/>
      </c>
      <c r="I242" s="25" t="str">
        <f t="shared" si="17"/>
        <v/>
      </c>
      <c r="J242" s="238" t="str">
        <f t="shared" si="18"/>
        <v/>
      </c>
      <c r="K242" s="25"/>
      <c r="L242" s="238"/>
      <c r="M242" s="25"/>
      <c r="N242" s="334">
        <v>0.54399243140964992</v>
      </c>
      <c r="O242" s="208"/>
      <c r="P242" s="194"/>
      <c r="Q242" s="19"/>
      <c r="R242" s="19"/>
      <c r="S242" s="19"/>
      <c r="T242" s="19"/>
      <c r="U242" s="19"/>
      <c r="V242" s="19"/>
      <c r="W242" s="19"/>
      <c r="X242" s="198"/>
      <c r="Y242" s="19"/>
      <c r="Z242" s="19"/>
      <c r="AA242" s="19"/>
      <c r="AB242" s="19"/>
      <c r="AC242" s="19"/>
      <c r="AD242" s="19"/>
      <c r="AE242" s="19"/>
      <c r="AF242" s="225"/>
      <c r="AG242" s="19"/>
      <c r="AH242" s="19"/>
      <c r="AI242" s="19"/>
      <c r="AJ242" s="19"/>
      <c r="AK242" s="19"/>
      <c r="AL242" s="19"/>
      <c r="AM242" s="19"/>
      <c r="AN242" s="229"/>
      <c r="AO242" s="19"/>
      <c r="AP242" s="19"/>
      <c r="AQ242" s="19"/>
      <c r="AR242" s="19"/>
      <c r="AS242" s="19"/>
      <c r="AT242" s="19"/>
      <c r="AU242" s="19"/>
    </row>
    <row r="243" spans="1:47" s="11" customFormat="1" outlineLevel="4" x14ac:dyDescent="0.25">
      <c r="A243" s="156" t="s">
        <v>482</v>
      </c>
      <c r="B243" s="155" t="s">
        <v>478</v>
      </c>
      <c r="C243" s="184"/>
      <c r="D243" s="220"/>
      <c r="E243" s="25" t="s">
        <v>656</v>
      </c>
      <c r="F243" s="25" t="s">
        <v>586</v>
      </c>
      <c r="G243" s="25" t="str">
        <f t="shared" si="15"/>
        <v/>
      </c>
      <c r="H243" s="25" t="str">
        <f t="shared" si="16"/>
        <v/>
      </c>
      <c r="I243" s="25" t="str">
        <f t="shared" si="17"/>
        <v/>
      </c>
      <c r="J243" s="238" t="str">
        <f t="shared" si="18"/>
        <v/>
      </c>
      <c r="K243" s="25"/>
      <c r="L243" s="238"/>
      <c r="M243" s="25"/>
      <c r="N243" s="334">
        <v>0.54399243140964992</v>
      </c>
      <c r="O243" s="208"/>
      <c r="P243" s="194"/>
      <c r="Q243" s="19"/>
      <c r="R243" s="19"/>
      <c r="S243" s="19"/>
      <c r="T243" s="19"/>
      <c r="U243" s="19"/>
      <c r="V243" s="19"/>
      <c r="W243" s="19"/>
      <c r="X243" s="198"/>
      <c r="Y243" s="19"/>
      <c r="Z243" s="19"/>
      <c r="AA243" s="19"/>
      <c r="AB243" s="19"/>
      <c r="AC243" s="19"/>
      <c r="AD243" s="19"/>
      <c r="AE243" s="19"/>
      <c r="AF243" s="225"/>
      <c r="AG243" s="19"/>
      <c r="AH243" s="19"/>
      <c r="AI243" s="19"/>
      <c r="AJ243" s="19"/>
      <c r="AK243" s="19"/>
      <c r="AL243" s="19"/>
      <c r="AM243" s="19"/>
      <c r="AN243" s="229"/>
      <c r="AO243" s="19"/>
      <c r="AP243" s="19"/>
      <c r="AQ243" s="19"/>
      <c r="AR243" s="19"/>
      <c r="AS243" s="19"/>
      <c r="AT243" s="19"/>
      <c r="AU243" s="19"/>
    </row>
    <row r="244" spans="1:47" s="11" customFormat="1" outlineLevel="4" x14ac:dyDescent="0.25">
      <c r="A244" s="156" t="s">
        <v>482</v>
      </c>
      <c r="B244" s="155" t="s">
        <v>478</v>
      </c>
      <c r="C244" s="184"/>
      <c r="D244" s="220"/>
      <c r="E244" s="25" t="s">
        <v>653</v>
      </c>
      <c r="F244" s="25" t="s">
        <v>587</v>
      </c>
      <c r="G244" s="25" t="str">
        <f t="shared" si="15"/>
        <v/>
      </c>
      <c r="H244" s="25" t="str">
        <f t="shared" si="16"/>
        <v/>
      </c>
      <c r="I244" s="25" t="str">
        <f t="shared" si="17"/>
        <v/>
      </c>
      <c r="J244" s="238" t="str">
        <f t="shared" si="18"/>
        <v/>
      </c>
      <c r="K244" s="25"/>
      <c r="L244" s="238"/>
      <c r="M244" s="25"/>
      <c r="N244" s="334">
        <v>0.17738883632923369</v>
      </c>
      <c r="O244" s="208"/>
      <c r="P244" s="194"/>
      <c r="Q244" s="19"/>
      <c r="R244" s="19"/>
      <c r="S244" s="19"/>
      <c r="T244" s="19"/>
      <c r="U244" s="19"/>
      <c r="V244" s="19"/>
      <c r="W244" s="19"/>
      <c r="X244" s="198"/>
      <c r="Y244" s="19"/>
      <c r="Z244" s="19"/>
      <c r="AA244" s="19"/>
      <c r="AB244" s="19"/>
      <c r="AC244" s="19"/>
      <c r="AD244" s="19"/>
      <c r="AE244" s="19"/>
      <c r="AF244" s="225"/>
      <c r="AG244" s="19"/>
      <c r="AH244" s="19"/>
      <c r="AI244" s="19"/>
      <c r="AJ244" s="19"/>
      <c r="AK244" s="19"/>
      <c r="AL244" s="19"/>
      <c r="AM244" s="19"/>
      <c r="AN244" s="229"/>
      <c r="AO244" s="19"/>
      <c r="AP244" s="19"/>
      <c r="AQ244" s="19"/>
      <c r="AR244" s="19"/>
      <c r="AS244" s="19"/>
      <c r="AT244" s="19"/>
      <c r="AU244" s="19"/>
    </row>
    <row r="245" spans="1:47" s="11" customFormat="1" outlineLevel="4" x14ac:dyDescent="0.25">
      <c r="A245" s="156" t="s">
        <v>482</v>
      </c>
      <c r="B245" s="155" t="s">
        <v>478</v>
      </c>
      <c r="C245" s="184"/>
      <c r="D245" s="220"/>
      <c r="E245" s="25" t="s">
        <v>657</v>
      </c>
      <c r="F245" s="25" t="s">
        <v>588</v>
      </c>
      <c r="G245" s="25" t="str">
        <f t="shared" si="15"/>
        <v/>
      </c>
      <c r="H245" s="25" t="str">
        <f t="shared" si="16"/>
        <v/>
      </c>
      <c r="I245" s="25" t="str">
        <f t="shared" si="17"/>
        <v/>
      </c>
      <c r="J245" s="238" t="str">
        <f t="shared" si="18"/>
        <v/>
      </c>
      <c r="K245" s="25"/>
      <c r="L245" s="238"/>
      <c r="M245" s="25"/>
      <c r="N245" s="334">
        <v>0.1892147587511826</v>
      </c>
      <c r="O245" s="208"/>
      <c r="P245" s="194"/>
      <c r="Q245" s="19"/>
      <c r="R245" s="19"/>
      <c r="S245" s="19"/>
      <c r="T245" s="19"/>
      <c r="U245" s="19"/>
      <c r="V245" s="19"/>
      <c r="W245" s="19"/>
      <c r="X245" s="198"/>
      <c r="Y245" s="19"/>
      <c r="Z245" s="19"/>
      <c r="AA245" s="19"/>
      <c r="AB245" s="19"/>
      <c r="AC245" s="19"/>
      <c r="AD245" s="19"/>
      <c r="AE245" s="19"/>
      <c r="AF245" s="225"/>
      <c r="AG245" s="19"/>
      <c r="AH245" s="19"/>
      <c r="AI245" s="19"/>
      <c r="AJ245" s="19"/>
      <c r="AK245" s="19"/>
      <c r="AL245" s="19"/>
      <c r="AM245" s="19"/>
      <c r="AN245" s="229"/>
      <c r="AO245" s="19"/>
      <c r="AP245" s="19"/>
      <c r="AQ245" s="19"/>
      <c r="AR245" s="19"/>
      <c r="AS245" s="19"/>
      <c r="AT245" s="19"/>
      <c r="AU245" s="19"/>
    </row>
    <row r="246" spans="1:47" s="11" customFormat="1" outlineLevel="4" x14ac:dyDescent="0.25">
      <c r="A246" s="156" t="s">
        <v>482</v>
      </c>
      <c r="B246" s="155" t="s">
        <v>478</v>
      </c>
      <c r="C246" s="184"/>
      <c r="D246" s="220"/>
      <c r="E246" s="25" t="s">
        <v>654</v>
      </c>
      <c r="F246" s="25" t="s">
        <v>589</v>
      </c>
      <c r="G246" s="25" t="str">
        <f t="shared" si="15"/>
        <v/>
      </c>
      <c r="H246" s="25" t="str">
        <f t="shared" si="16"/>
        <v/>
      </c>
      <c r="I246" s="25" t="str">
        <f t="shared" si="17"/>
        <v/>
      </c>
      <c r="J246" s="238" t="str">
        <f t="shared" si="18"/>
        <v/>
      </c>
      <c r="K246" s="25"/>
      <c r="L246" s="238"/>
      <c r="M246" s="25"/>
      <c r="N246" s="334">
        <v>9.46073793755913E-2</v>
      </c>
      <c r="O246" s="208"/>
      <c r="P246" s="194"/>
      <c r="Q246" s="19"/>
      <c r="R246" s="19"/>
      <c r="S246" s="19"/>
      <c r="T246" s="19"/>
      <c r="U246" s="19"/>
      <c r="V246" s="19"/>
      <c r="W246" s="19"/>
      <c r="X246" s="198"/>
      <c r="Y246" s="19"/>
      <c r="Z246" s="19"/>
      <c r="AA246" s="19"/>
      <c r="AB246" s="19"/>
      <c r="AC246" s="19"/>
      <c r="AD246" s="19"/>
      <c r="AE246" s="19"/>
      <c r="AF246" s="225"/>
      <c r="AG246" s="19"/>
      <c r="AH246" s="19"/>
      <c r="AI246" s="19"/>
      <c r="AJ246" s="19"/>
      <c r="AK246" s="19"/>
      <c r="AL246" s="19"/>
      <c r="AM246" s="19"/>
      <c r="AN246" s="229"/>
      <c r="AO246" s="19"/>
      <c r="AP246" s="19"/>
      <c r="AQ246" s="19"/>
      <c r="AR246" s="19"/>
      <c r="AS246" s="19"/>
      <c r="AT246" s="19"/>
      <c r="AU246" s="19"/>
    </row>
    <row r="247" spans="1:47" s="11" customFormat="1" outlineLevel="4" x14ac:dyDescent="0.25">
      <c r="A247" s="156" t="s">
        <v>482</v>
      </c>
      <c r="B247" s="155" t="s">
        <v>478</v>
      </c>
      <c r="C247" s="184"/>
      <c r="D247" s="220"/>
      <c r="E247" s="25" t="s">
        <v>658</v>
      </c>
      <c r="F247" s="25" t="s">
        <v>590</v>
      </c>
      <c r="G247" s="25" t="str">
        <f t="shared" si="15"/>
        <v/>
      </c>
      <c r="H247" s="25" t="str">
        <f t="shared" si="16"/>
        <v/>
      </c>
      <c r="I247" s="25" t="str">
        <f t="shared" si="17"/>
        <v/>
      </c>
      <c r="J247" s="238" t="str">
        <f t="shared" si="18"/>
        <v/>
      </c>
      <c r="K247" s="25"/>
      <c r="L247" s="238"/>
      <c r="M247" s="25"/>
      <c r="N247" s="334">
        <v>9.46073793755913E-2</v>
      </c>
      <c r="O247" s="208"/>
      <c r="P247" s="194"/>
      <c r="Q247" s="19"/>
      <c r="R247" s="19"/>
      <c r="S247" s="19"/>
      <c r="T247" s="19"/>
      <c r="U247" s="19"/>
      <c r="V247" s="19"/>
      <c r="W247" s="19"/>
      <c r="X247" s="198"/>
      <c r="Y247" s="19"/>
      <c r="Z247" s="19"/>
      <c r="AA247" s="19"/>
      <c r="AB247" s="19"/>
      <c r="AC247" s="19"/>
      <c r="AD247" s="19"/>
      <c r="AE247" s="19"/>
      <c r="AF247" s="225"/>
      <c r="AG247" s="19"/>
      <c r="AH247" s="19"/>
      <c r="AI247" s="19"/>
      <c r="AJ247" s="19"/>
      <c r="AK247" s="19"/>
      <c r="AL247" s="19"/>
      <c r="AM247" s="19"/>
      <c r="AN247" s="229"/>
      <c r="AO247" s="19"/>
      <c r="AP247" s="19"/>
      <c r="AQ247" s="19"/>
      <c r="AR247" s="19"/>
      <c r="AS247" s="19"/>
      <c r="AT247" s="19"/>
      <c r="AU247" s="19"/>
    </row>
    <row r="248" spans="1:47" s="11" customFormat="1" outlineLevel="4" x14ac:dyDescent="0.25">
      <c r="A248" s="156" t="s">
        <v>482</v>
      </c>
      <c r="B248" s="155" t="s">
        <v>478</v>
      </c>
      <c r="C248" s="184"/>
      <c r="D248" s="220"/>
      <c r="E248" s="25" t="s">
        <v>820</v>
      </c>
      <c r="F248" s="25" t="s">
        <v>591</v>
      </c>
      <c r="G248" s="25" t="str">
        <f t="shared" si="15"/>
        <v/>
      </c>
      <c r="H248" s="25" t="str">
        <f t="shared" si="16"/>
        <v/>
      </c>
      <c r="I248" s="25" t="str">
        <f t="shared" si="17"/>
        <v/>
      </c>
      <c r="J248" s="238" t="str">
        <f t="shared" si="18"/>
        <v/>
      </c>
      <c r="K248" s="25"/>
      <c r="L248" s="238"/>
      <c r="M248" s="25"/>
      <c r="N248" s="334">
        <v>0.17738883632923369</v>
      </c>
      <c r="O248" s="208"/>
      <c r="P248" s="194"/>
      <c r="Q248" s="19"/>
      <c r="R248" s="19"/>
      <c r="S248" s="19"/>
      <c r="T248" s="19"/>
      <c r="U248" s="19"/>
      <c r="V248" s="19"/>
      <c r="W248" s="19"/>
      <c r="X248" s="198"/>
      <c r="Y248" s="19"/>
      <c r="Z248" s="19"/>
      <c r="AA248" s="19"/>
      <c r="AB248" s="19"/>
      <c r="AC248" s="19"/>
      <c r="AD248" s="19"/>
      <c r="AE248" s="19"/>
      <c r="AF248" s="225"/>
      <c r="AG248" s="19"/>
      <c r="AH248" s="19"/>
      <c r="AI248" s="19"/>
      <c r="AJ248" s="19"/>
      <c r="AK248" s="19"/>
      <c r="AL248" s="19"/>
      <c r="AM248" s="19"/>
      <c r="AN248" s="229"/>
      <c r="AO248" s="19"/>
      <c r="AP248" s="19"/>
      <c r="AQ248" s="19"/>
      <c r="AR248" s="19"/>
      <c r="AS248" s="19"/>
      <c r="AT248" s="19"/>
      <c r="AU248" s="19"/>
    </row>
    <row r="249" spans="1:47" s="11" customFormat="1" outlineLevel="4" x14ac:dyDescent="0.25">
      <c r="A249" s="156" t="s">
        <v>482</v>
      </c>
      <c r="B249" s="155" t="s">
        <v>478</v>
      </c>
      <c r="C249" s="184"/>
      <c r="D249" s="220"/>
      <c r="E249" s="25" t="s">
        <v>429</v>
      </c>
      <c r="F249" s="25" t="s">
        <v>592</v>
      </c>
      <c r="G249" s="25" t="str">
        <f t="shared" si="15"/>
        <v/>
      </c>
      <c r="H249" s="25" t="str">
        <f t="shared" si="16"/>
        <v/>
      </c>
      <c r="I249" s="25" t="str">
        <f t="shared" si="17"/>
        <v/>
      </c>
      <c r="J249" s="238" t="str">
        <f t="shared" si="18"/>
        <v/>
      </c>
      <c r="K249" s="25"/>
      <c r="L249" s="238"/>
      <c r="M249" s="25"/>
      <c r="N249" s="334">
        <v>0.57947019867549665</v>
      </c>
      <c r="O249" s="208"/>
      <c r="P249" s="194"/>
      <c r="Q249" s="19"/>
      <c r="R249" s="19"/>
      <c r="S249" s="19"/>
      <c r="T249" s="19"/>
      <c r="U249" s="19"/>
      <c r="V249" s="19"/>
      <c r="W249" s="19"/>
      <c r="X249" s="198"/>
      <c r="Y249" s="19"/>
      <c r="Z249" s="19"/>
      <c r="AA249" s="19"/>
      <c r="AB249" s="19"/>
      <c r="AC249" s="19"/>
      <c r="AD249" s="19"/>
      <c r="AE249" s="19"/>
      <c r="AF249" s="225"/>
      <c r="AG249" s="19"/>
      <c r="AH249" s="19"/>
      <c r="AI249" s="19"/>
      <c r="AJ249" s="19"/>
      <c r="AK249" s="19"/>
      <c r="AL249" s="19"/>
      <c r="AM249" s="19"/>
      <c r="AN249" s="229"/>
      <c r="AO249" s="19"/>
      <c r="AP249" s="19"/>
      <c r="AQ249" s="19"/>
      <c r="AR249" s="19"/>
      <c r="AS249" s="19"/>
      <c r="AT249" s="19"/>
      <c r="AU249" s="19"/>
    </row>
    <row r="250" spans="1:47" s="11" customFormat="1" outlineLevel="4" x14ac:dyDescent="0.25">
      <c r="A250" s="156" t="s">
        <v>482</v>
      </c>
      <c r="B250" s="155" t="s">
        <v>478</v>
      </c>
      <c r="C250" s="184"/>
      <c r="D250" s="220"/>
      <c r="E250" s="25" t="s">
        <v>796</v>
      </c>
      <c r="F250" s="25" t="s">
        <v>797</v>
      </c>
      <c r="G250" s="334" t="str">
        <f t="shared" si="15"/>
        <v/>
      </c>
      <c r="H250" s="25" t="str">
        <f t="shared" si="16"/>
        <v/>
      </c>
      <c r="I250" s="25" t="str">
        <f t="shared" si="17"/>
        <v/>
      </c>
      <c r="J250" s="238" t="str">
        <f t="shared" si="18"/>
        <v/>
      </c>
      <c r="K250" s="25"/>
      <c r="L250" s="238"/>
      <c r="M250" s="25"/>
      <c r="N250" s="338">
        <v>8.2781456953642391E-2</v>
      </c>
      <c r="O250" s="208"/>
      <c r="P250" s="194"/>
      <c r="Q250" s="19"/>
      <c r="R250" s="19"/>
      <c r="S250" s="19"/>
      <c r="T250" s="19"/>
      <c r="U250" s="19"/>
      <c r="V250" s="19"/>
      <c r="W250" s="19"/>
      <c r="X250" s="198"/>
      <c r="Y250" s="19"/>
      <c r="Z250" s="19"/>
      <c r="AA250" s="19"/>
      <c r="AB250" s="19"/>
      <c r="AC250" s="19"/>
      <c r="AD250" s="19"/>
      <c r="AE250" s="19"/>
      <c r="AF250" s="225"/>
      <c r="AG250" s="19"/>
      <c r="AH250" s="19"/>
      <c r="AI250" s="19"/>
      <c r="AJ250" s="19"/>
      <c r="AK250" s="19"/>
      <c r="AL250" s="19"/>
      <c r="AM250" s="19"/>
      <c r="AN250" s="229"/>
      <c r="AO250" s="19"/>
      <c r="AP250" s="19"/>
      <c r="AQ250" s="19"/>
      <c r="AR250" s="19"/>
      <c r="AS250" s="19"/>
      <c r="AT250" s="19"/>
      <c r="AU250" s="19"/>
    </row>
    <row r="251" spans="1:47" s="11" customFormat="1" outlineLevel="4" x14ac:dyDescent="0.25">
      <c r="A251" s="156" t="s">
        <v>482</v>
      </c>
      <c r="B251" s="155" t="s">
        <v>478</v>
      </c>
      <c r="C251" s="184"/>
      <c r="D251" s="220"/>
      <c r="E251" s="25" t="s">
        <v>798</v>
      </c>
      <c r="F251" s="25" t="s">
        <v>799</v>
      </c>
      <c r="G251" s="334" t="str">
        <f t="shared" si="15"/>
        <v/>
      </c>
      <c r="H251" s="25" t="str">
        <f t="shared" si="16"/>
        <v/>
      </c>
      <c r="I251" s="25" t="str">
        <f t="shared" si="17"/>
        <v/>
      </c>
      <c r="J251" s="238" t="str">
        <f t="shared" si="18"/>
        <v/>
      </c>
      <c r="K251" s="25"/>
      <c r="L251" s="238"/>
      <c r="M251" s="25"/>
      <c r="N251" s="338">
        <v>8.2781456953642391E-2</v>
      </c>
      <c r="O251" s="208"/>
      <c r="P251" s="194"/>
      <c r="Q251" s="19"/>
      <c r="R251" s="19"/>
      <c r="S251" s="19"/>
      <c r="T251" s="19"/>
      <c r="U251" s="19"/>
      <c r="V251" s="19"/>
      <c r="W251" s="19"/>
      <c r="X251" s="198"/>
      <c r="Y251" s="19"/>
      <c r="Z251" s="19"/>
      <c r="AA251" s="19"/>
      <c r="AB251" s="19"/>
      <c r="AC251" s="19"/>
      <c r="AD251" s="19"/>
      <c r="AE251" s="19"/>
      <c r="AF251" s="225"/>
      <c r="AG251" s="19"/>
      <c r="AH251" s="19"/>
      <c r="AI251" s="19"/>
      <c r="AJ251" s="19"/>
      <c r="AK251" s="19"/>
      <c r="AL251" s="19"/>
      <c r="AM251" s="19"/>
      <c r="AN251" s="229"/>
      <c r="AO251" s="19"/>
      <c r="AP251" s="19"/>
      <c r="AQ251" s="19"/>
      <c r="AR251" s="19"/>
      <c r="AS251" s="19"/>
      <c r="AT251" s="19"/>
      <c r="AU251" s="19"/>
    </row>
    <row r="252" spans="1:47" s="11" customFormat="1" outlineLevel="4" x14ac:dyDescent="0.25">
      <c r="A252" s="156" t="s">
        <v>482</v>
      </c>
      <c r="B252" s="155" t="s">
        <v>478</v>
      </c>
      <c r="C252" s="184"/>
      <c r="D252" s="220"/>
      <c r="E252" s="312" t="s">
        <v>807</v>
      </c>
      <c r="F252" s="25" t="s">
        <v>806</v>
      </c>
      <c r="G252" s="312" t="str">
        <f t="shared" si="15"/>
        <v/>
      </c>
      <c r="H252" s="312" t="str">
        <f t="shared" si="16"/>
        <v/>
      </c>
      <c r="I252" s="312" t="str">
        <f t="shared" si="17"/>
        <v/>
      </c>
      <c r="J252" s="330" t="str">
        <f t="shared" si="18"/>
        <v/>
      </c>
      <c r="K252" s="312"/>
      <c r="L252" s="330"/>
      <c r="M252" s="312"/>
      <c r="N252" s="337">
        <v>0.27199621570482496</v>
      </c>
      <c r="O252" s="313"/>
      <c r="P252" s="194"/>
      <c r="Q252" s="217"/>
      <c r="R252" s="217"/>
      <c r="S252" s="217"/>
      <c r="T252" s="217"/>
      <c r="U252" s="217"/>
      <c r="V252" s="217"/>
      <c r="W252" s="217"/>
      <c r="X252" s="198"/>
      <c r="Y252" s="217"/>
      <c r="Z252" s="217"/>
      <c r="AA252" s="217"/>
      <c r="AB252" s="217"/>
      <c r="AC252" s="217"/>
      <c r="AD252" s="217"/>
      <c r="AE252" s="217"/>
      <c r="AF252" s="225"/>
      <c r="AG252" s="217"/>
      <c r="AH252" s="217"/>
      <c r="AI252" s="217"/>
      <c r="AJ252" s="217"/>
      <c r="AK252" s="217"/>
      <c r="AL252" s="217"/>
      <c r="AM252" s="217"/>
      <c r="AN252" s="229"/>
      <c r="AO252" s="217"/>
      <c r="AP252" s="217"/>
      <c r="AQ252" s="217"/>
      <c r="AR252" s="217"/>
      <c r="AS252" s="217"/>
      <c r="AT252" s="217"/>
      <c r="AU252" s="217"/>
    </row>
    <row r="253" spans="1:47" s="11" customFormat="1" outlineLevel="3" x14ac:dyDescent="0.25">
      <c r="A253" s="156"/>
      <c r="B253" s="12"/>
      <c r="C253" s="211"/>
      <c r="D253" s="212" t="s">
        <v>844</v>
      </c>
      <c r="E253" s="214"/>
      <c r="F253" s="214"/>
      <c r="G253" s="214" t="str">
        <f t="shared" si="15"/>
        <v/>
      </c>
      <c r="H253" s="214" t="str">
        <f t="shared" si="16"/>
        <v/>
      </c>
      <c r="I253" s="214" t="str">
        <f t="shared" si="17"/>
        <v/>
      </c>
      <c r="J253" s="332" t="str">
        <f t="shared" si="18"/>
        <v/>
      </c>
      <c r="K253" s="214"/>
      <c r="L253" s="332"/>
      <c r="M253" s="214"/>
      <c r="N253" s="215">
        <v>7.6868495742667928</v>
      </c>
      <c r="O253" s="216">
        <f>SUMPRODUCT(O254:O264,N254:N264)/N253</f>
        <v>0</v>
      </c>
      <c r="P253" s="194"/>
      <c r="Q253" s="214"/>
      <c r="R253" s="214"/>
      <c r="S253" s="214"/>
      <c r="T253" s="214"/>
      <c r="U253" s="214"/>
      <c r="V253" s="214"/>
      <c r="W253" s="214"/>
      <c r="X253" s="198"/>
      <c r="Y253" s="214"/>
      <c r="Z253" s="214"/>
      <c r="AA253" s="214"/>
      <c r="AB253" s="214"/>
      <c r="AC253" s="214"/>
      <c r="AD253" s="214"/>
      <c r="AE253" s="214"/>
      <c r="AF253" s="225"/>
      <c r="AG253" s="214"/>
      <c r="AH253" s="214"/>
      <c r="AI253" s="214"/>
      <c r="AJ253" s="214"/>
      <c r="AK253" s="214"/>
      <c r="AL253" s="214"/>
      <c r="AM253" s="214"/>
      <c r="AN253" s="229"/>
      <c r="AO253" s="214"/>
      <c r="AP253" s="214"/>
      <c r="AQ253" s="214"/>
      <c r="AR253" s="214"/>
      <c r="AS253" s="214"/>
      <c r="AT253" s="214"/>
      <c r="AU253" s="214"/>
    </row>
    <row r="254" spans="1:47" s="11" customFormat="1" outlineLevel="4" x14ac:dyDescent="0.25">
      <c r="A254" s="156" t="s">
        <v>482</v>
      </c>
      <c r="B254" s="155" t="s">
        <v>478</v>
      </c>
      <c r="C254" s="184"/>
      <c r="D254" s="220"/>
      <c r="E254" s="25" t="s">
        <v>664</v>
      </c>
      <c r="F254" s="25" t="s">
        <v>619</v>
      </c>
      <c r="G254" s="25" t="str">
        <f t="shared" si="15"/>
        <v/>
      </c>
      <c r="H254" s="25" t="str">
        <f t="shared" si="16"/>
        <v/>
      </c>
      <c r="I254" s="25" t="str">
        <f t="shared" si="17"/>
        <v/>
      </c>
      <c r="J254" s="238" t="str">
        <f t="shared" si="18"/>
        <v/>
      </c>
      <c r="K254" s="25"/>
      <c r="L254" s="238"/>
      <c r="M254" s="25"/>
      <c r="N254" s="334">
        <v>0.35477767265846738</v>
      </c>
      <c r="O254" s="208"/>
      <c r="P254" s="194"/>
      <c r="Q254" s="19"/>
      <c r="R254" s="19"/>
      <c r="S254" s="19"/>
      <c r="T254" s="19"/>
      <c r="U254" s="19"/>
      <c r="V254" s="19"/>
      <c r="W254" s="19"/>
      <c r="X254" s="198"/>
      <c r="Y254" s="19"/>
      <c r="Z254" s="19"/>
      <c r="AA254" s="19"/>
      <c r="AB254" s="19"/>
      <c r="AC254" s="19"/>
      <c r="AD254" s="19"/>
      <c r="AE254" s="19"/>
      <c r="AF254" s="225"/>
      <c r="AG254" s="19"/>
      <c r="AH254" s="19"/>
      <c r="AI254" s="19"/>
      <c r="AJ254" s="19"/>
      <c r="AK254" s="19"/>
      <c r="AL254" s="19"/>
      <c r="AM254" s="19"/>
      <c r="AN254" s="229"/>
      <c r="AO254" s="19"/>
      <c r="AP254" s="19"/>
      <c r="AQ254" s="19"/>
      <c r="AR254" s="19"/>
      <c r="AS254" s="19"/>
      <c r="AT254" s="19"/>
      <c r="AU254" s="19"/>
    </row>
    <row r="255" spans="1:47" s="11" customFormat="1" outlineLevel="4" x14ac:dyDescent="0.25">
      <c r="A255" s="156" t="s">
        <v>482</v>
      </c>
      <c r="B255" s="155" t="s">
        <v>478</v>
      </c>
      <c r="C255" s="184"/>
      <c r="D255" s="220"/>
      <c r="E255" s="25" t="s">
        <v>659</v>
      </c>
      <c r="F255" s="25" t="s">
        <v>620</v>
      </c>
      <c r="G255" s="25" t="str">
        <f t="shared" si="15"/>
        <v/>
      </c>
      <c r="H255" s="25" t="str">
        <f t="shared" si="16"/>
        <v/>
      </c>
      <c r="I255" s="25" t="str">
        <f t="shared" si="17"/>
        <v/>
      </c>
      <c r="J255" s="238" t="str">
        <f t="shared" si="18"/>
        <v/>
      </c>
      <c r="K255" s="25"/>
      <c r="L255" s="238"/>
      <c r="M255" s="25"/>
      <c r="N255" s="334">
        <v>0.35477767265846738</v>
      </c>
      <c r="O255" s="208"/>
      <c r="P255" s="194"/>
      <c r="Q255" s="19"/>
      <c r="R255" s="19"/>
      <c r="S255" s="19"/>
      <c r="T255" s="19"/>
      <c r="U255" s="19"/>
      <c r="V255" s="19"/>
      <c r="W255" s="19"/>
      <c r="X255" s="198"/>
      <c r="Y255" s="19"/>
      <c r="Z255" s="19"/>
      <c r="AA255" s="19"/>
      <c r="AB255" s="19"/>
      <c r="AC255" s="19"/>
      <c r="AD255" s="19"/>
      <c r="AE255" s="19"/>
      <c r="AF255" s="225"/>
      <c r="AG255" s="19"/>
      <c r="AH255" s="19"/>
      <c r="AI255" s="19"/>
      <c r="AJ255" s="19"/>
      <c r="AK255" s="19"/>
      <c r="AL255" s="19"/>
      <c r="AM255" s="19"/>
      <c r="AN255" s="229"/>
      <c r="AO255" s="19"/>
      <c r="AP255" s="19"/>
      <c r="AQ255" s="19"/>
      <c r="AR255" s="19"/>
      <c r="AS255" s="19"/>
      <c r="AT255" s="19"/>
      <c r="AU255" s="19"/>
    </row>
    <row r="256" spans="1:47" s="11" customFormat="1" outlineLevel="4" x14ac:dyDescent="0.25">
      <c r="A256" s="156" t="s">
        <v>482</v>
      </c>
      <c r="B256" s="155" t="s">
        <v>478</v>
      </c>
      <c r="C256" s="184"/>
      <c r="D256" s="220"/>
      <c r="E256" s="25" t="s">
        <v>665</v>
      </c>
      <c r="F256" s="25" t="s">
        <v>621</v>
      </c>
      <c r="G256" s="25" t="str">
        <f t="shared" si="15"/>
        <v/>
      </c>
      <c r="H256" s="25" t="str">
        <f t="shared" si="16"/>
        <v/>
      </c>
      <c r="I256" s="25" t="str">
        <f t="shared" si="17"/>
        <v/>
      </c>
      <c r="J256" s="238" t="str">
        <f t="shared" si="18"/>
        <v/>
      </c>
      <c r="K256" s="25"/>
      <c r="L256" s="238"/>
      <c r="M256" s="25"/>
      <c r="N256" s="334">
        <v>1.076158940397351</v>
      </c>
      <c r="O256" s="208"/>
      <c r="P256" s="194"/>
      <c r="Q256" s="19"/>
      <c r="R256" s="19"/>
      <c r="S256" s="19"/>
      <c r="T256" s="19"/>
      <c r="U256" s="19"/>
      <c r="V256" s="19"/>
      <c r="W256" s="19"/>
      <c r="X256" s="198"/>
      <c r="Y256" s="19"/>
      <c r="Z256" s="19"/>
      <c r="AA256" s="19"/>
      <c r="AB256" s="19"/>
      <c r="AC256" s="19"/>
      <c r="AD256" s="19"/>
      <c r="AE256" s="19"/>
      <c r="AF256" s="225"/>
      <c r="AG256" s="19"/>
      <c r="AH256" s="19"/>
      <c r="AI256" s="19"/>
      <c r="AJ256" s="19"/>
      <c r="AK256" s="19"/>
      <c r="AL256" s="19"/>
      <c r="AM256" s="19"/>
      <c r="AN256" s="229"/>
      <c r="AO256" s="19"/>
      <c r="AP256" s="19"/>
      <c r="AQ256" s="19"/>
      <c r="AR256" s="19"/>
      <c r="AS256" s="19"/>
      <c r="AT256" s="19"/>
      <c r="AU256" s="19"/>
    </row>
    <row r="257" spans="1:47" s="11" customFormat="1" outlineLevel="4" x14ac:dyDescent="0.25">
      <c r="A257" s="156" t="s">
        <v>482</v>
      </c>
      <c r="B257" s="155" t="s">
        <v>478</v>
      </c>
      <c r="C257" s="184"/>
      <c r="D257" s="220"/>
      <c r="E257" s="25" t="s">
        <v>660</v>
      </c>
      <c r="F257" s="25" t="s">
        <v>622</v>
      </c>
      <c r="G257" s="25" t="str">
        <f t="shared" si="15"/>
        <v/>
      </c>
      <c r="H257" s="25" t="str">
        <f t="shared" si="16"/>
        <v/>
      </c>
      <c r="I257" s="25" t="str">
        <f t="shared" si="17"/>
        <v/>
      </c>
      <c r="J257" s="238" t="str">
        <f t="shared" si="18"/>
        <v/>
      </c>
      <c r="K257" s="25"/>
      <c r="L257" s="238"/>
      <c r="M257" s="25"/>
      <c r="N257" s="334">
        <v>1.064333017975402</v>
      </c>
      <c r="O257" s="208"/>
      <c r="P257" s="194"/>
      <c r="Q257" s="19"/>
      <c r="R257" s="19"/>
      <c r="S257" s="19"/>
      <c r="T257" s="19"/>
      <c r="U257" s="19"/>
      <c r="V257" s="19"/>
      <c r="W257" s="19"/>
      <c r="X257" s="198"/>
      <c r="Y257" s="19"/>
      <c r="Z257" s="19"/>
      <c r="AA257" s="19"/>
      <c r="AB257" s="19"/>
      <c r="AC257" s="19"/>
      <c r="AD257" s="19"/>
      <c r="AE257" s="19"/>
      <c r="AF257" s="225"/>
      <c r="AG257" s="19"/>
      <c r="AH257" s="19"/>
      <c r="AI257" s="19"/>
      <c r="AJ257" s="19"/>
      <c r="AK257" s="19"/>
      <c r="AL257" s="19"/>
      <c r="AM257" s="19"/>
      <c r="AN257" s="229"/>
      <c r="AO257" s="19"/>
      <c r="AP257" s="19"/>
      <c r="AQ257" s="19"/>
      <c r="AR257" s="19"/>
      <c r="AS257" s="19"/>
      <c r="AT257" s="19"/>
      <c r="AU257" s="19"/>
    </row>
    <row r="258" spans="1:47" s="11" customFormat="1" outlineLevel="4" x14ac:dyDescent="0.25">
      <c r="A258" s="156" t="s">
        <v>482</v>
      </c>
      <c r="B258" s="155" t="s">
        <v>478</v>
      </c>
      <c r="C258" s="184"/>
      <c r="D258" s="220"/>
      <c r="E258" s="25" t="s">
        <v>666</v>
      </c>
      <c r="F258" s="25" t="s">
        <v>623</v>
      </c>
      <c r="G258" s="25" t="str">
        <f t="shared" si="15"/>
        <v/>
      </c>
      <c r="H258" s="25" t="str">
        <f t="shared" si="16"/>
        <v/>
      </c>
      <c r="I258" s="25" t="str">
        <f t="shared" si="17"/>
        <v/>
      </c>
      <c r="J258" s="238" t="str">
        <f t="shared" si="18"/>
        <v/>
      </c>
      <c r="K258" s="25"/>
      <c r="L258" s="238"/>
      <c r="M258" s="25"/>
      <c r="N258" s="334">
        <v>0.36660359508041629</v>
      </c>
      <c r="O258" s="208"/>
      <c r="P258" s="194"/>
      <c r="Q258" s="19"/>
      <c r="R258" s="19"/>
      <c r="S258" s="19"/>
      <c r="T258" s="19"/>
      <c r="U258" s="19"/>
      <c r="V258" s="19"/>
      <c r="W258" s="19"/>
      <c r="X258" s="198"/>
      <c r="Y258" s="19"/>
      <c r="Z258" s="19"/>
      <c r="AA258" s="19"/>
      <c r="AB258" s="19"/>
      <c r="AC258" s="19"/>
      <c r="AD258" s="19"/>
      <c r="AE258" s="19"/>
      <c r="AF258" s="225"/>
      <c r="AG258" s="19"/>
      <c r="AH258" s="19"/>
      <c r="AI258" s="19"/>
      <c r="AJ258" s="19"/>
      <c r="AK258" s="19"/>
      <c r="AL258" s="19"/>
      <c r="AM258" s="19"/>
      <c r="AN258" s="229"/>
      <c r="AO258" s="19"/>
      <c r="AP258" s="19"/>
      <c r="AQ258" s="19"/>
      <c r="AR258" s="19"/>
      <c r="AS258" s="19"/>
      <c r="AT258" s="19"/>
      <c r="AU258" s="19"/>
    </row>
    <row r="259" spans="1:47" s="11" customFormat="1" outlineLevel="4" x14ac:dyDescent="0.25">
      <c r="A259" s="156" t="s">
        <v>482</v>
      </c>
      <c r="B259" s="155" t="s">
        <v>478</v>
      </c>
      <c r="C259" s="184"/>
      <c r="D259" s="220"/>
      <c r="E259" s="25" t="s">
        <v>661</v>
      </c>
      <c r="F259" s="25" t="s">
        <v>624</v>
      </c>
      <c r="G259" s="25" t="str">
        <f t="shared" si="15"/>
        <v/>
      </c>
      <c r="H259" s="25" t="str">
        <f t="shared" si="16"/>
        <v/>
      </c>
      <c r="I259" s="25" t="str">
        <f t="shared" si="17"/>
        <v/>
      </c>
      <c r="J259" s="238" t="str">
        <f t="shared" si="18"/>
        <v/>
      </c>
      <c r="K259" s="25"/>
      <c r="L259" s="238"/>
      <c r="M259" s="25"/>
      <c r="N259" s="334">
        <v>0.35477767265846738</v>
      </c>
      <c r="O259" s="208"/>
      <c r="P259" s="194"/>
      <c r="Q259" s="19"/>
      <c r="R259" s="19"/>
      <c r="S259" s="19"/>
      <c r="T259" s="19"/>
      <c r="U259" s="19"/>
      <c r="V259" s="19"/>
      <c r="W259" s="19"/>
      <c r="X259" s="198"/>
      <c r="Y259" s="19"/>
      <c r="Z259" s="19"/>
      <c r="AA259" s="19"/>
      <c r="AB259" s="19"/>
      <c r="AC259" s="19"/>
      <c r="AD259" s="19"/>
      <c r="AE259" s="19"/>
      <c r="AF259" s="225"/>
      <c r="AG259" s="19"/>
      <c r="AH259" s="19"/>
      <c r="AI259" s="19"/>
      <c r="AJ259" s="19"/>
      <c r="AK259" s="19"/>
      <c r="AL259" s="19"/>
      <c r="AM259" s="19"/>
      <c r="AN259" s="229"/>
      <c r="AO259" s="19"/>
      <c r="AP259" s="19"/>
      <c r="AQ259" s="19"/>
      <c r="AR259" s="19"/>
      <c r="AS259" s="19"/>
      <c r="AT259" s="19"/>
      <c r="AU259" s="19"/>
    </row>
    <row r="260" spans="1:47" s="11" customFormat="1" outlineLevel="4" x14ac:dyDescent="0.25">
      <c r="A260" s="156" t="s">
        <v>482</v>
      </c>
      <c r="B260" s="155" t="s">
        <v>478</v>
      </c>
      <c r="C260" s="184"/>
      <c r="D260" s="220"/>
      <c r="E260" s="25" t="s">
        <v>667</v>
      </c>
      <c r="F260" s="25" t="s">
        <v>625</v>
      </c>
      <c r="G260" s="25" t="str">
        <f t="shared" si="15"/>
        <v/>
      </c>
      <c r="H260" s="25" t="str">
        <f t="shared" si="16"/>
        <v/>
      </c>
      <c r="I260" s="25" t="str">
        <f t="shared" si="17"/>
        <v/>
      </c>
      <c r="J260" s="238" t="str">
        <f t="shared" si="18"/>
        <v/>
      </c>
      <c r="K260" s="25"/>
      <c r="L260" s="238"/>
      <c r="M260" s="25"/>
      <c r="N260" s="334">
        <v>0.36660359508041629</v>
      </c>
      <c r="O260" s="208"/>
      <c r="P260" s="194"/>
      <c r="Q260" s="19"/>
      <c r="R260" s="19"/>
      <c r="S260" s="19"/>
      <c r="T260" s="19"/>
      <c r="U260" s="19"/>
      <c r="V260" s="19"/>
      <c r="W260" s="19"/>
      <c r="X260" s="198"/>
      <c r="Y260" s="19"/>
      <c r="Z260" s="19"/>
      <c r="AA260" s="19"/>
      <c r="AB260" s="19"/>
      <c r="AC260" s="19"/>
      <c r="AD260" s="19"/>
      <c r="AE260" s="19"/>
      <c r="AF260" s="225"/>
      <c r="AG260" s="19"/>
      <c r="AH260" s="19"/>
      <c r="AI260" s="19"/>
      <c r="AJ260" s="19"/>
      <c r="AK260" s="19"/>
      <c r="AL260" s="19"/>
      <c r="AM260" s="19"/>
      <c r="AN260" s="229"/>
      <c r="AO260" s="19"/>
      <c r="AP260" s="19"/>
      <c r="AQ260" s="19"/>
      <c r="AR260" s="19"/>
      <c r="AS260" s="19"/>
      <c r="AT260" s="19"/>
      <c r="AU260" s="19"/>
    </row>
    <row r="261" spans="1:47" s="11" customFormat="1" ht="14.25" customHeight="1" outlineLevel="4" x14ac:dyDescent="0.25">
      <c r="A261" s="156" t="s">
        <v>482</v>
      </c>
      <c r="B261" s="155" t="s">
        <v>478</v>
      </c>
      <c r="C261" s="184"/>
      <c r="D261" s="220"/>
      <c r="E261" s="25" t="s">
        <v>662</v>
      </c>
      <c r="F261" s="25" t="s">
        <v>626</v>
      </c>
      <c r="G261" s="25" t="str">
        <f t="shared" si="15"/>
        <v/>
      </c>
      <c r="H261" s="25" t="str">
        <f t="shared" si="16"/>
        <v/>
      </c>
      <c r="I261" s="25" t="str">
        <f t="shared" si="17"/>
        <v/>
      </c>
      <c r="J261" s="238" t="str">
        <f t="shared" si="18"/>
        <v/>
      </c>
      <c r="K261" s="25"/>
      <c r="L261" s="238"/>
      <c r="M261" s="25"/>
      <c r="N261" s="334">
        <v>0.35477767265846738</v>
      </c>
      <c r="O261" s="208"/>
      <c r="P261" s="194"/>
      <c r="Q261" s="19"/>
      <c r="R261" s="19"/>
      <c r="S261" s="19"/>
      <c r="T261" s="19"/>
      <c r="U261" s="19"/>
      <c r="V261" s="19"/>
      <c r="W261" s="19"/>
      <c r="X261" s="198"/>
      <c r="Y261" s="19"/>
      <c r="Z261" s="19"/>
      <c r="AA261" s="19"/>
      <c r="AB261" s="19"/>
      <c r="AC261" s="19"/>
      <c r="AD261" s="19"/>
      <c r="AE261" s="19"/>
      <c r="AF261" s="225"/>
      <c r="AG261" s="19"/>
      <c r="AH261" s="19"/>
      <c r="AI261" s="19"/>
      <c r="AJ261" s="19"/>
      <c r="AK261" s="19"/>
      <c r="AL261" s="19"/>
      <c r="AM261" s="19"/>
      <c r="AN261" s="229"/>
      <c r="AO261" s="19"/>
      <c r="AP261" s="19"/>
      <c r="AQ261" s="19"/>
      <c r="AR261" s="19"/>
      <c r="AS261" s="19"/>
      <c r="AT261" s="19"/>
      <c r="AU261" s="19"/>
    </row>
    <row r="262" spans="1:47" s="11" customFormat="1" ht="14.25" customHeight="1" outlineLevel="4" x14ac:dyDescent="0.25">
      <c r="A262" s="156" t="s">
        <v>482</v>
      </c>
      <c r="B262" s="155" t="s">
        <v>478</v>
      </c>
      <c r="C262" s="184"/>
      <c r="D262" s="220"/>
      <c r="E262" s="25" t="s">
        <v>668</v>
      </c>
      <c r="F262" s="25" t="s">
        <v>627</v>
      </c>
      <c r="G262" s="25" t="str">
        <f t="shared" si="15"/>
        <v/>
      </c>
      <c r="H262" s="25" t="str">
        <f t="shared" si="16"/>
        <v/>
      </c>
      <c r="I262" s="25" t="str">
        <f t="shared" si="17"/>
        <v/>
      </c>
      <c r="J262" s="238" t="str">
        <f t="shared" si="18"/>
        <v/>
      </c>
      <c r="K262" s="25"/>
      <c r="L262" s="238"/>
      <c r="M262" s="25"/>
      <c r="N262" s="334">
        <v>1.4309366130558183</v>
      </c>
      <c r="O262" s="208"/>
      <c r="P262" s="194"/>
      <c r="Q262" s="19"/>
      <c r="R262" s="19"/>
      <c r="S262" s="19"/>
      <c r="T262" s="19"/>
      <c r="U262" s="19"/>
      <c r="V262" s="19"/>
      <c r="W262" s="19"/>
      <c r="X262" s="198"/>
      <c r="Y262" s="19"/>
      <c r="Z262" s="19"/>
      <c r="AA262" s="19"/>
      <c r="AB262" s="19"/>
      <c r="AC262" s="19"/>
      <c r="AD262" s="19"/>
      <c r="AE262" s="19"/>
      <c r="AF262" s="225"/>
      <c r="AG262" s="19"/>
      <c r="AH262" s="19"/>
      <c r="AI262" s="19"/>
      <c r="AJ262" s="19"/>
      <c r="AK262" s="19"/>
      <c r="AL262" s="19"/>
      <c r="AM262" s="19"/>
      <c r="AN262" s="229"/>
      <c r="AO262" s="19"/>
      <c r="AP262" s="19"/>
      <c r="AQ262" s="19"/>
      <c r="AR262" s="19"/>
      <c r="AS262" s="19"/>
      <c r="AT262" s="19"/>
      <c r="AU262" s="19"/>
    </row>
    <row r="263" spans="1:47" s="11" customFormat="1" ht="14.25" customHeight="1" outlineLevel="4" x14ac:dyDescent="0.25">
      <c r="A263" s="156" t="s">
        <v>482</v>
      </c>
      <c r="B263" s="155" t="s">
        <v>478</v>
      </c>
      <c r="C263" s="184"/>
      <c r="D263" s="220"/>
      <c r="E263" s="25" t="s">
        <v>663</v>
      </c>
      <c r="F263" s="25" t="s">
        <v>628</v>
      </c>
      <c r="G263" s="25" t="str">
        <f t="shared" si="15"/>
        <v/>
      </c>
      <c r="H263" s="25" t="str">
        <f t="shared" si="16"/>
        <v/>
      </c>
      <c r="I263" s="25" t="str">
        <f t="shared" si="17"/>
        <v/>
      </c>
      <c r="J263" s="238" t="str">
        <f t="shared" si="18"/>
        <v/>
      </c>
      <c r="K263" s="25"/>
      <c r="L263" s="238"/>
      <c r="M263" s="25"/>
      <c r="N263" s="334">
        <v>1.4309366130558183</v>
      </c>
      <c r="O263" s="208"/>
      <c r="P263" s="194"/>
      <c r="Q263" s="19"/>
      <c r="R263" s="19"/>
      <c r="S263" s="19"/>
      <c r="T263" s="19"/>
      <c r="U263" s="19"/>
      <c r="V263" s="19"/>
      <c r="W263" s="19"/>
      <c r="X263" s="198"/>
      <c r="Y263" s="19"/>
      <c r="Z263" s="19"/>
      <c r="AA263" s="19"/>
      <c r="AB263" s="19"/>
      <c r="AC263" s="19"/>
      <c r="AD263" s="19"/>
      <c r="AE263" s="19"/>
      <c r="AF263" s="225"/>
      <c r="AG263" s="19"/>
      <c r="AH263" s="19"/>
      <c r="AI263" s="19"/>
      <c r="AJ263" s="19"/>
      <c r="AK263" s="19"/>
      <c r="AL263" s="19"/>
      <c r="AM263" s="19"/>
      <c r="AN263" s="229"/>
      <c r="AO263" s="19"/>
      <c r="AP263" s="19"/>
      <c r="AQ263" s="19"/>
      <c r="AR263" s="19"/>
      <c r="AS263" s="19"/>
      <c r="AT263" s="19"/>
      <c r="AU263" s="19"/>
    </row>
    <row r="264" spans="1:47" s="11" customFormat="1" outlineLevel="4" x14ac:dyDescent="0.25">
      <c r="A264" s="156" t="s">
        <v>482</v>
      </c>
      <c r="B264" s="155" t="s">
        <v>478</v>
      </c>
      <c r="C264" s="184"/>
      <c r="D264" s="220"/>
      <c r="E264" s="312" t="s">
        <v>809</v>
      </c>
      <c r="F264" s="25" t="s">
        <v>808</v>
      </c>
      <c r="G264" s="312" t="str">
        <f t="shared" si="15"/>
        <v/>
      </c>
      <c r="H264" s="312" t="str">
        <f t="shared" si="16"/>
        <v/>
      </c>
      <c r="I264" s="312" t="str">
        <f t="shared" si="17"/>
        <v/>
      </c>
      <c r="J264" s="330" t="str">
        <f t="shared" si="18"/>
        <v/>
      </c>
      <c r="K264" s="312"/>
      <c r="L264" s="330"/>
      <c r="M264" s="312"/>
      <c r="N264" s="337">
        <v>0.53216650898770101</v>
      </c>
      <c r="O264" s="313"/>
      <c r="P264" s="194"/>
      <c r="Q264" s="217"/>
      <c r="R264" s="217"/>
      <c r="S264" s="217"/>
      <c r="T264" s="217"/>
      <c r="U264" s="217"/>
      <c r="V264" s="217"/>
      <c r="W264" s="217"/>
      <c r="X264" s="198"/>
      <c r="Y264" s="217"/>
      <c r="Z264" s="217"/>
      <c r="AA264" s="217"/>
      <c r="AB264" s="217"/>
      <c r="AC264" s="217"/>
      <c r="AD264" s="217"/>
      <c r="AE264" s="217"/>
      <c r="AF264" s="225"/>
      <c r="AG264" s="217"/>
      <c r="AH264" s="217"/>
      <c r="AI264" s="217"/>
      <c r="AJ264" s="217"/>
      <c r="AK264" s="217"/>
      <c r="AL264" s="217"/>
      <c r="AM264" s="217"/>
      <c r="AN264" s="229"/>
      <c r="AO264" s="217"/>
      <c r="AP264" s="217"/>
      <c r="AQ264" s="217"/>
      <c r="AR264" s="217"/>
      <c r="AS264" s="217"/>
      <c r="AT264" s="217"/>
      <c r="AU264" s="217"/>
    </row>
    <row r="265" spans="1:47" s="11" customFormat="1" outlineLevel="2" x14ac:dyDescent="0.25">
      <c r="A265" s="156"/>
      <c r="B265" s="155"/>
      <c r="C265" s="172" t="s">
        <v>424</v>
      </c>
      <c r="D265" s="183"/>
      <c r="E265" s="171"/>
      <c r="F265" s="171"/>
      <c r="G265" s="171" t="str">
        <f t="shared" si="15"/>
        <v/>
      </c>
      <c r="H265" s="171" t="str">
        <f t="shared" si="16"/>
        <v/>
      </c>
      <c r="I265" s="171" t="str">
        <f t="shared" si="17"/>
        <v/>
      </c>
      <c r="J265" s="331" t="str">
        <f t="shared" si="18"/>
        <v/>
      </c>
      <c r="K265" s="171"/>
      <c r="L265" s="331"/>
      <c r="M265" s="171"/>
      <c r="N265" s="173">
        <v>5.2507095553453169</v>
      </c>
      <c r="O265" s="206">
        <f>(O266*N266+O269*N269)/N265</f>
        <v>0</v>
      </c>
      <c r="P265" s="194"/>
      <c r="Q265" s="171"/>
      <c r="R265" s="171"/>
      <c r="S265" s="171"/>
      <c r="T265" s="171"/>
      <c r="U265" s="171"/>
      <c r="V265" s="171"/>
      <c r="W265" s="171"/>
      <c r="X265" s="198"/>
      <c r="Y265" s="171"/>
      <c r="Z265" s="171"/>
      <c r="AA265" s="171"/>
      <c r="AB265" s="171"/>
      <c r="AC265" s="171"/>
      <c r="AD265" s="171"/>
      <c r="AE265" s="171"/>
      <c r="AF265" s="225"/>
      <c r="AG265" s="171"/>
      <c r="AH265" s="171"/>
      <c r="AI265" s="171"/>
      <c r="AJ265" s="171"/>
      <c r="AK265" s="171"/>
      <c r="AL265" s="171"/>
      <c r="AM265" s="171"/>
      <c r="AN265" s="229"/>
      <c r="AO265" s="171"/>
      <c r="AP265" s="171"/>
      <c r="AQ265" s="171"/>
      <c r="AR265" s="171"/>
      <c r="AS265" s="171"/>
      <c r="AT265" s="171"/>
      <c r="AU265" s="171"/>
    </row>
    <row r="266" spans="1:47" s="11" customFormat="1" outlineLevel="3" x14ac:dyDescent="0.25">
      <c r="A266" s="156"/>
      <c r="B266" s="12"/>
      <c r="C266" s="211"/>
      <c r="D266" s="212" t="s">
        <v>819</v>
      </c>
      <c r="E266" s="214"/>
      <c r="F266" s="214"/>
      <c r="G266" s="214" t="str">
        <f t="shared" si="15"/>
        <v/>
      </c>
      <c r="H266" s="214" t="str">
        <f t="shared" si="16"/>
        <v/>
      </c>
      <c r="I266" s="214" t="str">
        <f t="shared" si="17"/>
        <v/>
      </c>
      <c r="J266" s="332" t="str">
        <f t="shared" si="18"/>
        <v/>
      </c>
      <c r="K266" s="214"/>
      <c r="L266" s="332"/>
      <c r="M266" s="214"/>
      <c r="N266" s="215">
        <v>4.2809839167455062</v>
      </c>
      <c r="O266" s="216">
        <f>(O267*N267+O268*N268)/N266</f>
        <v>0</v>
      </c>
      <c r="P266" s="194"/>
      <c r="Q266" s="214"/>
      <c r="R266" s="214"/>
      <c r="S266" s="214"/>
      <c r="T266" s="214"/>
      <c r="U266" s="214"/>
      <c r="V266" s="214"/>
      <c r="W266" s="214"/>
      <c r="X266" s="198"/>
      <c r="Y266" s="214"/>
      <c r="Z266" s="214"/>
      <c r="AA266" s="214"/>
      <c r="AB266" s="214"/>
      <c r="AC266" s="214"/>
      <c r="AD266" s="214"/>
      <c r="AE266" s="214"/>
      <c r="AF266" s="225"/>
      <c r="AG266" s="214"/>
      <c r="AH266" s="214"/>
      <c r="AI266" s="214"/>
      <c r="AJ266" s="214"/>
      <c r="AK266" s="214"/>
      <c r="AL266" s="214"/>
      <c r="AM266" s="214"/>
      <c r="AN266" s="229"/>
      <c r="AO266" s="214"/>
      <c r="AP266" s="214"/>
      <c r="AQ266" s="214"/>
      <c r="AR266" s="214"/>
      <c r="AS266" s="214"/>
      <c r="AT266" s="214"/>
      <c r="AU266" s="214"/>
    </row>
    <row r="267" spans="1:47" s="11" customFormat="1" outlineLevel="4" x14ac:dyDescent="0.25">
      <c r="A267" s="156" t="s">
        <v>482</v>
      </c>
      <c r="B267" s="155" t="s">
        <v>478</v>
      </c>
      <c r="C267" s="184"/>
      <c r="D267" s="222"/>
      <c r="E267" s="25" t="s">
        <v>819</v>
      </c>
      <c r="F267" s="25" t="s">
        <v>718</v>
      </c>
      <c r="G267" s="25" t="str">
        <f t="shared" si="15"/>
        <v/>
      </c>
      <c r="H267" s="25" t="str">
        <f t="shared" si="16"/>
        <v/>
      </c>
      <c r="I267" s="25" t="str">
        <f t="shared" si="17"/>
        <v/>
      </c>
      <c r="J267" s="238" t="str">
        <f t="shared" si="18"/>
        <v/>
      </c>
      <c r="K267" s="25"/>
      <c r="L267" s="238"/>
      <c r="M267" s="25"/>
      <c r="N267" s="334">
        <v>3.7842951750236518</v>
      </c>
      <c r="O267" s="208"/>
      <c r="P267" s="194"/>
      <c r="Q267" s="19"/>
      <c r="R267" s="19"/>
      <c r="S267" s="19"/>
      <c r="T267" s="19"/>
      <c r="U267" s="19"/>
      <c r="V267" s="19"/>
      <c r="W267" s="19"/>
      <c r="X267" s="198"/>
      <c r="Y267" s="19"/>
      <c r="Z267" s="19"/>
      <c r="AA267" s="19"/>
      <c r="AB267" s="19"/>
      <c r="AC267" s="19"/>
      <c r="AD267" s="19"/>
      <c r="AE267" s="19"/>
      <c r="AF267" s="225"/>
      <c r="AG267" s="19"/>
      <c r="AH267" s="19"/>
      <c r="AI267" s="19"/>
      <c r="AJ267" s="19"/>
      <c r="AK267" s="19"/>
      <c r="AL267" s="19"/>
      <c r="AM267" s="19"/>
      <c r="AN267" s="229"/>
      <c r="AO267" s="19"/>
      <c r="AP267" s="19"/>
      <c r="AQ267" s="19"/>
      <c r="AR267" s="19"/>
      <c r="AS267" s="19"/>
      <c r="AT267" s="19"/>
      <c r="AU267" s="19"/>
    </row>
    <row r="268" spans="1:47" s="11" customFormat="1" outlineLevel="4" x14ac:dyDescent="0.25">
      <c r="A268" s="156" t="s">
        <v>482</v>
      </c>
      <c r="B268" s="155" t="s">
        <v>478</v>
      </c>
      <c r="C268" s="184"/>
      <c r="D268" s="222"/>
      <c r="E268" s="312" t="s">
        <v>800</v>
      </c>
      <c r="F268" s="312" t="s">
        <v>801</v>
      </c>
      <c r="G268" s="337" t="str">
        <f t="shared" si="15"/>
        <v/>
      </c>
      <c r="H268" s="312" t="str">
        <f t="shared" si="16"/>
        <v/>
      </c>
      <c r="I268" s="312" t="str">
        <f t="shared" si="17"/>
        <v/>
      </c>
      <c r="J268" s="330" t="str">
        <f t="shared" si="18"/>
        <v/>
      </c>
      <c r="K268" s="312"/>
      <c r="L268" s="330"/>
      <c r="M268" s="312"/>
      <c r="N268" s="339">
        <v>0.49668874172185429</v>
      </c>
      <c r="O268" s="313"/>
      <c r="P268" s="194"/>
      <c r="Q268" s="217"/>
      <c r="R268" s="217"/>
      <c r="S268" s="217"/>
      <c r="T268" s="217"/>
      <c r="U268" s="217"/>
      <c r="V268" s="217"/>
      <c r="W268" s="217"/>
      <c r="X268" s="198"/>
      <c r="Y268" s="217"/>
      <c r="Z268" s="217"/>
      <c r="AA268" s="217"/>
      <c r="AB268" s="217"/>
      <c r="AC268" s="217"/>
      <c r="AD268" s="217"/>
      <c r="AE268" s="217"/>
      <c r="AF268" s="225"/>
      <c r="AG268" s="217"/>
      <c r="AH268" s="217"/>
      <c r="AI268" s="217"/>
      <c r="AJ268" s="217"/>
      <c r="AK268" s="217"/>
      <c r="AL268" s="217"/>
      <c r="AM268" s="217"/>
      <c r="AN268" s="229"/>
      <c r="AO268" s="217"/>
      <c r="AP268" s="217"/>
      <c r="AQ268" s="217"/>
      <c r="AR268" s="217"/>
      <c r="AS268" s="217"/>
      <c r="AT268" s="217"/>
      <c r="AU268" s="217"/>
    </row>
    <row r="269" spans="1:47" s="11" customFormat="1" outlineLevel="3" x14ac:dyDescent="0.25">
      <c r="A269" s="156"/>
      <c r="B269" s="12"/>
      <c r="C269" s="211"/>
      <c r="D269" s="212" t="s">
        <v>477</v>
      </c>
      <c r="E269" s="214"/>
      <c r="F269" s="214"/>
      <c r="G269" s="214" t="str">
        <f t="shared" si="15"/>
        <v/>
      </c>
      <c r="H269" s="214" t="str">
        <f t="shared" si="16"/>
        <v/>
      </c>
      <c r="I269" s="214" t="str">
        <f t="shared" si="17"/>
        <v/>
      </c>
      <c r="J269" s="332" t="str">
        <f t="shared" si="18"/>
        <v/>
      </c>
      <c r="K269" s="214"/>
      <c r="L269" s="332"/>
      <c r="M269" s="214"/>
      <c r="N269" s="215">
        <v>0.96972563859981076</v>
      </c>
      <c r="O269" s="216">
        <f>SUMPRODUCT(O270:O276,N270:N276)/N269</f>
        <v>0</v>
      </c>
      <c r="P269" s="194"/>
      <c r="Q269" s="214"/>
      <c r="R269" s="214"/>
      <c r="S269" s="214"/>
      <c r="T269" s="214"/>
      <c r="U269" s="214"/>
      <c r="V269" s="214"/>
      <c r="W269" s="214"/>
      <c r="X269" s="198"/>
      <c r="Y269" s="214"/>
      <c r="Z269" s="214"/>
      <c r="AA269" s="214"/>
      <c r="AB269" s="214"/>
      <c r="AC269" s="214"/>
      <c r="AD269" s="214"/>
      <c r="AE269" s="214"/>
      <c r="AF269" s="225"/>
      <c r="AG269" s="214"/>
      <c r="AH269" s="214"/>
      <c r="AI269" s="214"/>
      <c r="AJ269" s="214"/>
      <c r="AK269" s="214"/>
      <c r="AL269" s="214"/>
      <c r="AM269" s="214"/>
      <c r="AN269" s="229"/>
      <c r="AO269" s="214"/>
      <c r="AP269" s="214"/>
      <c r="AQ269" s="214"/>
      <c r="AR269" s="214"/>
      <c r="AS269" s="214"/>
      <c r="AT269" s="214"/>
      <c r="AU269" s="214"/>
    </row>
    <row r="270" spans="1:47" s="11" customFormat="1" outlineLevel="4" x14ac:dyDescent="0.25">
      <c r="A270" s="156" t="s">
        <v>482</v>
      </c>
      <c r="B270" s="155" t="s">
        <v>478</v>
      </c>
      <c r="C270" s="184"/>
      <c r="D270" s="222"/>
      <c r="E270" s="25" t="s">
        <v>427</v>
      </c>
      <c r="F270" s="25" t="s">
        <v>719</v>
      </c>
      <c r="G270" s="25" t="str">
        <f t="shared" si="15"/>
        <v/>
      </c>
      <c r="H270" s="25" t="str">
        <f t="shared" si="16"/>
        <v/>
      </c>
      <c r="I270" s="25" t="str">
        <f t="shared" si="17"/>
        <v/>
      </c>
      <c r="J270" s="238" t="str">
        <f t="shared" si="18"/>
        <v/>
      </c>
      <c r="K270" s="25"/>
      <c r="L270" s="238"/>
      <c r="M270" s="25"/>
      <c r="N270" s="334">
        <v>0.29564806054872278</v>
      </c>
      <c r="O270" s="208"/>
      <c r="P270" s="194"/>
      <c r="Q270" s="19"/>
      <c r="R270" s="19"/>
      <c r="S270" s="19"/>
      <c r="T270" s="19"/>
      <c r="U270" s="19"/>
      <c r="V270" s="19"/>
      <c r="W270" s="19"/>
      <c r="X270" s="198"/>
      <c r="Y270" s="19"/>
      <c r="Z270" s="19"/>
      <c r="AA270" s="19"/>
      <c r="AB270" s="19"/>
      <c r="AC270" s="19"/>
      <c r="AD270" s="19"/>
      <c r="AE270" s="19"/>
      <c r="AF270" s="225"/>
      <c r="AG270" s="19"/>
      <c r="AH270" s="19"/>
      <c r="AI270" s="19"/>
      <c r="AJ270" s="19"/>
      <c r="AK270" s="19"/>
      <c r="AL270" s="19"/>
      <c r="AM270" s="19"/>
      <c r="AN270" s="229"/>
      <c r="AO270" s="19"/>
      <c r="AP270" s="19"/>
      <c r="AQ270" s="19"/>
      <c r="AR270" s="19"/>
      <c r="AS270" s="19"/>
      <c r="AT270" s="19"/>
      <c r="AU270" s="19"/>
    </row>
    <row r="271" spans="1:47" s="11" customFormat="1" outlineLevel="4" x14ac:dyDescent="0.25">
      <c r="A271" s="156" t="s">
        <v>482</v>
      </c>
      <c r="B271" s="155" t="s">
        <v>478</v>
      </c>
      <c r="C271" s="184"/>
      <c r="D271" s="220"/>
      <c r="E271" s="25" t="s">
        <v>473</v>
      </c>
      <c r="F271" s="25" t="s">
        <v>720</v>
      </c>
      <c r="G271" s="25" t="str">
        <f t="shared" si="15"/>
        <v/>
      </c>
      <c r="H271" s="25" t="str">
        <f t="shared" si="16"/>
        <v/>
      </c>
      <c r="I271" s="25" t="str">
        <f t="shared" si="17"/>
        <v/>
      </c>
      <c r="J271" s="238" t="str">
        <f t="shared" si="18"/>
        <v/>
      </c>
      <c r="K271" s="25"/>
      <c r="L271" s="238"/>
      <c r="M271" s="25"/>
      <c r="N271" s="334">
        <v>0.29564806054872278</v>
      </c>
      <c r="O271" s="208"/>
      <c r="P271" s="194"/>
      <c r="Q271" s="19"/>
      <c r="R271" s="19"/>
      <c r="S271" s="19"/>
      <c r="T271" s="19"/>
      <c r="U271" s="19"/>
      <c r="V271" s="19"/>
      <c r="W271" s="19"/>
      <c r="X271" s="198"/>
      <c r="Y271" s="19"/>
      <c r="Z271" s="19"/>
      <c r="AA271" s="19"/>
      <c r="AB271" s="19"/>
      <c r="AC271" s="19"/>
      <c r="AD271" s="19"/>
      <c r="AE271" s="19"/>
      <c r="AF271" s="225"/>
      <c r="AG271" s="19"/>
      <c r="AH271" s="19"/>
      <c r="AI271" s="19"/>
      <c r="AJ271" s="19"/>
      <c r="AK271" s="19"/>
      <c r="AL271" s="19"/>
      <c r="AM271" s="19"/>
      <c r="AN271" s="229"/>
      <c r="AO271" s="19"/>
      <c r="AP271" s="19"/>
      <c r="AQ271" s="19"/>
      <c r="AR271" s="19"/>
      <c r="AS271" s="19"/>
      <c r="AT271" s="19"/>
      <c r="AU271" s="19"/>
    </row>
    <row r="272" spans="1:47" s="11" customFormat="1" outlineLevel="4" x14ac:dyDescent="0.25">
      <c r="A272" s="156" t="s">
        <v>482</v>
      </c>
      <c r="B272" s="155" t="s">
        <v>478</v>
      </c>
      <c r="C272" s="184"/>
      <c r="D272" s="220"/>
      <c r="E272" s="25" t="s">
        <v>425</v>
      </c>
      <c r="F272" s="25" t="s">
        <v>721</v>
      </c>
      <c r="G272" s="25" t="str">
        <f t="shared" si="15"/>
        <v/>
      </c>
      <c r="H272" s="25" t="str">
        <f t="shared" si="16"/>
        <v/>
      </c>
      <c r="I272" s="25" t="str">
        <f t="shared" si="17"/>
        <v/>
      </c>
      <c r="J272" s="238" t="str">
        <f t="shared" si="18"/>
        <v/>
      </c>
      <c r="K272" s="25"/>
      <c r="L272" s="238"/>
      <c r="M272" s="25"/>
      <c r="N272" s="334">
        <v>9.46073793755913E-2</v>
      </c>
      <c r="O272" s="208"/>
      <c r="P272" s="194"/>
      <c r="Q272" s="19"/>
      <c r="R272" s="19"/>
      <c r="S272" s="19"/>
      <c r="T272" s="19"/>
      <c r="U272" s="19"/>
      <c r="V272" s="19"/>
      <c r="W272" s="19"/>
      <c r="X272" s="198"/>
      <c r="Y272" s="19"/>
      <c r="Z272" s="19"/>
      <c r="AA272" s="19"/>
      <c r="AB272" s="19"/>
      <c r="AC272" s="19"/>
      <c r="AD272" s="19"/>
      <c r="AE272" s="19"/>
      <c r="AF272" s="225"/>
      <c r="AG272" s="19"/>
      <c r="AH272" s="19"/>
      <c r="AI272" s="19"/>
      <c r="AJ272" s="19"/>
      <c r="AK272" s="19"/>
      <c r="AL272" s="19"/>
      <c r="AM272" s="19"/>
      <c r="AN272" s="229"/>
      <c r="AO272" s="19"/>
      <c r="AP272" s="19"/>
      <c r="AQ272" s="19"/>
      <c r="AR272" s="19"/>
      <c r="AS272" s="19"/>
      <c r="AT272" s="19"/>
      <c r="AU272" s="19"/>
    </row>
    <row r="273" spans="1:47" s="11" customFormat="1" outlineLevel="4" x14ac:dyDescent="0.25">
      <c r="A273" s="156" t="s">
        <v>482</v>
      </c>
      <c r="B273" s="155" t="s">
        <v>478</v>
      </c>
      <c r="C273" s="184"/>
      <c r="D273" s="220"/>
      <c r="E273" s="25" t="s">
        <v>426</v>
      </c>
      <c r="F273" s="25" t="s">
        <v>722</v>
      </c>
      <c r="G273" s="25" t="str">
        <f t="shared" si="15"/>
        <v/>
      </c>
      <c r="H273" s="25" t="str">
        <f t="shared" si="16"/>
        <v/>
      </c>
      <c r="I273" s="25" t="str">
        <f t="shared" si="17"/>
        <v/>
      </c>
      <c r="J273" s="238" t="str">
        <f t="shared" si="18"/>
        <v/>
      </c>
      <c r="K273" s="25"/>
      <c r="L273" s="238"/>
      <c r="M273" s="25"/>
      <c r="N273" s="334">
        <v>4.730368968779565E-2</v>
      </c>
      <c r="O273" s="208"/>
      <c r="P273" s="194"/>
      <c r="Q273" s="19"/>
      <c r="R273" s="19"/>
      <c r="S273" s="19"/>
      <c r="T273" s="19"/>
      <c r="U273" s="19"/>
      <c r="V273" s="19"/>
      <c r="W273" s="19"/>
      <c r="X273" s="198"/>
      <c r="Y273" s="19"/>
      <c r="Z273" s="19"/>
      <c r="AA273" s="19"/>
      <c r="AB273" s="19"/>
      <c r="AC273" s="19"/>
      <c r="AD273" s="19"/>
      <c r="AE273" s="19"/>
      <c r="AF273" s="225"/>
      <c r="AG273" s="19"/>
      <c r="AH273" s="19"/>
      <c r="AI273" s="19"/>
      <c r="AJ273" s="19"/>
      <c r="AK273" s="19"/>
      <c r="AL273" s="19"/>
      <c r="AM273" s="19"/>
      <c r="AN273" s="229"/>
      <c r="AO273" s="19"/>
      <c r="AP273" s="19"/>
      <c r="AQ273" s="19"/>
      <c r="AR273" s="19"/>
      <c r="AS273" s="19"/>
      <c r="AT273" s="19"/>
      <c r="AU273" s="19"/>
    </row>
    <row r="274" spans="1:47" s="11" customFormat="1" outlineLevel="4" x14ac:dyDescent="0.25">
      <c r="A274" s="156" t="s">
        <v>482</v>
      </c>
      <c r="B274" s="155" t="s">
        <v>478</v>
      </c>
      <c r="C274" s="184"/>
      <c r="D274" s="220"/>
      <c r="E274" s="25" t="s">
        <v>820</v>
      </c>
      <c r="F274" s="25" t="s">
        <v>723</v>
      </c>
      <c r="G274" s="25" t="str">
        <f t="shared" si="15"/>
        <v/>
      </c>
      <c r="H274" s="25" t="str">
        <f t="shared" si="16"/>
        <v/>
      </c>
      <c r="I274" s="25" t="str">
        <f t="shared" si="17"/>
        <v/>
      </c>
      <c r="J274" s="238" t="str">
        <f t="shared" si="18"/>
        <v/>
      </c>
      <c r="K274" s="25"/>
      <c r="L274" s="238"/>
      <c r="M274" s="25"/>
      <c r="N274" s="334">
        <v>4.730368968779565E-2</v>
      </c>
      <c r="O274" s="208"/>
      <c r="P274" s="194"/>
      <c r="Q274" s="19"/>
      <c r="R274" s="19"/>
      <c r="S274" s="19"/>
      <c r="T274" s="19"/>
      <c r="U274" s="19"/>
      <c r="V274" s="19"/>
      <c r="W274" s="19"/>
      <c r="X274" s="198"/>
      <c r="Y274" s="19"/>
      <c r="Z274" s="19"/>
      <c r="AA274" s="19"/>
      <c r="AB274" s="19"/>
      <c r="AC274" s="19"/>
      <c r="AD274" s="19"/>
      <c r="AE274" s="19"/>
      <c r="AF274" s="225"/>
      <c r="AG274" s="19"/>
      <c r="AH274" s="19"/>
      <c r="AI274" s="19"/>
      <c r="AJ274" s="19"/>
      <c r="AK274" s="19"/>
      <c r="AL274" s="19"/>
      <c r="AM274" s="19"/>
      <c r="AN274" s="229"/>
      <c r="AO274" s="19"/>
      <c r="AP274" s="19"/>
      <c r="AQ274" s="19"/>
      <c r="AR274" s="19"/>
      <c r="AS274" s="19"/>
      <c r="AT274" s="19"/>
      <c r="AU274" s="19"/>
    </row>
    <row r="275" spans="1:47" s="11" customFormat="1" outlineLevel="4" x14ac:dyDescent="0.25">
      <c r="A275" s="156" t="s">
        <v>482</v>
      </c>
      <c r="B275" s="155" t="s">
        <v>478</v>
      </c>
      <c r="C275" s="184"/>
      <c r="D275" s="220"/>
      <c r="E275" s="25" t="s">
        <v>429</v>
      </c>
      <c r="F275" s="25" t="s">
        <v>724</v>
      </c>
      <c r="G275" s="25" t="str">
        <f t="shared" si="15"/>
        <v/>
      </c>
      <c r="H275" s="25" t="str">
        <f t="shared" si="16"/>
        <v/>
      </c>
      <c r="I275" s="25" t="str">
        <f t="shared" si="17"/>
        <v/>
      </c>
      <c r="J275" s="238" t="str">
        <f t="shared" si="18"/>
        <v/>
      </c>
      <c r="K275" s="25"/>
      <c r="L275" s="238"/>
      <c r="M275" s="25"/>
      <c r="N275" s="334">
        <v>0.15373699148533584</v>
      </c>
      <c r="O275" s="208"/>
      <c r="P275" s="194"/>
      <c r="Q275" s="19"/>
      <c r="R275" s="19"/>
      <c r="S275" s="19"/>
      <c r="T275" s="19"/>
      <c r="U275" s="19"/>
      <c r="V275" s="19"/>
      <c r="W275" s="19"/>
      <c r="X275" s="198"/>
      <c r="Y275" s="19"/>
      <c r="Z275" s="19"/>
      <c r="AA275" s="19"/>
      <c r="AB275" s="19"/>
      <c r="AC275" s="19"/>
      <c r="AD275" s="19"/>
      <c r="AE275" s="19"/>
      <c r="AF275" s="225"/>
      <c r="AG275" s="19"/>
      <c r="AH275" s="19"/>
      <c r="AI275" s="19"/>
      <c r="AJ275" s="19"/>
      <c r="AK275" s="19"/>
      <c r="AL275" s="19"/>
      <c r="AM275" s="19"/>
      <c r="AN275" s="229"/>
      <c r="AO275" s="19"/>
      <c r="AP275" s="19"/>
      <c r="AQ275" s="19"/>
      <c r="AR275" s="19"/>
      <c r="AS275" s="19"/>
      <c r="AT275" s="19"/>
      <c r="AU275" s="19"/>
    </row>
    <row r="276" spans="1:47" s="11" customFormat="1" outlineLevel="4" x14ac:dyDescent="0.25">
      <c r="A276" s="156" t="s">
        <v>482</v>
      </c>
      <c r="B276" s="155" t="s">
        <v>478</v>
      </c>
      <c r="C276" s="184"/>
      <c r="D276" s="315"/>
      <c r="E276" s="25" t="s">
        <v>802</v>
      </c>
      <c r="F276" s="25" t="s">
        <v>803</v>
      </c>
      <c r="G276" s="312" t="str">
        <f t="shared" si="15"/>
        <v/>
      </c>
      <c r="H276" s="312" t="str">
        <f t="shared" si="16"/>
        <v/>
      </c>
      <c r="I276" s="312" t="str">
        <f t="shared" si="17"/>
        <v/>
      </c>
      <c r="J276" s="330" t="str">
        <f t="shared" si="18"/>
        <v/>
      </c>
      <c r="K276" s="312"/>
      <c r="L276" s="330"/>
      <c r="M276" s="312"/>
      <c r="N276" s="337">
        <v>3.5477767265846734E-2</v>
      </c>
      <c r="O276" s="313"/>
      <c r="P276" s="194"/>
      <c r="Q276" s="217"/>
      <c r="R276" s="217"/>
      <c r="S276" s="217"/>
      <c r="T276" s="217"/>
      <c r="U276" s="217"/>
      <c r="V276" s="217"/>
      <c r="W276" s="217"/>
      <c r="X276" s="198"/>
      <c r="Y276" s="217"/>
      <c r="Z276" s="217"/>
      <c r="AA276" s="217"/>
      <c r="AB276" s="217"/>
      <c r="AC276" s="217"/>
      <c r="AD276" s="217"/>
      <c r="AE276" s="217"/>
      <c r="AF276" s="225"/>
      <c r="AG276" s="217"/>
      <c r="AH276" s="217"/>
      <c r="AI276" s="217"/>
      <c r="AJ276" s="217"/>
      <c r="AK276" s="217"/>
      <c r="AL276" s="217"/>
      <c r="AM276" s="217"/>
      <c r="AN276" s="229"/>
      <c r="AO276" s="217"/>
      <c r="AP276" s="217"/>
      <c r="AQ276" s="217"/>
      <c r="AR276" s="217"/>
      <c r="AS276" s="217"/>
      <c r="AT276" s="217"/>
      <c r="AU276" s="217"/>
    </row>
    <row r="277" spans="1:47" s="11" customFormat="1" outlineLevel="2" x14ac:dyDescent="0.25">
      <c r="A277" s="156"/>
      <c r="B277" s="155"/>
      <c r="C277" s="172" t="s">
        <v>403</v>
      </c>
      <c r="D277" s="183"/>
      <c r="E277" s="171"/>
      <c r="F277" s="171"/>
      <c r="G277" s="171" t="str">
        <f t="shared" si="15"/>
        <v/>
      </c>
      <c r="H277" s="171" t="str">
        <f t="shared" si="16"/>
        <v/>
      </c>
      <c r="I277" s="171" t="str">
        <f t="shared" si="17"/>
        <v/>
      </c>
      <c r="J277" s="331" t="str">
        <f t="shared" si="18"/>
        <v/>
      </c>
      <c r="K277" s="171"/>
      <c r="L277" s="331"/>
      <c r="M277" s="171"/>
      <c r="N277" s="173">
        <v>1.5137180700094608</v>
      </c>
      <c r="O277" s="206">
        <f>SUMPRODUCT(O278:O282,N278:N282)/N277</f>
        <v>0.13671874999999997</v>
      </c>
      <c r="P277" s="194"/>
      <c r="Q277" s="171"/>
      <c r="R277" s="171"/>
      <c r="S277" s="171"/>
      <c r="T277" s="171"/>
      <c r="U277" s="171"/>
      <c r="V277" s="171"/>
      <c r="W277" s="171"/>
      <c r="X277" s="198"/>
      <c r="Y277" s="171"/>
      <c r="Z277" s="171"/>
      <c r="AA277" s="171"/>
      <c r="AB277" s="171"/>
      <c r="AC277" s="171"/>
      <c r="AD277" s="171"/>
      <c r="AE277" s="171"/>
      <c r="AF277" s="225"/>
      <c r="AG277" s="171"/>
      <c r="AH277" s="171"/>
      <c r="AI277" s="171"/>
      <c r="AJ277" s="171"/>
      <c r="AK277" s="171"/>
      <c r="AL277" s="171"/>
      <c r="AM277" s="171"/>
      <c r="AN277" s="229"/>
      <c r="AO277" s="171"/>
      <c r="AP277" s="171"/>
      <c r="AQ277" s="171"/>
      <c r="AR277" s="171"/>
      <c r="AS277" s="171"/>
      <c r="AT277" s="171"/>
      <c r="AU277" s="171"/>
    </row>
    <row r="278" spans="1:47" s="11" customFormat="1" outlineLevel="3" x14ac:dyDescent="0.25">
      <c r="A278" s="156" t="s">
        <v>482</v>
      </c>
      <c r="B278" s="155" t="s">
        <v>478</v>
      </c>
      <c r="C278" s="184"/>
      <c r="D278" s="153"/>
      <c r="E278" s="25" t="s">
        <v>422</v>
      </c>
      <c r="F278" s="25" t="s">
        <v>709</v>
      </c>
      <c r="G278" s="25" t="str">
        <f t="shared" si="15"/>
        <v/>
      </c>
      <c r="H278" s="25" t="str">
        <f t="shared" si="16"/>
        <v/>
      </c>
      <c r="I278" s="25" t="str">
        <f t="shared" si="17"/>
        <v/>
      </c>
      <c r="J278" s="238" t="str">
        <f t="shared" si="18"/>
        <v/>
      </c>
      <c r="K278" s="25"/>
      <c r="L278" s="238"/>
      <c r="M278" s="25"/>
      <c r="N278" s="334">
        <v>0.30747398297067169</v>
      </c>
      <c r="O278" s="208"/>
      <c r="P278" s="194"/>
      <c r="Q278" s="19"/>
      <c r="R278" s="19"/>
      <c r="S278" s="19"/>
      <c r="T278" s="19"/>
      <c r="U278" s="19"/>
      <c r="V278" s="19"/>
      <c r="W278" s="19"/>
      <c r="X278" s="198"/>
      <c r="Y278" s="19"/>
      <c r="Z278" s="19"/>
      <c r="AA278" s="19"/>
      <c r="AB278" s="19"/>
      <c r="AC278" s="19"/>
      <c r="AD278" s="19"/>
      <c r="AE278" s="19"/>
      <c r="AF278" s="225"/>
      <c r="AG278" s="19"/>
      <c r="AH278" s="19"/>
      <c r="AI278" s="19"/>
      <c r="AJ278" s="19"/>
      <c r="AK278" s="19"/>
      <c r="AL278" s="19"/>
      <c r="AM278" s="19"/>
      <c r="AN278" s="229"/>
      <c r="AO278" s="19"/>
      <c r="AP278" s="19"/>
      <c r="AQ278" s="19"/>
      <c r="AR278" s="19"/>
      <c r="AS278" s="19"/>
      <c r="AT278" s="19"/>
      <c r="AU278" s="19"/>
    </row>
    <row r="279" spans="1:47" s="11" customFormat="1" outlineLevel="3" x14ac:dyDescent="0.25">
      <c r="A279" s="156" t="s">
        <v>482</v>
      </c>
      <c r="B279" s="155" t="s">
        <v>478</v>
      </c>
      <c r="C279" s="184"/>
      <c r="D279" s="153"/>
      <c r="E279" s="25" t="s">
        <v>418</v>
      </c>
      <c r="F279" s="25" t="s">
        <v>710</v>
      </c>
      <c r="G279" s="25" t="str">
        <f t="shared" si="15"/>
        <v/>
      </c>
      <c r="H279" s="25" t="str">
        <f t="shared" si="16"/>
        <v/>
      </c>
      <c r="I279" s="25" t="str">
        <f t="shared" si="17"/>
        <v/>
      </c>
      <c r="J279" s="238" t="str">
        <f t="shared" si="18"/>
        <v/>
      </c>
      <c r="K279" s="25"/>
      <c r="L279" s="238"/>
      <c r="M279" s="25"/>
      <c r="N279" s="334">
        <v>0.30747398297067169</v>
      </c>
      <c r="O279" s="208"/>
      <c r="P279" s="194"/>
      <c r="Q279" s="19"/>
      <c r="R279" s="19"/>
      <c r="S279" s="19"/>
      <c r="T279" s="19"/>
      <c r="U279" s="19"/>
      <c r="V279" s="19"/>
      <c r="W279" s="19"/>
      <c r="X279" s="198"/>
      <c r="Y279" s="19"/>
      <c r="Z279" s="19"/>
      <c r="AA279" s="19"/>
      <c r="AB279" s="19"/>
      <c r="AC279" s="19"/>
      <c r="AD279" s="19"/>
      <c r="AE279" s="19"/>
      <c r="AF279" s="225"/>
      <c r="AG279" s="19"/>
      <c r="AH279" s="19"/>
      <c r="AI279" s="19"/>
      <c r="AJ279" s="19"/>
      <c r="AK279" s="19"/>
      <c r="AL279" s="19"/>
      <c r="AM279" s="19"/>
      <c r="AN279" s="229"/>
      <c r="AO279" s="19"/>
      <c r="AP279" s="19"/>
      <c r="AQ279" s="19"/>
      <c r="AR279" s="19"/>
      <c r="AS279" s="19"/>
      <c r="AT279" s="19"/>
      <c r="AU279" s="19"/>
    </row>
    <row r="280" spans="1:47" s="11" customFormat="1" outlineLevel="3" x14ac:dyDescent="0.25">
      <c r="A280" s="156" t="s">
        <v>482</v>
      </c>
      <c r="B280" s="155" t="s">
        <v>478</v>
      </c>
      <c r="C280" s="184"/>
      <c r="D280" s="153"/>
      <c r="E280" s="25" t="s">
        <v>419</v>
      </c>
      <c r="F280" s="25" t="s">
        <v>711</v>
      </c>
      <c r="G280" s="25" t="str">
        <f t="shared" si="15"/>
        <v/>
      </c>
      <c r="H280" s="25" t="str">
        <f t="shared" si="16"/>
        <v/>
      </c>
      <c r="I280" s="25" t="str">
        <f t="shared" si="17"/>
        <v/>
      </c>
      <c r="J280" s="238" t="str">
        <f t="shared" si="18"/>
        <v/>
      </c>
      <c r="K280" s="25"/>
      <c r="L280" s="238"/>
      <c r="M280" s="25"/>
      <c r="N280" s="334">
        <v>0.30747398297067169</v>
      </c>
      <c r="O280" s="208"/>
      <c r="P280" s="194"/>
      <c r="Q280" s="19"/>
      <c r="R280" s="19"/>
      <c r="S280" s="19"/>
      <c r="T280" s="19"/>
      <c r="U280" s="19"/>
      <c r="V280" s="19"/>
      <c r="W280" s="19"/>
      <c r="X280" s="198"/>
      <c r="Y280" s="19"/>
      <c r="Z280" s="19"/>
      <c r="AA280" s="19"/>
      <c r="AB280" s="19"/>
      <c r="AC280" s="19"/>
      <c r="AD280" s="19"/>
      <c r="AE280" s="19"/>
      <c r="AF280" s="225"/>
      <c r="AG280" s="19"/>
      <c r="AH280" s="19"/>
      <c r="AI280" s="19"/>
      <c r="AJ280" s="19"/>
      <c r="AK280" s="19"/>
      <c r="AL280" s="19"/>
      <c r="AM280" s="19"/>
      <c r="AN280" s="229"/>
      <c r="AO280" s="19"/>
      <c r="AP280" s="19"/>
      <c r="AQ280" s="19"/>
      <c r="AR280" s="19"/>
      <c r="AS280" s="19"/>
      <c r="AT280" s="19"/>
      <c r="AU280" s="19"/>
    </row>
    <row r="281" spans="1:47" s="11" customFormat="1" outlineLevel="3" x14ac:dyDescent="0.25">
      <c r="A281" s="156" t="s">
        <v>482</v>
      </c>
      <c r="B281" s="155" t="s">
        <v>478</v>
      </c>
      <c r="C281" s="184"/>
      <c r="D281" s="153"/>
      <c r="E281" s="25" t="s">
        <v>420</v>
      </c>
      <c r="F281" s="25" t="s">
        <v>712</v>
      </c>
      <c r="G281" s="25" t="str">
        <f t="shared" si="15"/>
        <v>IFA</v>
      </c>
      <c r="H281" s="25" t="str">
        <f t="shared" si="16"/>
        <v>A</v>
      </c>
      <c r="I281" s="25" t="str">
        <f t="shared" si="17"/>
        <v>98207-4-0016</v>
      </c>
      <c r="J281" s="238">
        <f t="shared" si="18"/>
        <v>43939</v>
      </c>
      <c r="K281" s="25"/>
      <c r="L281" s="238"/>
      <c r="M281" s="25"/>
      <c r="N281" s="334">
        <v>0.29564806054872278</v>
      </c>
      <c r="O281" s="208">
        <v>0.7</v>
      </c>
      <c r="P281" s="194"/>
      <c r="Q281" s="158" t="s">
        <v>341</v>
      </c>
      <c r="R281" s="158" t="s">
        <v>342</v>
      </c>
      <c r="S281" s="19" t="s">
        <v>909</v>
      </c>
      <c r="T281" s="237">
        <v>43939</v>
      </c>
      <c r="U281" s="19"/>
      <c r="V281" s="19"/>
      <c r="W281" s="19"/>
      <c r="X281" s="198"/>
      <c r="Y281" s="19"/>
      <c r="Z281" s="19"/>
      <c r="AA281" s="19"/>
      <c r="AB281" s="19"/>
      <c r="AC281" s="19"/>
      <c r="AD281" s="19"/>
      <c r="AE281" s="19"/>
      <c r="AF281" s="225"/>
      <c r="AG281" s="19"/>
      <c r="AH281" s="19"/>
      <c r="AI281" s="19"/>
      <c r="AJ281" s="19"/>
      <c r="AK281" s="19"/>
      <c r="AL281" s="19"/>
      <c r="AM281" s="19"/>
      <c r="AN281" s="229"/>
      <c r="AO281" s="19"/>
      <c r="AP281" s="19"/>
      <c r="AQ281" s="19"/>
      <c r="AR281" s="19"/>
      <c r="AS281" s="19"/>
      <c r="AT281" s="19"/>
      <c r="AU281" s="19"/>
    </row>
    <row r="282" spans="1:47" s="11" customFormat="1" outlineLevel="3" x14ac:dyDescent="0.25">
      <c r="A282" s="156" t="s">
        <v>482</v>
      </c>
      <c r="B282" s="155" t="s">
        <v>478</v>
      </c>
      <c r="C282" s="175"/>
      <c r="D282" s="153"/>
      <c r="E282" s="25" t="s">
        <v>421</v>
      </c>
      <c r="F282" s="25" t="s">
        <v>713</v>
      </c>
      <c r="G282" s="25" t="str">
        <f t="shared" si="15"/>
        <v/>
      </c>
      <c r="H282" s="25" t="str">
        <f t="shared" si="16"/>
        <v/>
      </c>
      <c r="I282" s="25" t="str">
        <f t="shared" si="17"/>
        <v/>
      </c>
      <c r="J282" s="238" t="str">
        <f t="shared" si="18"/>
        <v/>
      </c>
      <c r="K282" s="25"/>
      <c r="L282" s="238"/>
      <c r="M282" s="25"/>
      <c r="N282" s="334">
        <v>0.29564806054872278</v>
      </c>
      <c r="O282" s="208"/>
      <c r="P282" s="194"/>
      <c r="Q282" s="19"/>
      <c r="R282" s="19"/>
      <c r="S282" s="19"/>
      <c r="T282" s="19"/>
      <c r="U282" s="19"/>
      <c r="V282" s="19"/>
      <c r="W282" s="19"/>
      <c r="X282" s="198"/>
      <c r="Y282" s="19"/>
      <c r="Z282" s="19"/>
      <c r="AA282" s="19"/>
      <c r="AB282" s="19"/>
      <c r="AC282" s="19"/>
      <c r="AD282" s="19"/>
      <c r="AE282" s="19"/>
      <c r="AF282" s="225"/>
      <c r="AG282" s="19"/>
      <c r="AH282" s="19"/>
      <c r="AI282" s="19"/>
      <c r="AJ282" s="19"/>
      <c r="AK282" s="19"/>
      <c r="AL282" s="19"/>
      <c r="AM282" s="19"/>
      <c r="AN282" s="229"/>
      <c r="AO282" s="19"/>
      <c r="AP282" s="19"/>
      <c r="AQ282" s="19"/>
      <c r="AR282" s="19"/>
      <c r="AS282" s="19"/>
      <c r="AT282" s="19"/>
      <c r="AU282" s="19"/>
    </row>
    <row r="283" spans="1:47" s="11" customFormat="1" outlineLevel="1" x14ac:dyDescent="0.25">
      <c r="A283" s="156"/>
      <c r="B283" s="162" t="s">
        <v>9</v>
      </c>
      <c r="C283" s="170"/>
      <c r="D283" s="170"/>
      <c r="E283" s="159"/>
      <c r="F283" s="159"/>
      <c r="G283" s="159" t="str">
        <f t="shared" si="15"/>
        <v/>
      </c>
      <c r="H283" s="159" t="str">
        <f t="shared" si="16"/>
        <v/>
      </c>
      <c r="I283" s="159" t="str">
        <f t="shared" si="17"/>
        <v/>
      </c>
      <c r="J283" s="329" t="str">
        <f t="shared" si="18"/>
        <v/>
      </c>
      <c r="K283" s="159"/>
      <c r="L283" s="329"/>
      <c r="M283" s="159"/>
      <c r="N283" s="161">
        <v>18.803216650898769</v>
      </c>
      <c r="O283" s="204">
        <f>(O284*N284+O300*N300+O306*N306+O315*N315+O318*N318+O321*N321+O325*N325+O330*N330)/N283</f>
        <v>6.2955974842767298E-2</v>
      </c>
      <c r="P283" s="194"/>
      <c r="Q283" s="159"/>
      <c r="R283" s="159"/>
      <c r="S283" s="159"/>
      <c r="T283" s="159"/>
      <c r="U283" s="159"/>
      <c r="V283" s="159"/>
      <c r="W283" s="159"/>
      <c r="X283" s="198"/>
      <c r="Y283" s="159"/>
      <c r="Z283" s="159"/>
      <c r="AA283" s="159"/>
      <c r="AB283" s="159"/>
      <c r="AC283" s="159"/>
      <c r="AD283" s="159"/>
      <c r="AE283" s="159"/>
      <c r="AF283" s="225"/>
      <c r="AG283" s="159"/>
      <c r="AH283" s="159"/>
      <c r="AI283" s="159"/>
      <c r="AJ283" s="159"/>
      <c r="AK283" s="159"/>
      <c r="AL283" s="159"/>
      <c r="AM283" s="159"/>
      <c r="AN283" s="229"/>
      <c r="AO283" s="159"/>
      <c r="AP283" s="159"/>
      <c r="AQ283" s="159"/>
      <c r="AR283" s="159"/>
      <c r="AS283" s="159"/>
      <c r="AT283" s="159"/>
      <c r="AU283" s="159"/>
    </row>
    <row r="284" spans="1:47" s="11" customFormat="1" outlineLevel="2" x14ac:dyDescent="0.25">
      <c r="A284" s="156"/>
      <c r="B284" s="155"/>
      <c r="C284" s="172" t="s">
        <v>442</v>
      </c>
      <c r="D284" s="183"/>
      <c r="E284" s="171"/>
      <c r="F284" s="171"/>
      <c r="G284" s="171" t="str">
        <f t="shared" si="15"/>
        <v/>
      </c>
      <c r="H284" s="171" t="str">
        <f t="shared" si="16"/>
        <v/>
      </c>
      <c r="I284" s="171" t="str">
        <f t="shared" si="17"/>
        <v/>
      </c>
      <c r="J284" s="331" t="str">
        <f t="shared" si="18"/>
        <v/>
      </c>
      <c r="K284" s="171"/>
      <c r="L284" s="331"/>
      <c r="M284" s="171"/>
      <c r="N284" s="173">
        <v>5.9484389782403024</v>
      </c>
      <c r="O284" s="206">
        <f>SUMPRODUCT(O285:O299,N285:N299)/N284</f>
        <v>7.9324055666003979E-2</v>
      </c>
      <c r="P284" s="194"/>
      <c r="Q284" s="171"/>
      <c r="R284" s="171"/>
      <c r="S284" s="171"/>
      <c r="T284" s="171"/>
      <c r="U284" s="171"/>
      <c r="V284" s="171"/>
      <c r="W284" s="171"/>
      <c r="X284" s="198"/>
      <c r="Y284" s="171"/>
      <c r="Z284" s="171"/>
      <c r="AA284" s="171"/>
      <c r="AB284" s="171"/>
      <c r="AC284" s="171"/>
      <c r="AD284" s="171"/>
      <c r="AE284" s="171"/>
      <c r="AF284" s="225"/>
      <c r="AG284" s="171"/>
      <c r="AH284" s="171"/>
      <c r="AI284" s="171"/>
      <c r="AJ284" s="171"/>
      <c r="AK284" s="171"/>
      <c r="AL284" s="171"/>
      <c r="AM284" s="171"/>
      <c r="AN284" s="229"/>
      <c r="AO284" s="171"/>
      <c r="AP284" s="171"/>
      <c r="AQ284" s="171"/>
      <c r="AR284" s="171"/>
      <c r="AS284" s="171"/>
      <c r="AT284" s="171"/>
      <c r="AU284" s="171"/>
    </row>
    <row r="285" spans="1:47" s="11" customFormat="1" outlineLevel="3" x14ac:dyDescent="0.25">
      <c r="A285" s="156" t="s">
        <v>482</v>
      </c>
      <c r="B285" s="155" t="s">
        <v>480</v>
      </c>
      <c r="C285" s="184"/>
      <c r="D285" s="153"/>
      <c r="E285" s="25" t="s">
        <v>432</v>
      </c>
      <c r="F285" s="25" t="s">
        <v>707</v>
      </c>
      <c r="G285" s="25" t="str">
        <f t="shared" ref="G285:G333" si="19">IF(AO285&lt;&gt;"",AO285,IF(AG285&lt;&gt;"",AG285,IF(Y285&lt;&gt;"",Y285,IF(Q285&lt;&gt;"",Q285,""))))</f>
        <v/>
      </c>
      <c r="H285" s="25" t="str">
        <f t="shared" ref="H285:H333" si="20">IF(AP285&lt;&gt;"",AP285,IF(AH285&lt;&gt;"",AH285,IF(Z285&lt;&gt;"",Z285,IF(R285&lt;&gt;"",R285,""))))</f>
        <v/>
      </c>
      <c r="I285" s="25" t="str">
        <f t="shared" ref="I285:I333" si="21">IF(AQ285&lt;&gt;"",AQ285,IF(AI285&lt;&gt;"",AI285,IF(AA285&lt;&gt;"",AA285,IF(S285&lt;&gt;"",S285,""))))</f>
        <v/>
      </c>
      <c r="J285" s="238" t="str">
        <f t="shared" ref="J285:J333" si="22">IF(AR285&lt;&gt;"",AR285,IF(AJ285&lt;&gt;"",AJ285,IF(AB285&lt;&gt;"",AB285,IF(T285&lt;&gt;"",T285,""))))</f>
        <v/>
      </c>
      <c r="K285" s="25"/>
      <c r="L285" s="238"/>
      <c r="M285" s="25"/>
      <c r="N285" s="334">
        <v>0.16556291390728478</v>
      </c>
      <c r="O285" s="208"/>
      <c r="P285" s="194"/>
      <c r="Q285" s="19"/>
      <c r="R285" s="19"/>
      <c r="S285" s="19"/>
      <c r="T285" s="19"/>
      <c r="U285" s="19"/>
      <c r="V285" s="19"/>
      <c r="W285" s="19"/>
      <c r="X285" s="198"/>
      <c r="Y285" s="19"/>
      <c r="Z285" s="19"/>
      <c r="AA285" s="19"/>
      <c r="AB285" s="19"/>
      <c r="AC285" s="19"/>
      <c r="AD285" s="19"/>
      <c r="AE285" s="19"/>
      <c r="AF285" s="225"/>
      <c r="AG285" s="19"/>
      <c r="AH285" s="19"/>
      <c r="AI285" s="19"/>
      <c r="AJ285" s="19"/>
      <c r="AK285" s="19"/>
      <c r="AL285" s="19"/>
      <c r="AM285" s="19"/>
      <c r="AN285" s="229"/>
      <c r="AO285" s="19"/>
      <c r="AP285" s="19"/>
      <c r="AQ285" s="19"/>
      <c r="AR285" s="19"/>
      <c r="AS285" s="19"/>
      <c r="AT285" s="19"/>
      <c r="AU285" s="19"/>
    </row>
    <row r="286" spans="1:47" s="11" customFormat="1" outlineLevel="3" x14ac:dyDescent="0.25">
      <c r="A286" s="156" t="s">
        <v>482</v>
      </c>
      <c r="B286" s="155" t="s">
        <v>480</v>
      </c>
      <c r="C286" s="184"/>
      <c r="D286" s="153"/>
      <c r="E286" s="25" t="s">
        <v>446</v>
      </c>
      <c r="F286" s="25" t="s">
        <v>706</v>
      </c>
      <c r="G286" s="25" t="str">
        <f t="shared" si="19"/>
        <v/>
      </c>
      <c r="H286" s="25" t="str">
        <f t="shared" si="20"/>
        <v/>
      </c>
      <c r="I286" s="25" t="str">
        <f t="shared" si="21"/>
        <v/>
      </c>
      <c r="J286" s="238" t="str">
        <f t="shared" si="22"/>
        <v/>
      </c>
      <c r="K286" s="25"/>
      <c r="L286" s="238"/>
      <c r="M286" s="25"/>
      <c r="N286" s="334">
        <v>0.16556291390728478</v>
      </c>
      <c r="O286" s="208"/>
      <c r="P286" s="194"/>
      <c r="Q286" s="19"/>
      <c r="R286" s="19"/>
      <c r="S286" s="19"/>
      <c r="T286" s="19"/>
      <c r="U286" s="19"/>
      <c r="V286" s="19"/>
      <c r="W286" s="19"/>
      <c r="X286" s="198"/>
      <c r="Y286" s="19"/>
      <c r="Z286" s="19"/>
      <c r="AA286" s="19"/>
      <c r="AB286" s="19"/>
      <c r="AC286" s="19"/>
      <c r="AD286" s="19"/>
      <c r="AE286" s="19"/>
      <c r="AF286" s="225"/>
      <c r="AG286" s="19"/>
      <c r="AH286" s="19"/>
      <c r="AI286" s="19"/>
      <c r="AJ286" s="19"/>
      <c r="AK286" s="19"/>
      <c r="AL286" s="19"/>
      <c r="AM286" s="19"/>
      <c r="AN286" s="229"/>
      <c r="AO286" s="19"/>
      <c r="AP286" s="19"/>
      <c r="AQ286" s="19"/>
      <c r="AR286" s="19"/>
      <c r="AS286" s="19"/>
      <c r="AT286" s="19"/>
      <c r="AU286" s="19"/>
    </row>
    <row r="287" spans="1:47" s="11" customFormat="1" outlineLevel="3" x14ac:dyDescent="0.25">
      <c r="A287" s="156" t="s">
        <v>482</v>
      </c>
      <c r="B287" s="155" t="s">
        <v>480</v>
      </c>
      <c r="C287" s="184"/>
      <c r="D287" s="153"/>
      <c r="E287" s="25" t="s">
        <v>821</v>
      </c>
      <c r="F287" s="25" t="s">
        <v>708</v>
      </c>
      <c r="G287" s="25" t="str">
        <f t="shared" si="19"/>
        <v/>
      </c>
      <c r="H287" s="25" t="str">
        <f t="shared" si="20"/>
        <v/>
      </c>
      <c r="I287" s="25" t="str">
        <f t="shared" si="21"/>
        <v/>
      </c>
      <c r="J287" s="238" t="str">
        <f t="shared" si="22"/>
        <v/>
      </c>
      <c r="K287" s="25"/>
      <c r="L287" s="238"/>
      <c r="M287" s="25"/>
      <c r="N287" s="334">
        <v>0.88694418164616839</v>
      </c>
      <c r="O287" s="208"/>
      <c r="P287" s="194"/>
      <c r="Q287" s="19"/>
      <c r="R287" s="19"/>
      <c r="S287" s="19"/>
      <c r="T287" s="19"/>
      <c r="U287" s="19"/>
      <c r="V287" s="19"/>
      <c r="W287" s="19"/>
      <c r="X287" s="198"/>
      <c r="Y287" s="19"/>
      <c r="Z287" s="19"/>
      <c r="AA287" s="19"/>
      <c r="AB287" s="19"/>
      <c r="AC287" s="19"/>
      <c r="AD287" s="19"/>
      <c r="AE287" s="19"/>
      <c r="AF287" s="225"/>
      <c r="AG287" s="19"/>
      <c r="AH287" s="19"/>
      <c r="AI287" s="19"/>
      <c r="AJ287" s="19"/>
      <c r="AK287" s="19"/>
      <c r="AL287" s="19"/>
      <c r="AM287" s="19"/>
      <c r="AN287" s="229"/>
      <c r="AO287" s="19"/>
      <c r="AP287" s="19"/>
      <c r="AQ287" s="19"/>
      <c r="AR287" s="19"/>
      <c r="AS287" s="19"/>
      <c r="AT287" s="19"/>
      <c r="AU287" s="19"/>
    </row>
    <row r="288" spans="1:47" s="11" customFormat="1" outlineLevel="3" x14ac:dyDescent="0.25">
      <c r="A288" s="156" t="s">
        <v>482</v>
      </c>
      <c r="B288" s="155" t="s">
        <v>480</v>
      </c>
      <c r="C288" s="184"/>
      <c r="D288" s="153"/>
      <c r="E288" s="25" t="s">
        <v>447</v>
      </c>
      <c r="F288" s="25" t="s">
        <v>693</v>
      </c>
      <c r="G288" s="25" t="str">
        <f t="shared" si="19"/>
        <v/>
      </c>
      <c r="H288" s="25" t="str">
        <f t="shared" si="20"/>
        <v/>
      </c>
      <c r="I288" s="25" t="str">
        <f t="shared" si="21"/>
        <v/>
      </c>
      <c r="J288" s="238" t="str">
        <f t="shared" si="22"/>
        <v/>
      </c>
      <c r="K288" s="25"/>
      <c r="L288" s="238"/>
      <c r="M288" s="25"/>
      <c r="N288" s="334">
        <v>0.67407757805108803</v>
      </c>
      <c r="O288" s="208"/>
      <c r="P288" s="194"/>
      <c r="Q288" s="19"/>
      <c r="R288" s="19"/>
      <c r="S288" s="19"/>
      <c r="T288" s="19"/>
      <c r="U288" s="19"/>
      <c r="V288" s="19"/>
      <c r="W288" s="19"/>
      <c r="X288" s="198"/>
      <c r="Y288" s="19"/>
      <c r="Z288" s="19"/>
      <c r="AA288" s="19"/>
      <c r="AB288" s="19"/>
      <c r="AC288" s="19"/>
      <c r="AD288" s="19"/>
      <c r="AE288" s="19"/>
      <c r="AF288" s="225"/>
      <c r="AG288" s="19"/>
      <c r="AH288" s="19"/>
      <c r="AI288" s="19"/>
      <c r="AJ288" s="19"/>
      <c r="AK288" s="19"/>
      <c r="AL288" s="19"/>
      <c r="AM288" s="19"/>
      <c r="AN288" s="229"/>
      <c r="AO288" s="19"/>
      <c r="AP288" s="19"/>
      <c r="AQ288" s="19"/>
      <c r="AR288" s="19"/>
      <c r="AS288" s="19"/>
      <c r="AT288" s="19"/>
      <c r="AU288" s="19"/>
    </row>
    <row r="289" spans="1:47" s="11" customFormat="1" outlineLevel="3" x14ac:dyDescent="0.25">
      <c r="A289" s="156" t="s">
        <v>482</v>
      </c>
      <c r="B289" s="155" t="s">
        <v>480</v>
      </c>
      <c r="C289" s="184"/>
      <c r="D289" s="153"/>
      <c r="E289" s="25" t="s">
        <v>460</v>
      </c>
      <c r="F289" s="25" t="s">
        <v>694</v>
      </c>
      <c r="G289" s="25" t="str">
        <f t="shared" si="19"/>
        <v/>
      </c>
      <c r="H289" s="25" t="str">
        <f t="shared" si="20"/>
        <v/>
      </c>
      <c r="I289" s="25" t="str">
        <f t="shared" si="21"/>
        <v/>
      </c>
      <c r="J289" s="238" t="str">
        <f t="shared" si="22"/>
        <v/>
      </c>
      <c r="K289" s="25"/>
      <c r="L289" s="238"/>
      <c r="M289" s="25"/>
      <c r="N289" s="334">
        <v>0.67407757805108803</v>
      </c>
      <c r="O289" s="208"/>
      <c r="P289" s="194"/>
      <c r="Q289" s="19"/>
      <c r="R289" s="19"/>
      <c r="S289" s="19"/>
      <c r="T289" s="19"/>
      <c r="U289" s="19"/>
      <c r="V289" s="19"/>
      <c r="W289" s="19"/>
      <c r="X289" s="198"/>
      <c r="Y289" s="19"/>
      <c r="Z289" s="19"/>
      <c r="AA289" s="19"/>
      <c r="AB289" s="19"/>
      <c r="AC289" s="19"/>
      <c r="AD289" s="19"/>
      <c r="AE289" s="19"/>
      <c r="AF289" s="225"/>
      <c r="AG289" s="19"/>
      <c r="AH289" s="19"/>
      <c r="AI289" s="19"/>
      <c r="AJ289" s="19"/>
      <c r="AK289" s="19"/>
      <c r="AL289" s="19"/>
      <c r="AM289" s="19"/>
      <c r="AN289" s="229"/>
      <c r="AO289" s="19"/>
      <c r="AP289" s="19"/>
      <c r="AQ289" s="19"/>
      <c r="AR289" s="19"/>
      <c r="AS289" s="19"/>
      <c r="AT289" s="19"/>
      <c r="AU289" s="19"/>
    </row>
    <row r="290" spans="1:47" s="11" customFormat="1" outlineLevel="3" x14ac:dyDescent="0.25">
      <c r="A290" s="156" t="s">
        <v>482</v>
      </c>
      <c r="B290" s="155" t="s">
        <v>480</v>
      </c>
      <c r="C290" s="184"/>
      <c r="D290" s="153"/>
      <c r="E290" s="25" t="s">
        <v>461</v>
      </c>
      <c r="F290" s="25" t="s">
        <v>695</v>
      </c>
      <c r="G290" s="25" t="str">
        <f t="shared" si="19"/>
        <v/>
      </c>
      <c r="H290" s="25" t="str">
        <f t="shared" si="20"/>
        <v/>
      </c>
      <c r="I290" s="25" t="str">
        <f t="shared" si="21"/>
        <v/>
      </c>
      <c r="J290" s="238" t="str">
        <f t="shared" si="22"/>
        <v/>
      </c>
      <c r="K290" s="25"/>
      <c r="L290" s="238"/>
      <c r="M290" s="25"/>
      <c r="N290" s="334">
        <v>0.44938505203405865</v>
      </c>
      <c r="O290" s="208"/>
      <c r="P290" s="194"/>
      <c r="Q290" s="19"/>
      <c r="R290" s="19"/>
      <c r="S290" s="19"/>
      <c r="T290" s="19"/>
      <c r="U290" s="19"/>
      <c r="V290" s="19"/>
      <c r="W290" s="19"/>
      <c r="X290" s="198"/>
      <c r="Y290" s="19"/>
      <c r="Z290" s="19"/>
      <c r="AA290" s="19"/>
      <c r="AB290" s="19"/>
      <c r="AC290" s="19"/>
      <c r="AD290" s="19"/>
      <c r="AE290" s="19"/>
      <c r="AF290" s="225"/>
      <c r="AG290" s="19"/>
      <c r="AH290" s="19"/>
      <c r="AI290" s="19"/>
      <c r="AJ290" s="19"/>
      <c r="AK290" s="19"/>
      <c r="AL290" s="19"/>
      <c r="AM290" s="19"/>
      <c r="AN290" s="229"/>
      <c r="AO290" s="19"/>
      <c r="AP290" s="19"/>
      <c r="AQ290" s="19"/>
      <c r="AR290" s="19"/>
      <c r="AS290" s="19"/>
      <c r="AT290" s="19"/>
      <c r="AU290" s="19"/>
    </row>
    <row r="291" spans="1:47" s="11" customFormat="1" outlineLevel="3" x14ac:dyDescent="0.25">
      <c r="A291" s="156" t="s">
        <v>482</v>
      </c>
      <c r="B291" s="155" t="s">
        <v>480</v>
      </c>
      <c r="C291" s="184"/>
      <c r="D291" s="153"/>
      <c r="E291" s="25" t="s">
        <v>462</v>
      </c>
      <c r="F291" s="25" t="s">
        <v>696</v>
      </c>
      <c r="G291" s="25" t="str">
        <f t="shared" si="19"/>
        <v/>
      </c>
      <c r="H291" s="25" t="str">
        <f t="shared" si="20"/>
        <v/>
      </c>
      <c r="I291" s="25" t="str">
        <f t="shared" si="21"/>
        <v/>
      </c>
      <c r="J291" s="238" t="str">
        <f t="shared" si="22"/>
        <v/>
      </c>
      <c r="K291" s="25"/>
      <c r="L291" s="238"/>
      <c r="M291" s="25"/>
      <c r="N291" s="334">
        <v>0.34295175023651847</v>
      </c>
      <c r="O291" s="208"/>
      <c r="P291" s="194"/>
      <c r="Q291" s="19"/>
      <c r="R291" s="19"/>
      <c r="S291" s="19"/>
      <c r="T291" s="19"/>
      <c r="U291" s="19"/>
      <c r="V291" s="19"/>
      <c r="W291" s="19"/>
      <c r="X291" s="198"/>
      <c r="Y291" s="19"/>
      <c r="Z291" s="19"/>
      <c r="AA291" s="19"/>
      <c r="AB291" s="19"/>
      <c r="AC291" s="19"/>
      <c r="AD291" s="19"/>
      <c r="AE291" s="19"/>
      <c r="AF291" s="225"/>
      <c r="AG291" s="19"/>
      <c r="AH291" s="19"/>
      <c r="AI291" s="19"/>
      <c r="AJ291" s="19"/>
      <c r="AK291" s="19"/>
      <c r="AL291" s="19"/>
      <c r="AM291" s="19"/>
      <c r="AN291" s="229"/>
      <c r="AO291" s="19"/>
      <c r="AP291" s="19"/>
      <c r="AQ291" s="19"/>
      <c r="AR291" s="19"/>
      <c r="AS291" s="19"/>
      <c r="AT291" s="19"/>
      <c r="AU291" s="19"/>
    </row>
    <row r="292" spans="1:47" s="11" customFormat="1" outlineLevel="3" x14ac:dyDescent="0.25">
      <c r="A292" s="156" t="s">
        <v>482</v>
      </c>
      <c r="B292" s="155" t="s">
        <v>480</v>
      </c>
      <c r="C292" s="184"/>
      <c r="D292" s="153"/>
      <c r="E292" s="25" t="s">
        <v>463</v>
      </c>
      <c r="F292" s="25" t="s">
        <v>697</v>
      </c>
      <c r="G292" s="25" t="str">
        <f t="shared" si="19"/>
        <v/>
      </c>
      <c r="H292" s="25" t="str">
        <f t="shared" si="20"/>
        <v/>
      </c>
      <c r="I292" s="25" t="str">
        <f t="shared" si="21"/>
        <v/>
      </c>
      <c r="J292" s="238" t="str">
        <f t="shared" si="22"/>
        <v/>
      </c>
      <c r="K292" s="25"/>
      <c r="L292" s="238"/>
      <c r="M292" s="25"/>
      <c r="N292" s="334">
        <v>0.22469252601702933</v>
      </c>
      <c r="O292" s="208"/>
      <c r="P292" s="194"/>
      <c r="Q292" s="19"/>
      <c r="R292" s="19"/>
      <c r="S292" s="19"/>
      <c r="T292" s="19"/>
      <c r="U292" s="19"/>
      <c r="V292" s="19"/>
      <c r="W292" s="19"/>
      <c r="X292" s="198"/>
      <c r="Y292" s="19"/>
      <c r="Z292" s="19"/>
      <c r="AA292" s="19"/>
      <c r="AB292" s="19"/>
      <c r="AC292" s="19"/>
      <c r="AD292" s="19"/>
      <c r="AE292" s="19"/>
      <c r="AF292" s="225"/>
      <c r="AG292" s="19"/>
      <c r="AH292" s="19"/>
      <c r="AI292" s="19"/>
      <c r="AJ292" s="19"/>
      <c r="AK292" s="19"/>
      <c r="AL292" s="19"/>
      <c r="AM292" s="19"/>
      <c r="AN292" s="229"/>
      <c r="AO292" s="19"/>
      <c r="AP292" s="19"/>
      <c r="AQ292" s="19"/>
      <c r="AR292" s="19"/>
      <c r="AS292" s="19"/>
      <c r="AT292" s="19"/>
      <c r="AU292" s="19"/>
    </row>
    <row r="293" spans="1:47" s="11" customFormat="1" outlineLevel="3" x14ac:dyDescent="0.25">
      <c r="A293" s="156" t="s">
        <v>482</v>
      </c>
      <c r="B293" s="155" t="s">
        <v>480</v>
      </c>
      <c r="C293" s="184"/>
      <c r="D293" s="153"/>
      <c r="E293" s="25" t="s">
        <v>464</v>
      </c>
      <c r="F293" s="25" t="s">
        <v>698</v>
      </c>
      <c r="G293" s="25" t="str">
        <f t="shared" si="19"/>
        <v/>
      </c>
      <c r="H293" s="25" t="str">
        <f t="shared" si="20"/>
        <v/>
      </c>
      <c r="I293" s="25" t="str">
        <f t="shared" si="21"/>
        <v/>
      </c>
      <c r="J293" s="238" t="str">
        <f t="shared" si="22"/>
        <v/>
      </c>
      <c r="K293" s="25"/>
      <c r="L293" s="238"/>
      <c r="M293" s="25"/>
      <c r="N293" s="334">
        <v>0.34295175023651847</v>
      </c>
      <c r="O293" s="208"/>
      <c r="P293" s="194"/>
      <c r="Q293" s="19"/>
      <c r="R293" s="19"/>
      <c r="S293" s="19"/>
      <c r="T293" s="19"/>
      <c r="U293" s="19"/>
      <c r="V293" s="19"/>
      <c r="W293" s="19"/>
      <c r="X293" s="198"/>
      <c r="Y293" s="19"/>
      <c r="Z293" s="19"/>
      <c r="AA293" s="19"/>
      <c r="AB293" s="19"/>
      <c r="AC293" s="19"/>
      <c r="AD293" s="19"/>
      <c r="AE293" s="19"/>
      <c r="AF293" s="225"/>
      <c r="AG293" s="19"/>
      <c r="AH293" s="19"/>
      <c r="AI293" s="19"/>
      <c r="AJ293" s="19"/>
      <c r="AK293" s="19"/>
      <c r="AL293" s="19"/>
      <c r="AM293" s="19"/>
      <c r="AN293" s="229"/>
      <c r="AO293" s="19"/>
      <c r="AP293" s="19"/>
      <c r="AQ293" s="19"/>
      <c r="AR293" s="19"/>
      <c r="AS293" s="19"/>
      <c r="AT293" s="19"/>
      <c r="AU293" s="19"/>
    </row>
    <row r="294" spans="1:47" s="11" customFormat="1" outlineLevel="3" x14ac:dyDescent="0.25">
      <c r="A294" s="156" t="s">
        <v>482</v>
      </c>
      <c r="B294" s="155" t="s">
        <v>480</v>
      </c>
      <c r="C294" s="184"/>
      <c r="D294" s="153"/>
      <c r="E294" s="25" t="s">
        <v>465</v>
      </c>
      <c r="F294" s="25" t="s">
        <v>699</v>
      </c>
      <c r="G294" s="25" t="str">
        <f t="shared" si="19"/>
        <v/>
      </c>
      <c r="H294" s="25" t="str">
        <f t="shared" si="20"/>
        <v/>
      </c>
      <c r="I294" s="25" t="str">
        <f t="shared" si="21"/>
        <v/>
      </c>
      <c r="J294" s="238" t="str">
        <f t="shared" si="22"/>
        <v/>
      </c>
      <c r="K294" s="25"/>
      <c r="L294" s="238"/>
      <c r="M294" s="25"/>
      <c r="N294" s="334">
        <v>0.34295175023651847</v>
      </c>
      <c r="O294" s="208"/>
      <c r="P294" s="194"/>
      <c r="Q294" s="19"/>
      <c r="R294" s="19"/>
      <c r="S294" s="19"/>
      <c r="T294" s="19"/>
      <c r="U294" s="19"/>
      <c r="V294" s="19"/>
      <c r="W294" s="19"/>
      <c r="X294" s="198"/>
      <c r="Y294" s="19"/>
      <c r="Z294" s="19"/>
      <c r="AA294" s="19"/>
      <c r="AB294" s="19"/>
      <c r="AC294" s="19"/>
      <c r="AD294" s="19"/>
      <c r="AE294" s="19"/>
      <c r="AF294" s="225"/>
      <c r="AG294" s="19"/>
      <c r="AH294" s="19"/>
      <c r="AI294" s="19"/>
      <c r="AJ294" s="19"/>
      <c r="AK294" s="19"/>
      <c r="AL294" s="19"/>
      <c r="AM294" s="19"/>
      <c r="AN294" s="229"/>
      <c r="AO294" s="19"/>
      <c r="AP294" s="19"/>
      <c r="AQ294" s="19"/>
      <c r="AR294" s="19"/>
      <c r="AS294" s="19"/>
      <c r="AT294" s="19"/>
      <c r="AU294" s="19"/>
    </row>
    <row r="295" spans="1:47" s="11" customFormat="1" outlineLevel="3" x14ac:dyDescent="0.25">
      <c r="A295" s="156" t="s">
        <v>482</v>
      </c>
      <c r="B295" s="155" t="s">
        <v>480</v>
      </c>
      <c r="C295" s="184"/>
      <c r="D295" s="153"/>
      <c r="E295" s="25" t="s">
        <v>466</v>
      </c>
      <c r="F295" s="25" t="s">
        <v>700</v>
      </c>
      <c r="G295" s="25" t="str">
        <f t="shared" si="19"/>
        <v/>
      </c>
      <c r="H295" s="25" t="str">
        <f t="shared" si="20"/>
        <v/>
      </c>
      <c r="I295" s="25" t="str">
        <f t="shared" si="21"/>
        <v/>
      </c>
      <c r="J295" s="238" t="str">
        <f t="shared" si="22"/>
        <v/>
      </c>
      <c r="K295" s="25"/>
      <c r="L295" s="238"/>
      <c r="M295" s="25"/>
      <c r="N295" s="334">
        <v>0.44938505203405865</v>
      </c>
      <c r="O295" s="208"/>
      <c r="P295" s="194"/>
      <c r="Q295" s="19"/>
      <c r="R295" s="19"/>
      <c r="S295" s="19"/>
      <c r="T295" s="19"/>
      <c r="U295" s="19"/>
      <c r="V295" s="19"/>
      <c r="W295" s="19"/>
      <c r="X295" s="198"/>
      <c r="Y295" s="19"/>
      <c r="Z295" s="19"/>
      <c r="AA295" s="19"/>
      <c r="AB295" s="19"/>
      <c r="AC295" s="19"/>
      <c r="AD295" s="19"/>
      <c r="AE295" s="19"/>
      <c r="AF295" s="225"/>
      <c r="AG295" s="19"/>
      <c r="AH295" s="19"/>
      <c r="AI295" s="19"/>
      <c r="AJ295" s="19"/>
      <c r="AK295" s="19"/>
      <c r="AL295" s="19"/>
      <c r="AM295" s="19"/>
      <c r="AN295" s="229"/>
      <c r="AO295" s="19"/>
      <c r="AP295" s="19"/>
      <c r="AQ295" s="19"/>
      <c r="AR295" s="19"/>
      <c r="AS295" s="19"/>
      <c r="AT295" s="19"/>
      <c r="AU295" s="19"/>
    </row>
    <row r="296" spans="1:47" s="11" customFormat="1" outlineLevel="3" x14ac:dyDescent="0.25">
      <c r="A296" s="156" t="s">
        <v>482</v>
      </c>
      <c r="B296" s="155" t="s">
        <v>480</v>
      </c>
      <c r="C296" s="184"/>
      <c r="D296" s="153"/>
      <c r="E296" s="25" t="s">
        <v>441</v>
      </c>
      <c r="F296" s="25" t="s">
        <v>678</v>
      </c>
      <c r="G296" s="25" t="str">
        <f t="shared" si="19"/>
        <v>IFA</v>
      </c>
      <c r="H296" s="25" t="str">
        <f t="shared" si="20"/>
        <v>A</v>
      </c>
      <c r="I296" s="25" t="str">
        <f t="shared" si="21"/>
        <v>98207-4-0018</v>
      </c>
      <c r="J296" s="238">
        <f t="shared" si="22"/>
        <v>43946</v>
      </c>
      <c r="K296" s="25"/>
      <c r="L296" s="238"/>
      <c r="M296" s="25"/>
      <c r="N296" s="334">
        <v>0.67407757805108803</v>
      </c>
      <c r="O296" s="208">
        <v>0.7</v>
      </c>
      <c r="P296" s="194"/>
      <c r="Q296" s="19" t="s">
        <v>341</v>
      </c>
      <c r="R296" s="19" t="s">
        <v>342</v>
      </c>
      <c r="S296" s="19" t="s">
        <v>913</v>
      </c>
      <c r="T296" s="237">
        <v>43946</v>
      </c>
      <c r="U296" s="19"/>
      <c r="V296" s="19"/>
      <c r="W296" s="19"/>
      <c r="X296" s="198"/>
      <c r="Y296" s="19"/>
      <c r="Z296" s="19"/>
      <c r="AA296" s="19"/>
      <c r="AB296" s="19"/>
      <c r="AC296" s="19"/>
      <c r="AD296" s="19"/>
      <c r="AE296" s="19"/>
      <c r="AF296" s="225"/>
      <c r="AG296" s="19"/>
      <c r="AH296" s="19"/>
      <c r="AI296" s="19"/>
      <c r="AJ296" s="19"/>
      <c r="AK296" s="19"/>
      <c r="AL296" s="19"/>
      <c r="AM296" s="19"/>
      <c r="AN296" s="229"/>
      <c r="AO296" s="19"/>
      <c r="AP296" s="19"/>
      <c r="AQ296" s="19"/>
      <c r="AR296" s="19"/>
      <c r="AS296" s="19"/>
      <c r="AT296" s="19"/>
      <c r="AU296" s="19"/>
    </row>
    <row r="297" spans="1:47" s="11" customFormat="1" outlineLevel="3" x14ac:dyDescent="0.25">
      <c r="A297" s="156"/>
      <c r="B297" s="155"/>
      <c r="C297" s="184"/>
      <c r="D297" s="153"/>
      <c r="E297" s="25" t="s">
        <v>997</v>
      </c>
      <c r="F297" s="25" t="s">
        <v>993</v>
      </c>
      <c r="G297" s="25" t="str">
        <f t="shared" si="19"/>
        <v>IFA</v>
      </c>
      <c r="H297" s="25" t="str">
        <f t="shared" si="20"/>
        <v>A</v>
      </c>
      <c r="I297" s="25" t="str">
        <f t="shared" si="21"/>
        <v>98207-4-0018</v>
      </c>
      <c r="J297" s="238">
        <f t="shared" si="22"/>
        <v>43946</v>
      </c>
      <c r="K297" s="25"/>
      <c r="L297" s="238"/>
      <c r="M297" s="25"/>
      <c r="N297" s="334"/>
      <c r="O297" s="208">
        <v>0.7</v>
      </c>
      <c r="P297" s="194"/>
      <c r="Q297" s="19" t="s">
        <v>341</v>
      </c>
      <c r="R297" s="19" t="s">
        <v>342</v>
      </c>
      <c r="S297" s="19" t="s">
        <v>913</v>
      </c>
      <c r="T297" s="237">
        <v>43946</v>
      </c>
      <c r="U297" s="19"/>
      <c r="V297" s="19"/>
      <c r="W297" s="19"/>
      <c r="X297" s="198"/>
      <c r="Y297" s="19"/>
      <c r="Z297" s="19"/>
      <c r="AA297" s="19"/>
      <c r="AB297" s="19"/>
      <c r="AC297" s="19"/>
      <c r="AD297" s="19"/>
      <c r="AE297" s="19"/>
      <c r="AF297" s="225"/>
      <c r="AG297" s="19"/>
      <c r="AH297" s="19"/>
      <c r="AI297" s="19"/>
      <c r="AJ297" s="19"/>
      <c r="AK297" s="19"/>
      <c r="AL297" s="19"/>
      <c r="AM297" s="19"/>
      <c r="AN297" s="229"/>
      <c r="AO297" s="19"/>
      <c r="AP297" s="19"/>
      <c r="AQ297" s="19"/>
      <c r="AR297" s="19"/>
      <c r="AS297" s="19"/>
      <c r="AT297" s="19"/>
      <c r="AU297" s="19"/>
    </row>
    <row r="298" spans="1:47" s="11" customFormat="1" outlineLevel="3" x14ac:dyDescent="0.25">
      <c r="A298" s="156"/>
      <c r="B298" s="155"/>
      <c r="C298" s="184"/>
      <c r="D298" s="153"/>
      <c r="E298" s="25" t="s">
        <v>998</v>
      </c>
      <c r="F298" s="25" t="s">
        <v>992</v>
      </c>
      <c r="G298" s="25" t="str">
        <f t="shared" si="19"/>
        <v>IFA</v>
      </c>
      <c r="H298" s="25" t="str">
        <f t="shared" si="20"/>
        <v>A</v>
      </c>
      <c r="I298" s="25" t="str">
        <f t="shared" si="21"/>
        <v>98207-4-0018</v>
      </c>
      <c r="J298" s="238">
        <f t="shared" si="22"/>
        <v>43946</v>
      </c>
      <c r="K298" s="25"/>
      <c r="L298" s="238"/>
      <c r="M298" s="25"/>
      <c r="N298" s="334"/>
      <c r="O298" s="208">
        <v>0.7</v>
      </c>
      <c r="P298" s="194"/>
      <c r="Q298" s="19" t="s">
        <v>341</v>
      </c>
      <c r="R298" s="19" t="s">
        <v>342</v>
      </c>
      <c r="S298" s="19" t="s">
        <v>913</v>
      </c>
      <c r="T298" s="237">
        <v>43946</v>
      </c>
      <c r="U298" s="19"/>
      <c r="V298" s="19"/>
      <c r="W298" s="19"/>
      <c r="X298" s="198"/>
      <c r="Y298" s="19"/>
      <c r="Z298" s="19"/>
      <c r="AA298" s="19"/>
      <c r="AB298" s="19"/>
      <c r="AC298" s="19"/>
      <c r="AD298" s="19"/>
      <c r="AE298" s="19"/>
      <c r="AF298" s="225"/>
      <c r="AG298" s="19"/>
      <c r="AH298" s="19"/>
      <c r="AI298" s="19"/>
      <c r="AJ298" s="19"/>
      <c r="AK298" s="19"/>
      <c r="AL298" s="19"/>
      <c r="AM298" s="19"/>
      <c r="AN298" s="229"/>
      <c r="AO298" s="19"/>
      <c r="AP298" s="19"/>
      <c r="AQ298" s="19"/>
      <c r="AR298" s="19"/>
      <c r="AS298" s="19"/>
      <c r="AT298" s="19"/>
      <c r="AU298" s="19"/>
    </row>
    <row r="299" spans="1:47" s="11" customFormat="1" outlineLevel="3" x14ac:dyDescent="0.25">
      <c r="A299" s="156" t="s">
        <v>482</v>
      </c>
      <c r="B299" s="155" t="s">
        <v>480</v>
      </c>
      <c r="C299" s="184"/>
      <c r="D299" s="153"/>
      <c r="E299" s="25" t="s">
        <v>467</v>
      </c>
      <c r="F299" s="25" t="s">
        <v>701</v>
      </c>
      <c r="G299" s="25" t="str">
        <f t="shared" si="19"/>
        <v/>
      </c>
      <c r="H299" s="25" t="str">
        <f t="shared" si="20"/>
        <v/>
      </c>
      <c r="I299" s="25" t="str">
        <f t="shared" si="21"/>
        <v/>
      </c>
      <c r="J299" s="238" t="str">
        <f t="shared" si="22"/>
        <v/>
      </c>
      <c r="K299" s="25"/>
      <c r="L299" s="238"/>
      <c r="M299" s="25"/>
      <c r="N299" s="334">
        <v>0.55581835383159883</v>
      </c>
      <c r="O299" s="208"/>
      <c r="P299" s="194"/>
      <c r="Q299" s="19"/>
      <c r="R299" s="19"/>
      <c r="S299" s="19"/>
      <c r="T299" s="19"/>
      <c r="U299" s="19"/>
      <c r="V299" s="19"/>
      <c r="W299" s="19"/>
      <c r="X299" s="198"/>
      <c r="Y299" s="19"/>
      <c r="Z299" s="19"/>
      <c r="AA299" s="19"/>
      <c r="AB299" s="19"/>
      <c r="AC299" s="19"/>
      <c r="AD299" s="19"/>
      <c r="AE299" s="19"/>
      <c r="AF299" s="225"/>
      <c r="AG299" s="19"/>
      <c r="AH299" s="19"/>
      <c r="AI299" s="19"/>
      <c r="AJ299" s="19"/>
      <c r="AK299" s="19"/>
      <c r="AL299" s="19"/>
      <c r="AM299" s="19"/>
      <c r="AN299" s="229"/>
      <c r="AO299" s="19"/>
      <c r="AP299" s="19"/>
      <c r="AQ299" s="19"/>
      <c r="AR299" s="19"/>
      <c r="AS299" s="19"/>
      <c r="AT299" s="19"/>
      <c r="AU299" s="19"/>
    </row>
    <row r="300" spans="1:47" s="11" customFormat="1" outlineLevel="2" x14ac:dyDescent="0.25">
      <c r="A300" s="156"/>
      <c r="B300" s="155"/>
      <c r="C300" s="172" t="s">
        <v>443</v>
      </c>
      <c r="D300" s="183"/>
      <c r="E300" s="171"/>
      <c r="F300" s="171"/>
      <c r="G300" s="171" t="str">
        <f t="shared" si="19"/>
        <v/>
      </c>
      <c r="H300" s="171" t="str">
        <f t="shared" si="20"/>
        <v/>
      </c>
      <c r="I300" s="171" t="str">
        <f t="shared" si="21"/>
        <v/>
      </c>
      <c r="J300" s="331" t="str">
        <f t="shared" si="22"/>
        <v/>
      </c>
      <c r="K300" s="171"/>
      <c r="L300" s="331"/>
      <c r="M300" s="171"/>
      <c r="N300" s="173">
        <v>2.814569536423841</v>
      </c>
      <c r="O300" s="206">
        <f>SUMPRODUCT(O301:O305,N301:N305)/N300</f>
        <v>0</v>
      </c>
      <c r="P300" s="194"/>
      <c r="Q300" s="171"/>
      <c r="R300" s="171"/>
      <c r="S300" s="171"/>
      <c r="T300" s="171"/>
      <c r="U300" s="171"/>
      <c r="V300" s="171"/>
      <c r="W300" s="171"/>
      <c r="X300" s="198"/>
      <c r="Y300" s="171"/>
      <c r="Z300" s="171"/>
      <c r="AA300" s="171"/>
      <c r="AB300" s="171"/>
      <c r="AC300" s="171"/>
      <c r="AD300" s="171"/>
      <c r="AE300" s="171"/>
      <c r="AF300" s="225"/>
      <c r="AG300" s="171"/>
      <c r="AH300" s="171"/>
      <c r="AI300" s="171"/>
      <c r="AJ300" s="171"/>
      <c r="AK300" s="171"/>
      <c r="AL300" s="171"/>
      <c r="AM300" s="171"/>
      <c r="AN300" s="229"/>
      <c r="AO300" s="171"/>
      <c r="AP300" s="171"/>
      <c r="AQ300" s="171"/>
      <c r="AR300" s="171"/>
      <c r="AS300" s="171"/>
      <c r="AT300" s="171"/>
      <c r="AU300" s="171"/>
    </row>
    <row r="301" spans="1:47" s="11" customFormat="1" outlineLevel="3" x14ac:dyDescent="0.25">
      <c r="A301" s="156" t="s">
        <v>482</v>
      </c>
      <c r="B301" s="155" t="s">
        <v>480</v>
      </c>
      <c r="C301" s="184"/>
      <c r="D301" s="153"/>
      <c r="E301" s="25" t="s">
        <v>434</v>
      </c>
      <c r="F301" s="25" t="s">
        <v>672</v>
      </c>
      <c r="G301" s="25" t="str">
        <f t="shared" si="19"/>
        <v/>
      </c>
      <c r="H301" s="25" t="str">
        <f t="shared" si="20"/>
        <v/>
      </c>
      <c r="I301" s="25" t="str">
        <f t="shared" si="21"/>
        <v/>
      </c>
      <c r="J301" s="238" t="str">
        <f t="shared" si="22"/>
        <v/>
      </c>
      <c r="K301" s="25"/>
      <c r="L301" s="238"/>
      <c r="M301" s="25"/>
      <c r="N301" s="334">
        <v>0.78051087984862821</v>
      </c>
      <c r="O301" s="208"/>
      <c r="P301" s="194"/>
      <c r="Q301" s="19"/>
      <c r="R301" s="19"/>
      <c r="S301" s="19"/>
      <c r="T301" s="19"/>
      <c r="U301" s="19"/>
      <c r="V301" s="19"/>
      <c r="W301" s="19"/>
      <c r="X301" s="198"/>
      <c r="Y301" s="19"/>
      <c r="Z301" s="19"/>
      <c r="AA301" s="19"/>
      <c r="AB301" s="19"/>
      <c r="AC301" s="19"/>
      <c r="AD301" s="19"/>
      <c r="AE301" s="19"/>
      <c r="AF301" s="225"/>
      <c r="AG301" s="19"/>
      <c r="AH301" s="19"/>
      <c r="AI301" s="19"/>
      <c r="AJ301" s="19"/>
      <c r="AK301" s="19"/>
      <c r="AL301" s="19"/>
      <c r="AM301" s="19"/>
      <c r="AN301" s="229"/>
      <c r="AO301" s="19"/>
      <c r="AP301" s="19"/>
      <c r="AQ301" s="19"/>
      <c r="AR301" s="19"/>
      <c r="AS301" s="19"/>
      <c r="AT301" s="19"/>
      <c r="AU301" s="19"/>
    </row>
    <row r="302" spans="1:47" s="11" customFormat="1" outlineLevel="3" x14ac:dyDescent="0.25">
      <c r="A302" s="156" t="s">
        <v>482</v>
      </c>
      <c r="B302" s="155" t="s">
        <v>480</v>
      </c>
      <c r="C302" s="184"/>
      <c r="D302" s="153"/>
      <c r="E302" s="25" t="s">
        <v>448</v>
      </c>
      <c r="F302" s="25" t="s">
        <v>673</v>
      </c>
      <c r="G302" s="25" t="str">
        <f t="shared" si="19"/>
        <v/>
      </c>
      <c r="H302" s="25" t="str">
        <f t="shared" si="20"/>
        <v/>
      </c>
      <c r="I302" s="25" t="str">
        <f t="shared" si="21"/>
        <v/>
      </c>
      <c r="J302" s="238" t="str">
        <f t="shared" si="22"/>
        <v/>
      </c>
      <c r="K302" s="25"/>
      <c r="L302" s="238"/>
      <c r="M302" s="25"/>
      <c r="N302" s="334">
        <v>0.67407757805108803</v>
      </c>
      <c r="O302" s="208"/>
      <c r="P302" s="194"/>
      <c r="Q302" s="19"/>
      <c r="R302" s="19"/>
      <c r="S302" s="19"/>
      <c r="T302" s="19"/>
      <c r="U302" s="19"/>
      <c r="V302" s="19"/>
      <c r="W302" s="19"/>
      <c r="X302" s="198"/>
      <c r="Y302" s="19"/>
      <c r="Z302" s="19"/>
      <c r="AA302" s="19"/>
      <c r="AB302" s="19"/>
      <c r="AC302" s="19"/>
      <c r="AD302" s="19"/>
      <c r="AE302" s="19"/>
      <c r="AF302" s="225"/>
      <c r="AG302" s="19"/>
      <c r="AH302" s="19"/>
      <c r="AI302" s="19"/>
      <c r="AJ302" s="19"/>
      <c r="AK302" s="19"/>
      <c r="AL302" s="19"/>
      <c r="AM302" s="19"/>
      <c r="AN302" s="229"/>
      <c r="AO302" s="19"/>
      <c r="AP302" s="19"/>
      <c r="AQ302" s="19"/>
      <c r="AR302" s="19"/>
      <c r="AS302" s="19"/>
      <c r="AT302" s="19"/>
      <c r="AU302" s="19"/>
    </row>
    <row r="303" spans="1:47" s="11" customFormat="1" outlineLevel="3" x14ac:dyDescent="0.25">
      <c r="A303" s="156" t="s">
        <v>482</v>
      </c>
      <c r="B303" s="155" t="s">
        <v>480</v>
      </c>
      <c r="C303" s="184"/>
      <c r="D303" s="153"/>
      <c r="E303" s="25" t="s">
        <v>440</v>
      </c>
      <c r="F303" s="25" t="s">
        <v>679</v>
      </c>
      <c r="G303" s="25" t="str">
        <f t="shared" si="19"/>
        <v/>
      </c>
      <c r="H303" s="25" t="str">
        <f t="shared" si="20"/>
        <v/>
      </c>
      <c r="I303" s="25" t="str">
        <f t="shared" si="21"/>
        <v/>
      </c>
      <c r="J303" s="238" t="str">
        <f t="shared" si="22"/>
        <v/>
      </c>
      <c r="K303" s="25"/>
      <c r="L303" s="238"/>
      <c r="M303" s="25"/>
      <c r="N303" s="334">
        <v>0.67407757805108803</v>
      </c>
      <c r="O303" s="208"/>
      <c r="P303" s="194"/>
      <c r="Q303" s="19"/>
      <c r="R303" s="19"/>
      <c r="S303" s="19"/>
      <c r="T303" s="19"/>
      <c r="U303" s="19"/>
      <c r="V303" s="19"/>
      <c r="W303" s="19"/>
      <c r="X303" s="198"/>
      <c r="Y303" s="19"/>
      <c r="Z303" s="19"/>
      <c r="AA303" s="19"/>
      <c r="AB303" s="19"/>
      <c r="AC303" s="19"/>
      <c r="AD303" s="19"/>
      <c r="AE303" s="19"/>
      <c r="AF303" s="225"/>
      <c r="AG303" s="19"/>
      <c r="AH303" s="19"/>
      <c r="AI303" s="19"/>
      <c r="AJ303" s="19"/>
      <c r="AK303" s="19"/>
      <c r="AL303" s="19"/>
      <c r="AM303" s="19"/>
      <c r="AN303" s="229"/>
      <c r="AO303" s="19"/>
      <c r="AP303" s="19"/>
      <c r="AQ303" s="19"/>
      <c r="AR303" s="19"/>
      <c r="AS303" s="19"/>
      <c r="AT303" s="19"/>
      <c r="AU303" s="19"/>
    </row>
    <row r="304" spans="1:47" s="11" customFormat="1" outlineLevel="3" x14ac:dyDescent="0.25">
      <c r="A304" s="156" t="s">
        <v>482</v>
      </c>
      <c r="B304" s="155" t="s">
        <v>480</v>
      </c>
      <c r="C304" s="184"/>
      <c r="D304" s="153"/>
      <c r="E304" s="25" t="s">
        <v>468</v>
      </c>
      <c r="F304" s="25" t="s">
        <v>703</v>
      </c>
      <c r="G304" s="25" t="str">
        <f t="shared" si="19"/>
        <v/>
      </c>
      <c r="H304" s="25" t="str">
        <f t="shared" si="20"/>
        <v/>
      </c>
      <c r="I304" s="25" t="str">
        <f t="shared" si="21"/>
        <v/>
      </c>
      <c r="J304" s="238" t="str">
        <f t="shared" si="22"/>
        <v/>
      </c>
      <c r="K304" s="25"/>
      <c r="L304" s="238"/>
      <c r="M304" s="25"/>
      <c r="N304" s="334">
        <v>0.34295175023651847</v>
      </c>
      <c r="O304" s="208"/>
      <c r="P304" s="194"/>
      <c r="Q304" s="19"/>
      <c r="R304" s="19"/>
      <c r="S304" s="19"/>
      <c r="T304" s="19"/>
      <c r="U304" s="19"/>
      <c r="V304" s="19"/>
      <c r="W304" s="19"/>
      <c r="X304" s="198"/>
      <c r="Y304" s="19"/>
      <c r="Z304" s="19"/>
      <c r="AA304" s="19"/>
      <c r="AB304" s="19"/>
      <c r="AC304" s="19"/>
      <c r="AD304" s="19"/>
      <c r="AE304" s="19"/>
      <c r="AF304" s="225"/>
      <c r="AG304" s="19"/>
      <c r="AH304" s="19"/>
      <c r="AI304" s="19"/>
      <c r="AJ304" s="19"/>
      <c r="AK304" s="19"/>
      <c r="AL304" s="19"/>
      <c r="AM304" s="19"/>
      <c r="AN304" s="229"/>
      <c r="AO304" s="19"/>
      <c r="AP304" s="19"/>
      <c r="AQ304" s="19"/>
      <c r="AR304" s="19"/>
      <c r="AS304" s="19"/>
      <c r="AT304" s="19"/>
      <c r="AU304" s="19"/>
    </row>
    <row r="305" spans="1:47" s="11" customFormat="1" outlineLevel="3" x14ac:dyDescent="0.25">
      <c r="A305" s="156" t="s">
        <v>482</v>
      </c>
      <c r="B305" s="155" t="s">
        <v>480</v>
      </c>
      <c r="C305" s="184"/>
      <c r="D305" s="153"/>
      <c r="E305" s="25" t="s">
        <v>469</v>
      </c>
      <c r="F305" s="25" t="s">
        <v>702</v>
      </c>
      <c r="G305" s="25" t="str">
        <f t="shared" si="19"/>
        <v/>
      </c>
      <c r="H305" s="25" t="str">
        <f t="shared" si="20"/>
        <v/>
      </c>
      <c r="I305" s="25" t="str">
        <f t="shared" si="21"/>
        <v/>
      </c>
      <c r="J305" s="238" t="str">
        <f t="shared" si="22"/>
        <v/>
      </c>
      <c r="K305" s="25"/>
      <c r="L305" s="238"/>
      <c r="M305" s="25"/>
      <c r="N305" s="334">
        <v>0.34295175023651847</v>
      </c>
      <c r="O305" s="208"/>
      <c r="P305" s="194"/>
      <c r="Q305" s="19"/>
      <c r="R305" s="19"/>
      <c r="S305" s="19"/>
      <c r="T305" s="19"/>
      <c r="U305" s="19"/>
      <c r="V305" s="19"/>
      <c r="W305" s="19"/>
      <c r="X305" s="198"/>
      <c r="Y305" s="19"/>
      <c r="Z305" s="19"/>
      <c r="AA305" s="19"/>
      <c r="AB305" s="19"/>
      <c r="AC305" s="19"/>
      <c r="AD305" s="19"/>
      <c r="AE305" s="19"/>
      <c r="AF305" s="225"/>
      <c r="AG305" s="19"/>
      <c r="AH305" s="19"/>
      <c r="AI305" s="19"/>
      <c r="AJ305" s="19"/>
      <c r="AK305" s="19"/>
      <c r="AL305" s="19"/>
      <c r="AM305" s="19"/>
      <c r="AN305" s="229"/>
      <c r="AO305" s="19"/>
      <c r="AP305" s="19"/>
      <c r="AQ305" s="19"/>
      <c r="AR305" s="19"/>
      <c r="AS305" s="19"/>
      <c r="AT305" s="19"/>
      <c r="AU305" s="19"/>
    </row>
    <row r="306" spans="1:47" s="11" customFormat="1" outlineLevel="2" x14ac:dyDescent="0.25">
      <c r="A306" s="156"/>
      <c r="B306" s="155"/>
      <c r="C306" s="172" t="s">
        <v>407</v>
      </c>
      <c r="D306" s="183"/>
      <c r="E306" s="171"/>
      <c r="F306" s="171"/>
      <c r="G306" s="171" t="str">
        <f t="shared" si="19"/>
        <v/>
      </c>
      <c r="H306" s="171" t="str">
        <f t="shared" si="20"/>
        <v/>
      </c>
      <c r="I306" s="171" t="str">
        <f t="shared" si="21"/>
        <v/>
      </c>
      <c r="J306" s="331" t="str">
        <f t="shared" si="22"/>
        <v/>
      </c>
      <c r="K306" s="171"/>
      <c r="L306" s="331"/>
      <c r="M306" s="171"/>
      <c r="N306" s="173">
        <v>4.1390728476821188</v>
      </c>
      <c r="O306" s="206">
        <f>SUMPRODUCT(O307:O314,N307:N314)/N306</f>
        <v>0</v>
      </c>
      <c r="P306" s="194"/>
      <c r="Q306" s="171"/>
      <c r="R306" s="171"/>
      <c r="S306" s="171"/>
      <c r="T306" s="171"/>
      <c r="U306" s="171"/>
      <c r="V306" s="171"/>
      <c r="W306" s="171"/>
      <c r="X306" s="198"/>
      <c r="Y306" s="171"/>
      <c r="Z306" s="171"/>
      <c r="AA306" s="171"/>
      <c r="AB306" s="171"/>
      <c r="AC306" s="171"/>
      <c r="AD306" s="171"/>
      <c r="AE306" s="171"/>
      <c r="AF306" s="225"/>
      <c r="AG306" s="171"/>
      <c r="AH306" s="171"/>
      <c r="AI306" s="171"/>
      <c r="AJ306" s="171"/>
      <c r="AK306" s="171"/>
      <c r="AL306" s="171"/>
      <c r="AM306" s="171"/>
      <c r="AN306" s="229"/>
      <c r="AO306" s="171"/>
      <c r="AP306" s="171"/>
      <c r="AQ306" s="171"/>
      <c r="AR306" s="171"/>
      <c r="AS306" s="171"/>
      <c r="AT306" s="171"/>
      <c r="AU306" s="171"/>
    </row>
    <row r="307" spans="1:47" s="11" customFormat="1" outlineLevel="3" x14ac:dyDescent="0.25">
      <c r="A307" s="156" t="s">
        <v>482</v>
      </c>
      <c r="B307" s="155" t="s">
        <v>480</v>
      </c>
      <c r="C307" s="184"/>
      <c r="D307" s="153"/>
      <c r="E307" s="25" t="s">
        <v>435</v>
      </c>
      <c r="F307" s="25" t="s">
        <v>688</v>
      </c>
      <c r="G307" s="25" t="str">
        <f t="shared" si="19"/>
        <v/>
      </c>
      <c r="H307" s="25" t="str">
        <f t="shared" si="20"/>
        <v/>
      </c>
      <c r="I307" s="25" t="str">
        <f t="shared" si="21"/>
        <v/>
      </c>
      <c r="J307" s="238" t="str">
        <f t="shared" si="22"/>
        <v/>
      </c>
      <c r="K307" s="25"/>
      <c r="L307" s="238"/>
      <c r="M307" s="25"/>
      <c r="N307" s="334">
        <v>0.73320719016083258</v>
      </c>
      <c r="O307" s="208"/>
      <c r="P307" s="194"/>
      <c r="Q307" s="19"/>
      <c r="R307" s="19"/>
      <c r="S307" s="19"/>
      <c r="T307" s="19"/>
      <c r="U307" s="19"/>
      <c r="V307" s="19"/>
      <c r="W307" s="19"/>
      <c r="X307" s="198"/>
      <c r="Y307" s="19"/>
      <c r="Z307" s="19"/>
      <c r="AA307" s="19"/>
      <c r="AB307" s="19"/>
      <c r="AC307" s="19"/>
      <c r="AD307" s="19"/>
      <c r="AE307" s="19"/>
      <c r="AF307" s="225"/>
      <c r="AG307" s="19"/>
      <c r="AH307" s="19"/>
      <c r="AI307" s="19"/>
      <c r="AJ307" s="19"/>
      <c r="AK307" s="19"/>
      <c r="AL307" s="19"/>
      <c r="AM307" s="19"/>
      <c r="AN307" s="229"/>
      <c r="AO307" s="19"/>
      <c r="AP307" s="19"/>
      <c r="AQ307" s="19"/>
      <c r="AR307" s="19"/>
      <c r="AS307" s="19"/>
      <c r="AT307" s="19"/>
      <c r="AU307" s="19"/>
    </row>
    <row r="308" spans="1:47" s="11" customFormat="1" outlineLevel="3" x14ac:dyDescent="0.25">
      <c r="A308" s="156" t="s">
        <v>482</v>
      </c>
      <c r="B308" s="155" t="s">
        <v>480</v>
      </c>
      <c r="C308" s="184"/>
      <c r="D308" s="153"/>
      <c r="E308" s="25" t="s">
        <v>436</v>
      </c>
      <c r="F308" s="25" t="s">
        <v>686</v>
      </c>
      <c r="G308" s="25" t="str">
        <f t="shared" si="19"/>
        <v/>
      </c>
      <c r="H308" s="25" t="str">
        <f t="shared" si="20"/>
        <v/>
      </c>
      <c r="I308" s="25" t="str">
        <f t="shared" si="21"/>
        <v/>
      </c>
      <c r="J308" s="238" t="str">
        <f t="shared" si="22"/>
        <v/>
      </c>
      <c r="K308" s="25"/>
      <c r="L308" s="238"/>
      <c r="M308" s="25"/>
      <c r="N308" s="334">
        <v>0.44938505203405865</v>
      </c>
      <c r="O308" s="208"/>
      <c r="P308" s="194"/>
      <c r="Q308" s="19"/>
      <c r="R308" s="19"/>
      <c r="S308" s="19"/>
      <c r="T308" s="19"/>
      <c r="U308" s="19"/>
      <c r="V308" s="19"/>
      <c r="W308" s="19"/>
      <c r="X308" s="198"/>
      <c r="Y308" s="19"/>
      <c r="Z308" s="19"/>
      <c r="AA308" s="19"/>
      <c r="AB308" s="19"/>
      <c r="AC308" s="19"/>
      <c r="AD308" s="19"/>
      <c r="AE308" s="19"/>
      <c r="AF308" s="225"/>
      <c r="AG308" s="19"/>
      <c r="AH308" s="19"/>
      <c r="AI308" s="19"/>
      <c r="AJ308" s="19"/>
      <c r="AK308" s="19"/>
      <c r="AL308" s="19"/>
      <c r="AM308" s="19"/>
      <c r="AN308" s="229"/>
      <c r="AO308" s="19"/>
      <c r="AP308" s="19"/>
      <c r="AQ308" s="19"/>
      <c r="AR308" s="19"/>
      <c r="AS308" s="19"/>
      <c r="AT308" s="19"/>
      <c r="AU308" s="19"/>
    </row>
    <row r="309" spans="1:47" s="11" customFormat="1" outlineLevel="3" x14ac:dyDescent="0.25">
      <c r="A309" s="156" t="s">
        <v>482</v>
      </c>
      <c r="B309" s="155" t="s">
        <v>480</v>
      </c>
      <c r="C309" s="184"/>
      <c r="D309" s="153"/>
      <c r="E309" s="25" t="s">
        <v>437</v>
      </c>
      <c r="F309" s="25" t="s">
        <v>689</v>
      </c>
      <c r="G309" s="25" t="str">
        <f t="shared" si="19"/>
        <v/>
      </c>
      <c r="H309" s="25" t="str">
        <f t="shared" si="20"/>
        <v/>
      </c>
      <c r="I309" s="25" t="str">
        <f t="shared" si="21"/>
        <v/>
      </c>
      <c r="J309" s="238" t="str">
        <f t="shared" si="22"/>
        <v/>
      </c>
      <c r="K309" s="25"/>
      <c r="L309" s="238"/>
      <c r="M309" s="25"/>
      <c r="N309" s="334">
        <v>0.44938505203405865</v>
      </c>
      <c r="O309" s="208"/>
      <c r="P309" s="194"/>
      <c r="Q309" s="19"/>
      <c r="R309" s="19"/>
      <c r="S309" s="19"/>
      <c r="T309" s="19"/>
      <c r="U309" s="19"/>
      <c r="V309" s="19"/>
      <c r="W309" s="19"/>
      <c r="X309" s="198"/>
      <c r="Y309" s="19"/>
      <c r="Z309" s="19"/>
      <c r="AA309" s="19"/>
      <c r="AB309" s="19"/>
      <c r="AC309" s="19"/>
      <c r="AD309" s="19"/>
      <c r="AE309" s="19"/>
      <c r="AF309" s="225"/>
      <c r="AG309" s="19"/>
      <c r="AH309" s="19"/>
      <c r="AI309" s="19"/>
      <c r="AJ309" s="19"/>
      <c r="AK309" s="19"/>
      <c r="AL309" s="19"/>
      <c r="AM309" s="19"/>
      <c r="AN309" s="229"/>
      <c r="AO309" s="19"/>
      <c r="AP309" s="19"/>
      <c r="AQ309" s="19"/>
      <c r="AR309" s="19"/>
      <c r="AS309" s="19"/>
      <c r="AT309" s="19"/>
      <c r="AU309" s="19"/>
    </row>
    <row r="310" spans="1:47" s="11" customFormat="1" outlineLevel="3" x14ac:dyDescent="0.25">
      <c r="A310" s="156" t="s">
        <v>482</v>
      </c>
      <c r="B310" s="155" t="s">
        <v>480</v>
      </c>
      <c r="C310" s="184"/>
      <c r="D310" s="153"/>
      <c r="E310" s="25" t="s">
        <v>438</v>
      </c>
      <c r="F310" s="25" t="s">
        <v>690</v>
      </c>
      <c r="G310" s="25" t="str">
        <f t="shared" si="19"/>
        <v/>
      </c>
      <c r="H310" s="25" t="str">
        <f t="shared" si="20"/>
        <v/>
      </c>
      <c r="I310" s="25" t="str">
        <f t="shared" si="21"/>
        <v/>
      </c>
      <c r="J310" s="238" t="str">
        <f t="shared" si="22"/>
        <v/>
      </c>
      <c r="K310" s="25"/>
      <c r="L310" s="238"/>
      <c r="M310" s="25"/>
      <c r="N310" s="334">
        <v>0.73320719016083258</v>
      </c>
      <c r="O310" s="208"/>
      <c r="P310" s="194"/>
      <c r="Q310" s="19"/>
      <c r="R310" s="19"/>
      <c r="S310" s="19"/>
      <c r="T310" s="19"/>
      <c r="U310" s="19"/>
      <c r="V310" s="19"/>
      <c r="W310" s="19"/>
      <c r="X310" s="198"/>
      <c r="Y310" s="19"/>
      <c r="Z310" s="19"/>
      <c r="AA310" s="19"/>
      <c r="AB310" s="19"/>
      <c r="AC310" s="19"/>
      <c r="AD310" s="19"/>
      <c r="AE310" s="19"/>
      <c r="AF310" s="225"/>
      <c r="AG310" s="19"/>
      <c r="AH310" s="19"/>
      <c r="AI310" s="19"/>
      <c r="AJ310" s="19"/>
      <c r="AK310" s="19"/>
      <c r="AL310" s="19"/>
      <c r="AM310" s="19"/>
      <c r="AN310" s="229"/>
      <c r="AO310" s="19"/>
      <c r="AP310" s="19"/>
      <c r="AQ310" s="19"/>
      <c r="AR310" s="19"/>
      <c r="AS310" s="19"/>
      <c r="AT310" s="19"/>
      <c r="AU310" s="19"/>
    </row>
    <row r="311" spans="1:47" s="11" customFormat="1" outlineLevel="3" x14ac:dyDescent="0.25">
      <c r="A311" s="156" t="s">
        <v>482</v>
      </c>
      <c r="B311" s="155" t="s">
        <v>480</v>
      </c>
      <c r="C311" s="184"/>
      <c r="D311" s="153"/>
      <c r="E311" s="25" t="s">
        <v>449</v>
      </c>
      <c r="F311" s="25" t="s">
        <v>691</v>
      </c>
      <c r="G311" s="25" t="str">
        <f t="shared" si="19"/>
        <v/>
      </c>
      <c r="H311" s="25" t="str">
        <f t="shared" si="20"/>
        <v/>
      </c>
      <c r="I311" s="25" t="str">
        <f t="shared" si="21"/>
        <v/>
      </c>
      <c r="J311" s="238" t="str">
        <f t="shared" si="22"/>
        <v/>
      </c>
      <c r="K311" s="25"/>
      <c r="L311" s="238"/>
      <c r="M311" s="25"/>
      <c r="N311" s="334">
        <v>0.66225165562913912</v>
      </c>
      <c r="O311" s="208"/>
      <c r="P311" s="194"/>
      <c r="Q311" s="19"/>
      <c r="R311" s="19"/>
      <c r="S311" s="19"/>
      <c r="T311" s="19"/>
      <c r="U311" s="19"/>
      <c r="V311" s="19"/>
      <c r="W311" s="19"/>
      <c r="X311" s="198"/>
      <c r="Y311" s="19"/>
      <c r="Z311" s="19"/>
      <c r="AA311" s="19"/>
      <c r="AB311" s="19"/>
      <c r="AC311" s="19"/>
      <c r="AD311" s="19"/>
      <c r="AE311" s="19"/>
      <c r="AF311" s="225"/>
      <c r="AG311" s="19"/>
      <c r="AH311" s="19"/>
      <c r="AI311" s="19"/>
      <c r="AJ311" s="19"/>
      <c r="AK311" s="19"/>
      <c r="AL311" s="19"/>
      <c r="AM311" s="19"/>
      <c r="AN311" s="229"/>
      <c r="AO311" s="19"/>
      <c r="AP311" s="19"/>
      <c r="AQ311" s="19"/>
      <c r="AR311" s="19"/>
      <c r="AS311" s="19"/>
      <c r="AT311" s="19"/>
      <c r="AU311" s="19"/>
    </row>
    <row r="312" spans="1:47" s="11" customFormat="1" outlineLevel="3" x14ac:dyDescent="0.25">
      <c r="A312" s="156" t="s">
        <v>482</v>
      </c>
      <c r="B312" s="155" t="s">
        <v>480</v>
      </c>
      <c r="C312" s="184"/>
      <c r="D312" s="153"/>
      <c r="E312" s="25" t="s">
        <v>470</v>
      </c>
      <c r="F312" s="25" t="s">
        <v>692</v>
      </c>
      <c r="G312" s="25" t="str">
        <f t="shared" si="19"/>
        <v/>
      </c>
      <c r="H312" s="25" t="str">
        <f t="shared" si="20"/>
        <v/>
      </c>
      <c r="I312" s="25" t="str">
        <f t="shared" si="21"/>
        <v/>
      </c>
      <c r="J312" s="238" t="str">
        <f t="shared" si="22"/>
        <v/>
      </c>
      <c r="K312" s="25"/>
      <c r="L312" s="238"/>
      <c r="M312" s="25"/>
      <c r="N312" s="334">
        <v>0.33112582781456956</v>
      </c>
      <c r="O312" s="208"/>
      <c r="P312" s="194"/>
      <c r="Q312" s="19"/>
      <c r="R312" s="19"/>
      <c r="S312" s="19"/>
      <c r="T312" s="19"/>
      <c r="U312" s="19"/>
      <c r="V312" s="19"/>
      <c r="W312" s="19"/>
      <c r="X312" s="198"/>
      <c r="Y312" s="19"/>
      <c r="Z312" s="19"/>
      <c r="AA312" s="19"/>
      <c r="AB312" s="19"/>
      <c r="AC312" s="19"/>
      <c r="AD312" s="19"/>
      <c r="AE312" s="19"/>
      <c r="AF312" s="225"/>
      <c r="AG312" s="19"/>
      <c r="AH312" s="19"/>
      <c r="AI312" s="19"/>
      <c r="AJ312" s="19"/>
      <c r="AK312" s="19"/>
      <c r="AL312" s="19"/>
      <c r="AM312" s="19"/>
      <c r="AN312" s="229"/>
      <c r="AO312" s="19"/>
      <c r="AP312" s="19"/>
      <c r="AQ312" s="19"/>
      <c r="AR312" s="19"/>
      <c r="AS312" s="19"/>
      <c r="AT312" s="19"/>
      <c r="AU312" s="19"/>
    </row>
    <row r="313" spans="1:47" s="11" customFormat="1" outlineLevel="3" x14ac:dyDescent="0.25">
      <c r="A313" s="156" t="s">
        <v>482</v>
      </c>
      <c r="B313" s="155" t="s">
        <v>480</v>
      </c>
      <c r="C313" s="184"/>
      <c r="D313" s="153"/>
      <c r="E313" s="25" t="s">
        <v>471</v>
      </c>
      <c r="F313" s="25" t="s">
        <v>687</v>
      </c>
      <c r="G313" s="25" t="str">
        <f t="shared" si="19"/>
        <v/>
      </c>
      <c r="H313" s="25" t="str">
        <f t="shared" si="20"/>
        <v/>
      </c>
      <c r="I313" s="25" t="str">
        <f t="shared" si="21"/>
        <v/>
      </c>
      <c r="J313" s="238" t="str">
        <f t="shared" si="22"/>
        <v/>
      </c>
      <c r="K313" s="25"/>
      <c r="L313" s="238"/>
      <c r="M313" s="25"/>
      <c r="N313" s="334">
        <v>0.44938505203405865</v>
      </c>
      <c r="O313" s="208"/>
      <c r="P313" s="194"/>
      <c r="Q313" s="19"/>
      <c r="R313" s="19"/>
      <c r="S313" s="19"/>
      <c r="T313" s="19"/>
      <c r="U313" s="19"/>
      <c r="V313" s="19"/>
      <c r="W313" s="19"/>
      <c r="X313" s="198"/>
      <c r="Y313" s="19"/>
      <c r="Z313" s="19"/>
      <c r="AA313" s="19"/>
      <c r="AB313" s="19"/>
      <c r="AC313" s="19"/>
      <c r="AD313" s="19"/>
      <c r="AE313" s="19"/>
      <c r="AF313" s="225"/>
      <c r="AG313" s="19"/>
      <c r="AH313" s="19"/>
      <c r="AI313" s="19"/>
      <c r="AJ313" s="19"/>
      <c r="AK313" s="19"/>
      <c r="AL313" s="19"/>
      <c r="AM313" s="19"/>
      <c r="AN313" s="229"/>
      <c r="AO313" s="19"/>
      <c r="AP313" s="19"/>
      <c r="AQ313" s="19"/>
      <c r="AR313" s="19"/>
      <c r="AS313" s="19"/>
      <c r="AT313" s="19"/>
      <c r="AU313" s="19"/>
    </row>
    <row r="314" spans="1:47" s="11" customFormat="1" outlineLevel="3" x14ac:dyDescent="0.25">
      <c r="A314" s="156" t="s">
        <v>482</v>
      </c>
      <c r="B314" s="155" t="s">
        <v>480</v>
      </c>
      <c r="C314" s="184"/>
      <c r="D314" s="153"/>
      <c r="E314" s="25" t="s">
        <v>472</v>
      </c>
      <c r="F314" s="25" t="s">
        <v>704</v>
      </c>
      <c r="G314" s="25" t="str">
        <f t="shared" si="19"/>
        <v/>
      </c>
      <c r="H314" s="25" t="str">
        <f t="shared" si="20"/>
        <v/>
      </c>
      <c r="I314" s="25" t="str">
        <f t="shared" si="21"/>
        <v/>
      </c>
      <c r="J314" s="238" t="str">
        <f t="shared" si="22"/>
        <v/>
      </c>
      <c r="K314" s="25"/>
      <c r="L314" s="238"/>
      <c r="M314" s="25"/>
      <c r="N314" s="334">
        <v>0.33112582781456956</v>
      </c>
      <c r="O314" s="208"/>
      <c r="P314" s="194"/>
      <c r="Q314" s="19"/>
      <c r="R314" s="19"/>
      <c r="S314" s="19"/>
      <c r="T314" s="19"/>
      <c r="U314" s="19"/>
      <c r="V314" s="19"/>
      <c r="W314" s="19"/>
      <c r="X314" s="198"/>
      <c r="Y314" s="19"/>
      <c r="Z314" s="19"/>
      <c r="AA314" s="19"/>
      <c r="AB314" s="19"/>
      <c r="AC314" s="19"/>
      <c r="AD314" s="19"/>
      <c r="AE314" s="19"/>
      <c r="AF314" s="225"/>
      <c r="AG314" s="19"/>
      <c r="AH314" s="19"/>
      <c r="AI314" s="19"/>
      <c r="AJ314" s="19"/>
      <c r="AK314" s="19"/>
      <c r="AL314" s="19"/>
      <c r="AM314" s="19"/>
      <c r="AN314" s="229"/>
      <c r="AO314" s="19"/>
      <c r="AP314" s="19"/>
      <c r="AQ314" s="19"/>
      <c r="AR314" s="19"/>
      <c r="AS314" s="19"/>
      <c r="AT314" s="19"/>
      <c r="AU314" s="19"/>
    </row>
    <row r="315" spans="1:47" s="11" customFormat="1" outlineLevel="2" x14ac:dyDescent="0.25">
      <c r="A315" s="156"/>
      <c r="B315" s="155"/>
      <c r="C315" s="172" t="s">
        <v>404</v>
      </c>
      <c r="D315" s="183"/>
      <c r="E315" s="171"/>
      <c r="F315" s="171"/>
      <c r="G315" s="171" t="str">
        <f t="shared" si="19"/>
        <v/>
      </c>
      <c r="H315" s="171" t="str">
        <f t="shared" si="20"/>
        <v/>
      </c>
      <c r="I315" s="171" t="str">
        <f t="shared" si="21"/>
        <v/>
      </c>
      <c r="J315" s="331" t="str">
        <f t="shared" si="22"/>
        <v/>
      </c>
      <c r="K315" s="171"/>
      <c r="L315" s="331"/>
      <c r="M315" s="171"/>
      <c r="N315" s="173">
        <v>0.8987701040681173</v>
      </c>
      <c r="O315" s="206">
        <f>SUMPRODUCT(O316:O317,N316:N317)/N315</f>
        <v>0.35</v>
      </c>
      <c r="P315" s="194"/>
      <c r="Q315" s="171"/>
      <c r="R315" s="171"/>
      <c r="S315" s="171"/>
      <c r="T315" s="171"/>
      <c r="U315" s="171"/>
      <c r="V315" s="171"/>
      <c r="W315" s="171"/>
      <c r="X315" s="198"/>
      <c r="Y315" s="171"/>
      <c r="Z315" s="171"/>
      <c r="AA315" s="171"/>
      <c r="AB315" s="171"/>
      <c r="AC315" s="171"/>
      <c r="AD315" s="171"/>
      <c r="AE315" s="171"/>
      <c r="AF315" s="225"/>
      <c r="AG315" s="171"/>
      <c r="AH315" s="171"/>
      <c r="AI315" s="171"/>
      <c r="AJ315" s="171"/>
      <c r="AK315" s="171"/>
      <c r="AL315" s="171"/>
      <c r="AM315" s="171"/>
      <c r="AN315" s="229"/>
      <c r="AO315" s="171"/>
      <c r="AP315" s="171"/>
      <c r="AQ315" s="171"/>
      <c r="AR315" s="171"/>
      <c r="AS315" s="171"/>
      <c r="AT315" s="171"/>
      <c r="AU315" s="171"/>
    </row>
    <row r="316" spans="1:47" s="11" customFormat="1" outlineLevel="3" x14ac:dyDescent="0.25">
      <c r="A316" s="156" t="s">
        <v>482</v>
      </c>
      <c r="B316" s="155" t="s">
        <v>480</v>
      </c>
      <c r="C316" s="184"/>
      <c r="D316" s="153"/>
      <c r="E316" s="25" t="s">
        <v>433</v>
      </c>
      <c r="F316" s="25" t="s">
        <v>841</v>
      </c>
      <c r="G316" s="25" t="str">
        <f t="shared" si="19"/>
        <v>IFA</v>
      </c>
      <c r="H316" s="25" t="str">
        <f t="shared" si="20"/>
        <v>A</v>
      </c>
      <c r="I316" s="25" t="str">
        <f t="shared" si="21"/>
        <v>98207-4-0022</v>
      </c>
      <c r="J316" s="238">
        <f t="shared" si="22"/>
        <v>43949</v>
      </c>
      <c r="K316" s="25"/>
      <c r="L316" s="238"/>
      <c r="M316" s="25"/>
      <c r="N316" s="334">
        <v>0.44938505203405865</v>
      </c>
      <c r="O316" s="208">
        <v>0.7</v>
      </c>
      <c r="P316" s="194"/>
      <c r="Q316" s="19" t="s">
        <v>341</v>
      </c>
      <c r="R316" s="19" t="s">
        <v>342</v>
      </c>
      <c r="S316" s="19" t="s">
        <v>983</v>
      </c>
      <c r="T316" s="237">
        <v>43949</v>
      </c>
      <c r="U316" s="19"/>
      <c r="V316" s="19"/>
      <c r="W316" s="19"/>
      <c r="X316" s="198"/>
      <c r="Y316" s="19"/>
      <c r="Z316" s="19"/>
      <c r="AA316" s="19"/>
      <c r="AB316" s="19"/>
      <c r="AC316" s="19"/>
      <c r="AD316" s="19"/>
      <c r="AE316" s="19"/>
      <c r="AF316" s="225"/>
      <c r="AG316" s="19"/>
      <c r="AH316" s="19"/>
      <c r="AI316" s="19"/>
      <c r="AJ316" s="19"/>
      <c r="AK316" s="19"/>
      <c r="AL316" s="19"/>
      <c r="AM316" s="19"/>
      <c r="AN316" s="229"/>
      <c r="AO316" s="19"/>
      <c r="AP316" s="19"/>
      <c r="AQ316" s="19"/>
      <c r="AR316" s="19"/>
      <c r="AS316" s="19"/>
      <c r="AT316" s="19"/>
      <c r="AU316" s="19"/>
    </row>
    <row r="317" spans="1:47" s="11" customFormat="1" outlineLevel="3" x14ac:dyDescent="0.25">
      <c r="A317" s="156" t="s">
        <v>482</v>
      </c>
      <c r="B317" s="155" t="s">
        <v>480</v>
      </c>
      <c r="C317" s="184"/>
      <c r="D317" s="153"/>
      <c r="E317" s="25" t="s">
        <v>450</v>
      </c>
      <c r="F317" s="25" t="s">
        <v>842</v>
      </c>
      <c r="G317" s="25" t="str">
        <f t="shared" si="19"/>
        <v/>
      </c>
      <c r="H317" s="25" t="str">
        <f t="shared" si="20"/>
        <v/>
      </c>
      <c r="I317" s="25" t="str">
        <f t="shared" si="21"/>
        <v/>
      </c>
      <c r="J317" s="238" t="str">
        <f t="shared" si="22"/>
        <v/>
      </c>
      <c r="K317" s="25"/>
      <c r="L317" s="238"/>
      <c r="M317" s="25"/>
      <c r="N317" s="334">
        <v>0.44938505203405865</v>
      </c>
      <c r="O317" s="208"/>
      <c r="P317" s="194"/>
      <c r="Q317" s="19"/>
      <c r="R317" s="19"/>
      <c r="S317" s="19"/>
      <c r="T317" s="19"/>
      <c r="U317" s="19"/>
      <c r="V317" s="19"/>
      <c r="W317" s="19"/>
      <c r="X317" s="198"/>
      <c r="Y317" s="19"/>
      <c r="Z317" s="19"/>
      <c r="AA317" s="19"/>
      <c r="AB317" s="19"/>
      <c r="AC317" s="19"/>
      <c r="AD317" s="19"/>
      <c r="AE317" s="19"/>
      <c r="AF317" s="225"/>
      <c r="AG317" s="19"/>
      <c r="AH317" s="19"/>
      <c r="AI317" s="19"/>
      <c r="AJ317" s="19"/>
      <c r="AK317" s="19"/>
      <c r="AL317" s="19"/>
      <c r="AM317" s="19"/>
      <c r="AN317" s="229"/>
      <c r="AO317" s="19"/>
      <c r="AP317" s="19"/>
      <c r="AQ317" s="19"/>
      <c r="AR317" s="19"/>
      <c r="AS317" s="19"/>
      <c r="AT317" s="19"/>
      <c r="AU317" s="19"/>
    </row>
    <row r="318" spans="1:47" s="11" customFormat="1" outlineLevel="2" x14ac:dyDescent="0.25">
      <c r="A318" s="156" t="s">
        <v>482</v>
      </c>
      <c r="B318" s="155"/>
      <c r="C318" s="172" t="s">
        <v>451</v>
      </c>
      <c r="D318" s="183"/>
      <c r="E318" s="171"/>
      <c r="F318" s="171"/>
      <c r="G318" s="171" t="str">
        <f t="shared" si="19"/>
        <v/>
      </c>
      <c r="H318" s="171" t="str">
        <f t="shared" si="20"/>
        <v/>
      </c>
      <c r="I318" s="171" t="str">
        <f t="shared" si="21"/>
        <v/>
      </c>
      <c r="J318" s="331" t="str">
        <f t="shared" si="22"/>
        <v/>
      </c>
      <c r="K318" s="171"/>
      <c r="L318" s="331"/>
      <c r="M318" s="171"/>
      <c r="N318" s="173">
        <v>0.44938505203405865</v>
      </c>
      <c r="O318" s="206">
        <f>SUMPRODUCT(O319:O320,N319:N320)/N318</f>
        <v>0</v>
      </c>
      <c r="P318" s="194"/>
      <c r="Q318" s="171"/>
      <c r="R318" s="171"/>
      <c r="S318" s="171"/>
      <c r="T318" s="171"/>
      <c r="U318" s="171"/>
      <c r="V318" s="171"/>
      <c r="W318" s="171"/>
      <c r="X318" s="198"/>
      <c r="Y318" s="171"/>
      <c r="Z318" s="171"/>
      <c r="AA318" s="171"/>
      <c r="AB318" s="171"/>
      <c r="AC318" s="171"/>
      <c r="AD318" s="171"/>
      <c r="AE318" s="171"/>
      <c r="AF318" s="225"/>
      <c r="AG318" s="171"/>
      <c r="AH318" s="171"/>
      <c r="AI318" s="171"/>
      <c r="AJ318" s="171"/>
      <c r="AK318" s="171"/>
      <c r="AL318" s="171"/>
      <c r="AM318" s="171"/>
      <c r="AN318" s="229"/>
      <c r="AO318" s="171"/>
      <c r="AP318" s="171"/>
      <c r="AQ318" s="171"/>
      <c r="AR318" s="171"/>
      <c r="AS318" s="171"/>
      <c r="AT318" s="171"/>
      <c r="AU318" s="171"/>
    </row>
    <row r="319" spans="1:47" s="11" customFormat="1" outlineLevel="3" x14ac:dyDescent="0.25">
      <c r="A319" s="156" t="s">
        <v>482</v>
      </c>
      <c r="B319" s="155" t="s">
        <v>480</v>
      </c>
      <c r="C319" s="184"/>
      <c r="D319" s="153"/>
      <c r="E319" s="25" t="s">
        <v>453</v>
      </c>
      <c r="F319" s="25" t="s">
        <v>680</v>
      </c>
      <c r="G319" s="25" t="str">
        <f t="shared" si="19"/>
        <v/>
      </c>
      <c r="H319" s="25" t="str">
        <f t="shared" si="20"/>
        <v/>
      </c>
      <c r="I319" s="25" t="str">
        <f t="shared" si="21"/>
        <v/>
      </c>
      <c r="J319" s="238" t="str">
        <f t="shared" si="22"/>
        <v/>
      </c>
      <c r="K319" s="25"/>
      <c r="L319" s="238"/>
      <c r="M319" s="25"/>
      <c r="N319" s="334">
        <v>0.22469252601702933</v>
      </c>
      <c r="O319" s="208"/>
      <c r="P319" s="194"/>
      <c r="Q319" s="19"/>
      <c r="R319" s="19"/>
      <c r="S319" s="19"/>
      <c r="T319" s="19"/>
      <c r="U319" s="19"/>
      <c r="V319" s="19"/>
      <c r="W319" s="19"/>
      <c r="X319" s="198"/>
      <c r="Y319" s="19"/>
      <c r="Z319" s="19"/>
      <c r="AA319" s="19"/>
      <c r="AB319" s="19"/>
      <c r="AC319" s="19"/>
      <c r="AD319" s="19"/>
      <c r="AE319" s="19"/>
      <c r="AF319" s="225"/>
      <c r="AG319" s="19"/>
      <c r="AH319" s="19"/>
      <c r="AI319" s="19"/>
      <c r="AJ319" s="19"/>
      <c r="AK319" s="19"/>
      <c r="AL319" s="19"/>
      <c r="AM319" s="19"/>
      <c r="AN319" s="229"/>
      <c r="AO319" s="19"/>
      <c r="AP319" s="19"/>
      <c r="AQ319" s="19"/>
      <c r="AR319" s="19"/>
      <c r="AS319" s="19"/>
      <c r="AT319" s="19"/>
      <c r="AU319" s="19"/>
    </row>
    <row r="320" spans="1:47" s="11" customFormat="1" outlineLevel="3" x14ac:dyDescent="0.25">
      <c r="A320" s="156" t="s">
        <v>482</v>
      </c>
      <c r="B320" s="155" t="s">
        <v>480</v>
      </c>
      <c r="C320" s="184"/>
      <c r="D320" s="153"/>
      <c r="E320" s="25" t="s">
        <v>452</v>
      </c>
      <c r="F320" s="25" t="s">
        <v>685</v>
      </c>
      <c r="G320" s="25" t="str">
        <f t="shared" si="19"/>
        <v/>
      </c>
      <c r="H320" s="25" t="str">
        <f t="shared" si="20"/>
        <v/>
      </c>
      <c r="I320" s="25" t="str">
        <f t="shared" si="21"/>
        <v/>
      </c>
      <c r="J320" s="238" t="str">
        <f t="shared" si="22"/>
        <v/>
      </c>
      <c r="K320" s="25"/>
      <c r="L320" s="238"/>
      <c r="M320" s="25"/>
      <c r="N320" s="334">
        <v>0.22469252601702933</v>
      </c>
      <c r="O320" s="208"/>
      <c r="P320" s="194"/>
      <c r="Q320" s="19"/>
      <c r="R320" s="19"/>
      <c r="S320" s="19"/>
      <c r="T320" s="19"/>
      <c r="U320" s="19"/>
      <c r="V320" s="19"/>
      <c r="W320" s="19"/>
      <c r="X320" s="198"/>
      <c r="Y320" s="19"/>
      <c r="Z320" s="19"/>
      <c r="AA320" s="19"/>
      <c r="AB320" s="19"/>
      <c r="AC320" s="19"/>
      <c r="AD320" s="19"/>
      <c r="AE320" s="19"/>
      <c r="AF320" s="225"/>
      <c r="AG320" s="19"/>
      <c r="AH320" s="19"/>
      <c r="AI320" s="19"/>
      <c r="AJ320" s="19"/>
      <c r="AK320" s="19"/>
      <c r="AL320" s="19"/>
      <c r="AM320" s="19"/>
      <c r="AN320" s="229"/>
      <c r="AO320" s="19"/>
      <c r="AP320" s="19"/>
      <c r="AQ320" s="19"/>
      <c r="AR320" s="19"/>
      <c r="AS320" s="19"/>
      <c r="AT320" s="19"/>
      <c r="AU320" s="19"/>
    </row>
    <row r="321" spans="1:47" s="11" customFormat="1" outlineLevel="2" x14ac:dyDescent="0.25">
      <c r="A321" s="156"/>
      <c r="B321" s="155"/>
      <c r="C321" s="172" t="s">
        <v>215</v>
      </c>
      <c r="D321" s="183"/>
      <c r="E321" s="171"/>
      <c r="F321" s="171"/>
      <c r="G321" s="171" t="str">
        <f t="shared" si="19"/>
        <v/>
      </c>
      <c r="H321" s="171" t="str">
        <f t="shared" si="20"/>
        <v/>
      </c>
      <c r="I321" s="171" t="str">
        <f t="shared" si="21"/>
        <v/>
      </c>
      <c r="J321" s="331" t="str">
        <f t="shared" si="22"/>
        <v/>
      </c>
      <c r="K321" s="171"/>
      <c r="L321" s="331"/>
      <c r="M321" s="171"/>
      <c r="N321" s="173">
        <v>1.6911069063386943</v>
      </c>
      <c r="O321" s="206">
        <f>SUMPRODUCT(O322:O324,N322:N324)/N321</f>
        <v>0.23496503496503496</v>
      </c>
      <c r="P321" s="194"/>
      <c r="Q321" s="171"/>
      <c r="R321" s="171"/>
      <c r="S321" s="171"/>
      <c r="T321" s="171"/>
      <c r="U321" s="171"/>
      <c r="V321" s="171"/>
      <c r="W321" s="171"/>
      <c r="X321" s="198"/>
      <c r="Y321" s="171"/>
      <c r="Z321" s="171"/>
      <c r="AA321" s="171"/>
      <c r="AB321" s="171"/>
      <c r="AC321" s="171"/>
      <c r="AD321" s="171"/>
      <c r="AE321" s="171"/>
      <c r="AF321" s="225"/>
      <c r="AG321" s="171"/>
      <c r="AH321" s="171"/>
      <c r="AI321" s="171"/>
      <c r="AJ321" s="171"/>
      <c r="AK321" s="171"/>
      <c r="AL321" s="171"/>
      <c r="AM321" s="171"/>
      <c r="AN321" s="229"/>
      <c r="AO321" s="171"/>
      <c r="AP321" s="171"/>
      <c r="AQ321" s="171"/>
      <c r="AR321" s="171"/>
      <c r="AS321" s="171"/>
      <c r="AT321" s="171"/>
      <c r="AU321" s="171"/>
    </row>
    <row r="322" spans="1:47" s="11" customFormat="1" outlineLevel="3" x14ac:dyDescent="0.25">
      <c r="A322" s="156" t="s">
        <v>482</v>
      </c>
      <c r="B322" s="155" t="s">
        <v>480</v>
      </c>
      <c r="C322" s="184"/>
      <c r="D322" s="153"/>
      <c r="E322" s="25" t="s">
        <v>444</v>
      </c>
      <c r="F322" s="25" t="s">
        <v>682</v>
      </c>
      <c r="G322" s="25" t="str">
        <f t="shared" si="19"/>
        <v>IFA</v>
      </c>
      <c r="H322" s="25" t="str">
        <f t="shared" si="20"/>
        <v>A</v>
      </c>
      <c r="I322" s="25" t="str">
        <f t="shared" si="21"/>
        <v>98207-4-0022</v>
      </c>
      <c r="J322" s="238">
        <f t="shared" si="22"/>
        <v>43949</v>
      </c>
      <c r="K322" s="25"/>
      <c r="L322" s="238"/>
      <c r="M322" s="25"/>
      <c r="N322" s="334">
        <v>0.56764427625354774</v>
      </c>
      <c r="O322" s="208">
        <v>0.7</v>
      </c>
      <c r="P322" s="194"/>
      <c r="Q322" s="19" t="s">
        <v>341</v>
      </c>
      <c r="R322" s="19" t="s">
        <v>342</v>
      </c>
      <c r="S322" s="19" t="s">
        <v>983</v>
      </c>
      <c r="T322" s="237">
        <v>43949</v>
      </c>
      <c r="U322" s="19"/>
      <c r="V322" s="19"/>
      <c r="W322" s="19"/>
      <c r="X322" s="198"/>
      <c r="Y322" s="19"/>
      <c r="Z322" s="19"/>
      <c r="AA322" s="19"/>
      <c r="AB322" s="19"/>
      <c r="AC322" s="19"/>
      <c r="AD322" s="19"/>
      <c r="AE322" s="19"/>
      <c r="AF322" s="225"/>
      <c r="AG322" s="19"/>
      <c r="AH322" s="19"/>
      <c r="AI322" s="19"/>
      <c r="AJ322" s="19"/>
      <c r="AK322" s="19"/>
      <c r="AL322" s="19"/>
      <c r="AM322" s="19"/>
      <c r="AN322" s="229"/>
      <c r="AO322" s="19"/>
      <c r="AP322" s="19"/>
      <c r="AQ322" s="19"/>
      <c r="AR322" s="19"/>
      <c r="AS322" s="19"/>
      <c r="AT322" s="19"/>
      <c r="AU322" s="19"/>
    </row>
    <row r="323" spans="1:47" s="11" customFormat="1" outlineLevel="3" x14ac:dyDescent="0.25">
      <c r="A323" s="156" t="s">
        <v>482</v>
      </c>
      <c r="B323" s="155" t="s">
        <v>480</v>
      </c>
      <c r="C323" s="184"/>
      <c r="D323" s="153"/>
      <c r="E323" s="25" t="s">
        <v>822</v>
      </c>
      <c r="F323" s="25" t="s">
        <v>683</v>
      </c>
      <c r="G323" s="25" t="str">
        <f t="shared" si="19"/>
        <v/>
      </c>
      <c r="H323" s="25" t="str">
        <f t="shared" si="20"/>
        <v/>
      </c>
      <c r="I323" s="25" t="str">
        <f t="shared" si="21"/>
        <v/>
      </c>
      <c r="J323" s="238" t="str">
        <f t="shared" si="22"/>
        <v/>
      </c>
      <c r="K323" s="25"/>
      <c r="L323" s="238"/>
      <c r="M323" s="25"/>
      <c r="N323" s="334">
        <v>0.67407757805108803</v>
      </c>
      <c r="O323" s="208"/>
      <c r="P323" s="194"/>
      <c r="Q323" s="19"/>
      <c r="R323" s="19"/>
      <c r="S323" s="19"/>
      <c r="T323" s="19"/>
      <c r="U323" s="19"/>
      <c r="V323" s="19"/>
      <c r="W323" s="19"/>
      <c r="X323" s="198"/>
      <c r="Y323" s="19"/>
      <c r="Z323" s="19"/>
      <c r="AA323" s="19"/>
      <c r="AB323" s="19"/>
      <c r="AC323" s="19"/>
      <c r="AD323" s="19"/>
      <c r="AE323" s="19"/>
      <c r="AF323" s="225"/>
      <c r="AG323" s="19"/>
      <c r="AH323" s="19"/>
      <c r="AI323" s="19"/>
      <c r="AJ323" s="19"/>
      <c r="AK323" s="19"/>
      <c r="AL323" s="19"/>
      <c r="AM323" s="19"/>
      <c r="AN323" s="229"/>
      <c r="AO323" s="19"/>
      <c r="AP323" s="19"/>
      <c r="AQ323" s="19"/>
      <c r="AR323" s="19"/>
      <c r="AS323" s="19"/>
      <c r="AT323" s="19"/>
      <c r="AU323" s="19"/>
    </row>
    <row r="324" spans="1:47" s="11" customFormat="1" outlineLevel="3" x14ac:dyDescent="0.25">
      <c r="A324" s="156" t="s">
        <v>482</v>
      </c>
      <c r="B324" s="155" t="s">
        <v>480</v>
      </c>
      <c r="C324" s="184"/>
      <c r="D324" s="153"/>
      <c r="E324" s="25" t="s">
        <v>445</v>
      </c>
      <c r="F324" s="25" t="s">
        <v>684</v>
      </c>
      <c r="G324" s="25" t="str">
        <f t="shared" si="19"/>
        <v/>
      </c>
      <c r="H324" s="25" t="str">
        <f t="shared" si="20"/>
        <v/>
      </c>
      <c r="I324" s="25" t="str">
        <f t="shared" si="21"/>
        <v/>
      </c>
      <c r="J324" s="238" t="str">
        <f t="shared" si="22"/>
        <v/>
      </c>
      <c r="K324" s="25"/>
      <c r="L324" s="238"/>
      <c r="M324" s="25"/>
      <c r="N324" s="334">
        <v>0.44938505203405865</v>
      </c>
      <c r="O324" s="208"/>
      <c r="P324" s="194"/>
      <c r="Q324" s="19"/>
      <c r="R324" s="19"/>
      <c r="S324" s="19"/>
      <c r="T324" s="19"/>
      <c r="U324" s="19"/>
      <c r="V324" s="19"/>
      <c r="W324" s="19"/>
      <c r="X324" s="198"/>
      <c r="Y324" s="19"/>
      <c r="Z324" s="19"/>
      <c r="AA324" s="19"/>
      <c r="AB324" s="19"/>
      <c r="AC324" s="19"/>
      <c r="AD324" s="19"/>
      <c r="AE324" s="19"/>
      <c r="AF324" s="225"/>
      <c r="AG324" s="19"/>
      <c r="AH324" s="19"/>
      <c r="AI324" s="19"/>
      <c r="AJ324" s="19"/>
      <c r="AK324" s="19"/>
      <c r="AL324" s="19"/>
      <c r="AM324" s="19"/>
      <c r="AN324" s="229"/>
      <c r="AO324" s="19"/>
      <c r="AP324" s="19"/>
      <c r="AQ324" s="19"/>
      <c r="AR324" s="19"/>
      <c r="AS324" s="19"/>
      <c r="AT324" s="19"/>
      <c r="AU324" s="19"/>
    </row>
    <row r="325" spans="1:47" s="11" customFormat="1" outlineLevel="2" x14ac:dyDescent="0.25">
      <c r="A325" s="156"/>
      <c r="B325" s="155"/>
      <c r="C325" s="172" t="s">
        <v>455</v>
      </c>
      <c r="D325" s="183"/>
      <c r="E325" s="171"/>
      <c r="F325" s="171"/>
      <c r="G325" s="171" t="str">
        <f t="shared" si="19"/>
        <v/>
      </c>
      <c r="H325" s="171" t="str">
        <f t="shared" si="20"/>
        <v/>
      </c>
      <c r="I325" s="171" t="str">
        <f t="shared" si="21"/>
        <v/>
      </c>
      <c r="J325" s="331" t="str">
        <f t="shared" si="22"/>
        <v/>
      </c>
      <c r="K325" s="171"/>
      <c r="L325" s="331"/>
      <c r="M325" s="171"/>
      <c r="N325" s="173">
        <v>1.9157994323557237</v>
      </c>
      <c r="O325" s="206">
        <f>SUMPRODUCT(O326:O329,N326:N329)/N325</f>
        <v>0</v>
      </c>
      <c r="P325" s="194"/>
      <c r="Q325" s="171"/>
      <c r="R325" s="171"/>
      <c r="S325" s="171"/>
      <c r="T325" s="171"/>
      <c r="U325" s="171"/>
      <c r="V325" s="171"/>
      <c r="W325" s="171"/>
      <c r="X325" s="198"/>
      <c r="Y325" s="171"/>
      <c r="Z325" s="171"/>
      <c r="AA325" s="171"/>
      <c r="AB325" s="171"/>
      <c r="AC325" s="171"/>
      <c r="AD325" s="171"/>
      <c r="AE325" s="171"/>
      <c r="AF325" s="225"/>
      <c r="AG325" s="171"/>
      <c r="AH325" s="171"/>
      <c r="AI325" s="171"/>
      <c r="AJ325" s="171"/>
      <c r="AK325" s="171"/>
      <c r="AL325" s="171"/>
      <c r="AM325" s="171"/>
      <c r="AN325" s="229"/>
      <c r="AO325" s="171"/>
      <c r="AP325" s="171"/>
      <c r="AQ325" s="171"/>
      <c r="AR325" s="171"/>
      <c r="AS325" s="171"/>
      <c r="AT325" s="171"/>
      <c r="AU325" s="171"/>
    </row>
    <row r="326" spans="1:47" s="11" customFormat="1" outlineLevel="3" x14ac:dyDescent="0.25">
      <c r="A326" s="156" t="s">
        <v>482</v>
      </c>
      <c r="B326" s="155" t="s">
        <v>480</v>
      </c>
      <c r="C326" s="184"/>
      <c r="D326" s="153"/>
      <c r="E326" s="25" t="s">
        <v>456</v>
      </c>
      <c r="F326" s="25" t="s">
        <v>676</v>
      </c>
      <c r="G326" s="25" t="str">
        <f t="shared" si="19"/>
        <v/>
      </c>
      <c r="H326" s="25" t="str">
        <f t="shared" si="20"/>
        <v/>
      </c>
      <c r="I326" s="25" t="str">
        <f t="shared" si="21"/>
        <v/>
      </c>
      <c r="J326" s="238" t="str">
        <f t="shared" si="22"/>
        <v/>
      </c>
      <c r="K326" s="25"/>
      <c r="L326" s="238"/>
      <c r="M326" s="25"/>
      <c r="N326" s="334">
        <v>0.67407757805108803</v>
      </c>
      <c r="O326" s="208"/>
      <c r="P326" s="194"/>
      <c r="Q326" s="19"/>
      <c r="R326" s="19"/>
      <c r="S326" s="19"/>
      <c r="T326" s="19"/>
      <c r="U326" s="19"/>
      <c r="V326" s="19"/>
      <c r="W326" s="19"/>
      <c r="X326" s="198"/>
      <c r="Y326" s="19"/>
      <c r="Z326" s="19"/>
      <c r="AA326" s="19"/>
      <c r="AB326" s="19"/>
      <c r="AC326" s="19"/>
      <c r="AD326" s="19"/>
      <c r="AE326" s="19"/>
      <c r="AF326" s="225"/>
      <c r="AG326" s="19"/>
      <c r="AH326" s="19"/>
      <c r="AI326" s="19"/>
      <c r="AJ326" s="19"/>
      <c r="AK326" s="19"/>
      <c r="AL326" s="19"/>
      <c r="AM326" s="19"/>
      <c r="AN326" s="229"/>
      <c r="AO326" s="19"/>
      <c r="AP326" s="19"/>
      <c r="AQ326" s="19"/>
      <c r="AR326" s="19"/>
      <c r="AS326" s="19"/>
      <c r="AT326" s="19"/>
      <c r="AU326" s="19"/>
    </row>
    <row r="327" spans="1:47" s="11" customFormat="1" outlineLevel="3" x14ac:dyDescent="0.25">
      <c r="A327" s="156" t="s">
        <v>482</v>
      </c>
      <c r="B327" s="155" t="s">
        <v>480</v>
      </c>
      <c r="C327" s="184"/>
      <c r="D327" s="153"/>
      <c r="E327" s="25" t="s">
        <v>457</v>
      </c>
      <c r="F327" s="25" t="s">
        <v>677</v>
      </c>
      <c r="G327" s="25" t="str">
        <f t="shared" si="19"/>
        <v/>
      </c>
      <c r="H327" s="25" t="str">
        <f t="shared" si="20"/>
        <v/>
      </c>
      <c r="I327" s="25" t="str">
        <f t="shared" si="21"/>
        <v/>
      </c>
      <c r="J327" s="238" t="str">
        <f t="shared" si="22"/>
        <v/>
      </c>
      <c r="K327" s="25"/>
      <c r="L327" s="238"/>
      <c r="M327" s="25"/>
      <c r="N327" s="334">
        <v>0.34295175023651847</v>
      </c>
      <c r="O327" s="208"/>
      <c r="P327" s="194"/>
      <c r="Q327" s="19"/>
      <c r="R327" s="19"/>
      <c r="S327" s="19"/>
      <c r="T327" s="19"/>
      <c r="U327" s="19"/>
      <c r="V327" s="19"/>
      <c r="W327" s="19"/>
      <c r="X327" s="198"/>
      <c r="Y327" s="19"/>
      <c r="Z327" s="19"/>
      <c r="AA327" s="19"/>
      <c r="AB327" s="19"/>
      <c r="AC327" s="19"/>
      <c r="AD327" s="19"/>
      <c r="AE327" s="19"/>
      <c r="AF327" s="225"/>
      <c r="AG327" s="19"/>
      <c r="AH327" s="19"/>
      <c r="AI327" s="19"/>
      <c r="AJ327" s="19"/>
      <c r="AK327" s="19"/>
      <c r="AL327" s="19"/>
      <c r="AM327" s="19"/>
      <c r="AN327" s="229"/>
      <c r="AO327" s="19"/>
      <c r="AP327" s="19"/>
      <c r="AQ327" s="19"/>
      <c r="AR327" s="19"/>
      <c r="AS327" s="19"/>
      <c r="AT327" s="19"/>
      <c r="AU327" s="19"/>
    </row>
    <row r="328" spans="1:47" s="11" customFormat="1" outlineLevel="3" x14ac:dyDescent="0.25">
      <c r="A328" s="156" t="s">
        <v>482</v>
      </c>
      <c r="B328" s="155" t="s">
        <v>480</v>
      </c>
      <c r="C328" s="184"/>
      <c r="D328" s="153"/>
      <c r="E328" s="25" t="s">
        <v>458</v>
      </c>
      <c r="F328" s="25" t="s">
        <v>681</v>
      </c>
      <c r="G328" s="25" t="str">
        <f t="shared" si="19"/>
        <v/>
      </c>
      <c r="H328" s="25" t="str">
        <f t="shared" si="20"/>
        <v/>
      </c>
      <c r="I328" s="25" t="str">
        <f t="shared" si="21"/>
        <v/>
      </c>
      <c r="J328" s="238" t="str">
        <f t="shared" si="22"/>
        <v/>
      </c>
      <c r="K328" s="25"/>
      <c r="L328" s="238"/>
      <c r="M328" s="25"/>
      <c r="N328" s="334">
        <v>0.55581835383159883</v>
      </c>
      <c r="O328" s="208"/>
      <c r="P328" s="194"/>
      <c r="Q328" s="19"/>
      <c r="R328" s="19"/>
      <c r="S328" s="19"/>
      <c r="T328" s="19"/>
      <c r="U328" s="19"/>
      <c r="V328" s="19"/>
      <c r="W328" s="19"/>
      <c r="X328" s="198"/>
      <c r="Y328" s="19"/>
      <c r="Z328" s="19"/>
      <c r="AA328" s="19"/>
      <c r="AB328" s="19"/>
      <c r="AC328" s="19"/>
      <c r="AD328" s="19"/>
      <c r="AE328" s="19"/>
      <c r="AF328" s="225"/>
      <c r="AG328" s="19"/>
      <c r="AH328" s="19"/>
      <c r="AI328" s="19"/>
      <c r="AJ328" s="19"/>
      <c r="AK328" s="19"/>
      <c r="AL328" s="19"/>
      <c r="AM328" s="19"/>
      <c r="AN328" s="229"/>
      <c r="AO328" s="19"/>
      <c r="AP328" s="19"/>
      <c r="AQ328" s="19"/>
      <c r="AR328" s="19"/>
      <c r="AS328" s="19"/>
      <c r="AT328" s="19"/>
      <c r="AU328" s="19"/>
    </row>
    <row r="329" spans="1:47" s="11" customFormat="1" outlineLevel="3" x14ac:dyDescent="0.25">
      <c r="A329" s="156" t="s">
        <v>482</v>
      </c>
      <c r="B329" s="168" t="s">
        <v>480</v>
      </c>
      <c r="C329" s="175"/>
      <c r="D329" s="186"/>
      <c r="E329" s="340" t="s">
        <v>459</v>
      </c>
      <c r="F329" s="25" t="s">
        <v>705</v>
      </c>
      <c r="G329" s="340" t="str">
        <f t="shared" si="19"/>
        <v/>
      </c>
      <c r="H329" s="340" t="str">
        <f t="shared" si="20"/>
        <v/>
      </c>
      <c r="I329" s="340" t="str">
        <f t="shared" si="21"/>
        <v/>
      </c>
      <c r="J329" s="341" t="str">
        <f t="shared" si="22"/>
        <v/>
      </c>
      <c r="K329" s="340"/>
      <c r="L329" s="341"/>
      <c r="M329" s="340"/>
      <c r="N329" s="342">
        <v>0.34295175023651847</v>
      </c>
      <c r="O329" s="343"/>
      <c r="P329" s="195"/>
      <c r="Q329" s="187"/>
      <c r="R329" s="187"/>
      <c r="S329" s="187"/>
      <c r="T329" s="187"/>
      <c r="U329" s="187"/>
      <c r="V329" s="187"/>
      <c r="W329" s="187"/>
      <c r="X329" s="199"/>
      <c r="Y329" s="187"/>
      <c r="Z329" s="187"/>
      <c r="AA329" s="187"/>
      <c r="AB329" s="187"/>
      <c r="AC329" s="187"/>
      <c r="AD329" s="187"/>
      <c r="AE329" s="187"/>
      <c r="AF329" s="226"/>
      <c r="AG329" s="187"/>
      <c r="AH329" s="187"/>
      <c r="AI329" s="187"/>
      <c r="AJ329" s="187"/>
      <c r="AK329" s="187"/>
      <c r="AL329" s="187"/>
      <c r="AM329" s="187"/>
      <c r="AN329" s="230"/>
      <c r="AO329" s="187"/>
      <c r="AP329" s="187"/>
      <c r="AQ329" s="187"/>
      <c r="AR329" s="187"/>
      <c r="AS329" s="187"/>
      <c r="AT329" s="187"/>
      <c r="AU329" s="187"/>
    </row>
    <row r="330" spans="1:47" s="11" customFormat="1" outlineLevel="2" x14ac:dyDescent="0.25">
      <c r="A330" s="156"/>
      <c r="B330" s="155"/>
      <c r="C330" s="172" t="s">
        <v>840</v>
      </c>
      <c r="D330" s="183"/>
      <c r="E330" s="171"/>
      <c r="F330" s="171"/>
      <c r="G330" s="171" t="str">
        <f t="shared" si="19"/>
        <v/>
      </c>
      <c r="H330" s="171" t="str">
        <f t="shared" si="20"/>
        <v/>
      </c>
      <c r="I330" s="171" t="str">
        <f t="shared" si="21"/>
        <v/>
      </c>
      <c r="J330" s="331" t="str">
        <f t="shared" si="22"/>
        <v/>
      </c>
      <c r="K330" s="171"/>
      <c r="L330" s="331"/>
      <c r="M330" s="171"/>
      <c r="N330" s="173">
        <v>0.94607379375591294</v>
      </c>
      <c r="O330" s="206">
        <f>SUMPRODUCT(O331:O334,N331:N334)/N330</f>
        <v>0</v>
      </c>
      <c r="P330" s="194"/>
      <c r="Q330" s="171"/>
      <c r="R330" s="171"/>
      <c r="S330" s="171"/>
      <c r="T330" s="171"/>
      <c r="U330" s="171"/>
      <c r="V330" s="171"/>
      <c r="W330" s="171"/>
      <c r="X330" s="198"/>
      <c r="Y330" s="171"/>
      <c r="Z330" s="171"/>
      <c r="AA330" s="171"/>
      <c r="AB330" s="171"/>
      <c r="AC330" s="171"/>
      <c r="AD330" s="171"/>
      <c r="AE330" s="171"/>
      <c r="AF330" s="225"/>
      <c r="AG330" s="171"/>
      <c r="AH330" s="171"/>
      <c r="AI330" s="171"/>
      <c r="AJ330" s="171"/>
      <c r="AK330" s="171"/>
      <c r="AL330" s="171"/>
      <c r="AM330" s="171"/>
      <c r="AN330" s="229"/>
      <c r="AO330" s="171"/>
      <c r="AP330" s="171"/>
      <c r="AQ330" s="171"/>
      <c r="AR330" s="171"/>
      <c r="AS330" s="171"/>
      <c r="AT330" s="171"/>
      <c r="AU330" s="171"/>
    </row>
    <row r="331" spans="1:47" s="11" customFormat="1" outlineLevel="3" x14ac:dyDescent="0.25">
      <c r="A331" s="156" t="s">
        <v>482</v>
      </c>
      <c r="B331" s="155" t="s">
        <v>480</v>
      </c>
      <c r="C331" s="184"/>
      <c r="D331" s="153"/>
      <c r="E331" s="25" t="s">
        <v>834</v>
      </c>
      <c r="F331" s="25" t="s">
        <v>835</v>
      </c>
      <c r="G331" s="25" t="str">
        <f t="shared" si="19"/>
        <v/>
      </c>
      <c r="H331" s="25" t="str">
        <f t="shared" si="20"/>
        <v/>
      </c>
      <c r="I331" s="25" t="str">
        <f t="shared" si="21"/>
        <v/>
      </c>
      <c r="J331" s="238" t="str">
        <f t="shared" si="22"/>
        <v/>
      </c>
      <c r="K331" s="25"/>
      <c r="L331" s="238"/>
      <c r="M331" s="25"/>
      <c r="N331" s="334">
        <v>0.35477767265846738</v>
      </c>
      <c r="O331" s="208"/>
      <c r="P331" s="194"/>
      <c r="Q331" s="19"/>
      <c r="R331" s="19"/>
      <c r="S331" s="19"/>
      <c r="T331" s="19"/>
      <c r="U331" s="19"/>
      <c r="V331" s="19"/>
      <c r="W331" s="19"/>
      <c r="X331" s="198"/>
      <c r="Y331" s="19"/>
      <c r="Z331" s="19"/>
      <c r="AA331" s="19"/>
      <c r="AB331" s="19"/>
      <c r="AC331" s="19"/>
      <c r="AD331" s="19"/>
      <c r="AE331" s="19"/>
      <c r="AF331" s="225"/>
      <c r="AG331" s="19"/>
      <c r="AH331" s="19"/>
      <c r="AI331" s="19"/>
      <c r="AJ331" s="19"/>
      <c r="AK331" s="19"/>
      <c r="AL331" s="19"/>
      <c r="AM331" s="19"/>
      <c r="AN331" s="229"/>
      <c r="AO331" s="19"/>
      <c r="AP331" s="19"/>
      <c r="AQ331" s="19"/>
      <c r="AR331" s="19"/>
      <c r="AS331" s="19"/>
      <c r="AT331" s="19"/>
      <c r="AU331" s="19"/>
    </row>
    <row r="332" spans="1:47" s="11" customFormat="1" outlineLevel="3" x14ac:dyDescent="0.25">
      <c r="A332" s="156" t="s">
        <v>482</v>
      </c>
      <c r="B332" s="155" t="s">
        <v>480</v>
      </c>
      <c r="C332" s="184"/>
      <c r="D332" s="153"/>
      <c r="E332" s="25" t="s">
        <v>836</v>
      </c>
      <c r="F332" s="25" t="s">
        <v>837</v>
      </c>
      <c r="G332" s="25" t="str">
        <f t="shared" si="19"/>
        <v/>
      </c>
      <c r="H332" s="25" t="str">
        <f t="shared" si="20"/>
        <v/>
      </c>
      <c r="I332" s="25" t="str">
        <f t="shared" si="21"/>
        <v/>
      </c>
      <c r="J332" s="238" t="str">
        <f t="shared" si="22"/>
        <v/>
      </c>
      <c r="K332" s="25"/>
      <c r="L332" s="238"/>
      <c r="M332" s="25"/>
      <c r="N332" s="334">
        <v>0.35477767265846738</v>
      </c>
      <c r="O332" s="208"/>
      <c r="P332" s="194"/>
      <c r="Q332" s="19"/>
      <c r="R332" s="19"/>
      <c r="S332" s="19"/>
      <c r="T332" s="19"/>
      <c r="U332" s="19"/>
      <c r="V332" s="19"/>
      <c r="W332" s="19"/>
      <c r="X332" s="198"/>
      <c r="Y332" s="19"/>
      <c r="Z332" s="19"/>
      <c r="AA332" s="19"/>
      <c r="AB332" s="19"/>
      <c r="AC332" s="19"/>
      <c r="AD332" s="19"/>
      <c r="AE332" s="19"/>
      <c r="AF332" s="225"/>
      <c r="AG332" s="19"/>
      <c r="AH332" s="19"/>
      <c r="AI332" s="19"/>
      <c r="AJ332" s="19"/>
      <c r="AK332" s="19"/>
      <c r="AL332" s="19"/>
      <c r="AM332" s="19"/>
      <c r="AN332" s="229"/>
      <c r="AO332" s="19"/>
      <c r="AP332" s="19"/>
      <c r="AQ332" s="19"/>
      <c r="AR332" s="19"/>
      <c r="AS332" s="19"/>
      <c r="AT332" s="19"/>
      <c r="AU332" s="19"/>
    </row>
    <row r="333" spans="1:47" s="11" customFormat="1" outlineLevel="3" x14ac:dyDescent="0.25">
      <c r="A333" s="156" t="s">
        <v>482</v>
      </c>
      <c r="B333" s="155" t="s">
        <v>480</v>
      </c>
      <c r="C333" s="184"/>
      <c r="D333" s="153"/>
      <c r="E333" s="25" t="s">
        <v>838</v>
      </c>
      <c r="F333" s="25" t="s">
        <v>839</v>
      </c>
      <c r="G333" s="25" t="str">
        <f t="shared" si="19"/>
        <v/>
      </c>
      <c r="H333" s="25" t="str">
        <f t="shared" si="20"/>
        <v/>
      </c>
      <c r="I333" s="25" t="str">
        <f t="shared" si="21"/>
        <v/>
      </c>
      <c r="J333" s="238" t="str">
        <f t="shared" si="22"/>
        <v/>
      </c>
      <c r="K333" s="25"/>
      <c r="L333" s="238"/>
      <c r="M333" s="25"/>
      <c r="N333" s="334">
        <v>0.23651844843897823</v>
      </c>
      <c r="O333" s="208"/>
      <c r="P333" s="194"/>
      <c r="Q333" s="19"/>
      <c r="R333" s="19"/>
      <c r="S333" s="19"/>
      <c r="T333" s="19"/>
      <c r="U333" s="19"/>
      <c r="V333" s="19"/>
      <c r="W333" s="19"/>
      <c r="X333" s="198"/>
      <c r="Y333" s="19"/>
      <c r="Z333" s="19"/>
      <c r="AA333" s="19"/>
      <c r="AB333" s="19"/>
      <c r="AC333" s="19"/>
      <c r="AD333" s="19"/>
      <c r="AE333" s="19"/>
      <c r="AF333" s="225"/>
      <c r="AG333" s="19"/>
      <c r="AH333" s="19"/>
      <c r="AI333" s="19"/>
      <c r="AJ333" s="19"/>
      <c r="AK333" s="19"/>
      <c r="AL333" s="19"/>
      <c r="AM333" s="19"/>
      <c r="AN333" s="229"/>
      <c r="AO333" s="19"/>
      <c r="AP333" s="19"/>
      <c r="AQ333" s="19"/>
      <c r="AR333" s="19"/>
      <c r="AS333" s="19"/>
      <c r="AT333" s="19"/>
      <c r="AU333" s="19"/>
    </row>
    <row r="334" spans="1:47" x14ac:dyDescent="0.25">
      <c r="N334" s="70"/>
    </row>
    <row r="335" spans="1:47" x14ac:dyDescent="0.25">
      <c r="N335" s="70"/>
    </row>
    <row r="336" spans="1:47" x14ac:dyDescent="0.25">
      <c r="J336" s="162" t="s">
        <v>494</v>
      </c>
      <c r="N336" s="70">
        <f>N5</f>
        <v>0.59129612109744556</v>
      </c>
      <c r="O336" s="201">
        <f>(O5)</f>
        <v>1</v>
      </c>
    </row>
    <row r="337" spans="10:15" x14ac:dyDescent="0.25">
      <c r="J337" s="162" t="s">
        <v>503</v>
      </c>
      <c r="N337" s="344">
        <f>N9+N44</f>
        <v>22.469252601702934</v>
      </c>
      <c r="O337" s="201">
        <f>(O9*N9+O44*N44)/N337</f>
        <v>3.3684210526315789E-2</v>
      </c>
    </row>
    <row r="338" spans="10:15" x14ac:dyDescent="0.25">
      <c r="J338" s="162" t="s">
        <v>4</v>
      </c>
      <c r="N338" s="344">
        <f>N12+N110</f>
        <v>55.771050141911076</v>
      </c>
      <c r="O338" s="201">
        <f>(O12*N12+O110*N110)/N338</f>
        <v>0.44201653944020347</v>
      </c>
    </row>
    <row r="339" spans="10:15" x14ac:dyDescent="0.25">
      <c r="J339" s="162" t="s">
        <v>195</v>
      </c>
      <c r="N339" s="344">
        <f>N39+N283</f>
        <v>21.168401135288551</v>
      </c>
      <c r="O339" s="201">
        <f>(O39*N39+O283*N283)/N339</f>
        <v>5.5921787709497205E-2</v>
      </c>
    </row>
  </sheetData>
  <autoFilter ref="A2:AU333"/>
  <conditionalFormatting sqref="F334:F1048576 F269:F275 F253:F261 F12:F17 F20:F21 F65:F72 F74:F113 F265:F267 F1:F10 F23:F32 F36:F60 F277:F329 F183:F198 F200:F201 F203:F249">
    <cfRule type="duplicateValues" dxfId="185" priority="21"/>
  </conditionalFormatting>
  <conditionalFormatting sqref="F11">
    <cfRule type="duplicateValues" dxfId="184" priority="20"/>
  </conditionalFormatting>
  <conditionalFormatting sqref="F18:F19">
    <cfRule type="duplicateValues" dxfId="183" priority="19"/>
  </conditionalFormatting>
  <conditionalFormatting sqref="F61">
    <cfRule type="duplicateValues" dxfId="182" priority="18"/>
  </conditionalFormatting>
  <conditionalFormatting sqref="F62:F64">
    <cfRule type="duplicateValues" dxfId="181" priority="17"/>
  </conditionalFormatting>
  <conditionalFormatting sqref="F73">
    <cfRule type="duplicateValues" dxfId="180" priority="16"/>
  </conditionalFormatting>
  <conditionalFormatting sqref="F199">
    <cfRule type="duplicateValues" dxfId="179" priority="15"/>
  </conditionalFormatting>
  <conditionalFormatting sqref="F250:F251">
    <cfRule type="duplicateValues" dxfId="178" priority="14"/>
  </conditionalFormatting>
  <conditionalFormatting sqref="F268">
    <cfRule type="duplicateValues" dxfId="177" priority="13"/>
  </conditionalFormatting>
  <conditionalFormatting sqref="F276">
    <cfRule type="duplicateValues" dxfId="176" priority="12"/>
  </conditionalFormatting>
  <conditionalFormatting sqref="F252">
    <cfRule type="duplicateValues" dxfId="175" priority="11"/>
  </conditionalFormatting>
  <conditionalFormatting sqref="F264">
    <cfRule type="duplicateValues" dxfId="174" priority="9"/>
  </conditionalFormatting>
  <conditionalFormatting sqref="F262">
    <cfRule type="duplicateValues" dxfId="173" priority="8"/>
  </conditionalFormatting>
  <conditionalFormatting sqref="F263">
    <cfRule type="duplicateValues" dxfId="172" priority="7"/>
  </conditionalFormatting>
  <conditionalFormatting sqref="F330:F333">
    <cfRule type="duplicateValues" dxfId="171" priority="6"/>
  </conditionalFormatting>
  <conditionalFormatting sqref="F22">
    <cfRule type="duplicateValues" dxfId="170" priority="4"/>
  </conditionalFormatting>
  <conditionalFormatting sqref="F156:F182">
    <cfRule type="duplicateValues" dxfId="169" priority="3"/>
  </conditionalFormatting>
  <conditionalFormatting sqref="F114:F155">
    <cfRule type="duplicateValues" dxfId="168" priority="447"/>
  </conditionalFormatting>
  <conditionalFormatting sqref="F33:F35">
    <cfRule type="duplicateValues" dxfId="167" priority="2"/>
  </conditionalFormatting>
  <conditionalFormatting sqref="F202">
    <cfRule type="duplicateValues" dxfId="166" priority="1"/>
  </conditionalFormatting>
  <printOptions horizontalCentered="1"/>
  <pageMargins left="0.31496062992125984" right="0.31496062992125984" top="0.55118110236220474" bottom="0.55118110236220474" header="0.31496062992125984" footer="0.31496062992125984"/>
  <pageSetup paperSize="8" scale="49" fitToHeight="1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4"/>
  <sheetViews>
    <sheetView rightToLeft="1" view="pageBreakPreview" zoomScale="68" zoomScaleNormal="100" zoomScaleSheetLayoutView="85" workbookViewId="0">
      <selection activeCell="G13" sqref="G13:M13"/>
    </sheetView>
  </sheetViews>
  <sheetFormatPr defaultColWidth="5.7109375" defaultRowHeight="30.75" customHeight="1" x14ac:dyDescent="0.65"/>
  <cols>
    <col min="1" max="1" width="5.7109375" style="249"/>
    <col min="2" max="3" width="6.5703125" style="249" customWidth="1"/>
    <col min="4" max="4" width="8.85546875" style="249" customWidth="1"/>
    <col min="5" max="5" width="5.7109375" style="249"/>
    <col min="6" max="6" width="5" style="249" customWidth="1"/>
    <col min="7" max="9" width="7.140625" style="249" customWidth="1"/>
    <col min="10" max="10" width="5" style="249" customWidth="1"/>
    <col min="11" max="13" width="7.140625" style="249" customWidth="1"/>
    <col min="14" max="14" width="5" style="249" customWidth="1"/>
    <col min="15" max="16" width="7.140625" style="249" customWidth="1"/>
    <col min="17" max="17" width="4.140625" style="249" customWidth="1"/>
    <col min="18" max="22" width="6.28515625" style="249" customWidth="1"/>
    <col min="23" max="23" width="5.7109375" style="249" customWidth="1"/>
    <col min="24" max="24" width="26.7109375" style="249" customWidth="1"/>
    <col min="25" max="16384" width="5.7109375" style="249"/>
  </cols>
  <sheetData>
    <row r="1" spans="1:27" ht="30" x14ac:dyDescent="0.65">
      <c r="A1" s="240"/>
      <c r="B1" s="241"/>
      <c r="C1" s="241"/>
      <c r="D1" s="241"/>
      <c r="E1" s="242"/>
      <c r="F1" s="243" t="s">
        <v>737</v>
      </c>
      <c r="G1" s="244"/>
      <c r="H1" s="244"/>
      <c r="I1" s="431">
        <v>980216</v>
      </c>
      <c r="J1" s="431"/>
      <c r="K1" s="431"/>
      <c r="L1" s="431"/>
      <c r="M1" s="431"/>
      <c r="N1" s="431"/>
      <c r="O1" s="431"/>
      <c r="P1" s="431"/>
      <c r="Q1" s="432"/>
      <c r="R1" s="245"/>
      <c r="S1" s="246"/>
      <c r="T1" s="246"/>
      <c r="U1" s="246"/>
      <c r="V1" s="247"/>
      <c r="W1" s="248"/>
      <c r="X1" s="248"/>
      <c r="Y1" s="248"/>
      <c r="Z1" s="248"/>
      <c r="AA1" s="248"/>
    </row>
    <row r="2" spans="1:27" ht="42" customHeight="1" x14ac:dyDescent="0.65">
      <c r="A2" s="250"/>
      <c r="B2" s="251"/>
      <c r="C2" s="251"/>
      <c r="D2" s="251"/>
      <c r="E2" s="252"/>
      <c r="F2" s="371" t="s">
        <v>766</v>
      </c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3"/>
      <c r="R2" s="253"/>
      <c r="S2" s="254"/>
      <c r="T2" s="254"/>
      <c r="U2" s="254"/>
      <c r="V2" s="255"/>
      <c r="W2" s="248"/>
      <c r="X2" s="248"/>
      <c r="Y2" s="248"/>
      <c r="Z2" s="248"/>
      <c r="AA2" s="248"/>
    </row>
    <row r="3" spans="1:27" ht="42" customHeight="1" thickBot="1" x14ac:dyDescent="0.7">
      <c r="A3" s="256"/>
      <c r="B3" s="257"/>
      <c r="C3" s="257"/>
      <c r="D3" s="257"/>
      <c r="E3" s="258"/>
      <c r="F3" s="433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5"/>
      <c r="R3" s="436"/>
      <c r="S3" s="437"/>
      <c r="T3" s="437"/>
      <c r="U3" s="437"/>
      <c r="V3" s="438"/>
      <c r="W3" s="248"/>
      <c r="X3" s="248"/>
      <c r="Y3" s="248"/>
      <c r="Z3" s="248"/>
      <c r="AA3" s="248"/>
    </row>
    <row r="4" spans="1:27" ht="26.25" x14ac:dyDescent="0.65">
      <c r="A4" s="259"/>
      <c r="B4" s="260"/>
      <c r="C4" s="260"/>
      <c r="D4" s="260"/>
      <c r="E4" s="260"/>
      <c r="F4" s="261"/>
      <c r="G4" s="261"/>
      <c r="H4" s="261"/>
      <c r="I4" s="261"/>
      <c r="J4" s="261"/>
      <c r="K4" s="261"/>
      <c r="L4" s="261"/>
      <c r="M4" s="261"/>
      <c r="N4" s="261"/>
      <c r="O4" s="261"/>
      <c r="P4" s="261"/>
      <c r="Q4" s="261"/>
      <c r="R4" s="260"/>
      <c r="S4" s="260"/>
      <c r="T4" s="260"/>
      <c r="U4" s="260"/>
      <c r="V4" s="262"/>
      <c r="W4" s="248"/>
      <c r="X4" s="248"/>
      <c r="Y4" s="248"/>
      <c r="Z4" s="248"/>
      <c r="AA4" s="248"/>
    </row>
    <row r="5" spans="1:27" ht="30" x14ac:dyDescent="0.65">
      <c r="A5" s="369" t="s">
        <v>738</v>
      </c>
      <c r="B5" s="370"/>
      <c r="C5" s="370"/>
      <c r="D5" s="370"/>
      <c r="E5" s="372">
        <v>3</v>
      </c>
      <c r="F5" s="372"/>
      <c r="G5" s="372"/>
      <c r="H5" s="372"/>
      <c r="I5" s="372"/>
      <c r="J5" s="372"/>
      <c r="K5" s="372"/>
      <c r="L5" s="372"/>
      <c r="M5" s="372"/>
      <c r="N5" s="372"/>
      <c r="O5" s="372"/>
      <c r="P5" s="372"/>
      <c r="Q5" s="248"/>
      <c r="R5" s="439" t="s">
        <v>739</v>
      </c>
      <c r="S5" s="439"/>
      <c r="T5" s="430">
        <v>36246</v>
      </c>
      <c r="U5" s="430"/>
      <c r="V5" s="440"/>
      <c r="W5" s="248"/>
      <c r="X5" s="248"/>
      <c r="Y5" s="248"/>
      <c r="Z5" s="248"/>
      <c r="AA5" s="248"/>
    </row>
    <row r="6" spans="1:27" ht="18.75" customHeight="1" x14ac:dyDescent="0.65">
      <c r="A6" s="263"/>
      <c r="B6" s="264"/>
      <c r="C6" s="264"/>
      <c r="D6" s="264"/>
      <c r="E6" s="265"/>
      <c r="F6" s="265"/>
      <c r="G6" s="265"/>
      <c r="H6" s="265"/>
      <c r="I6" s="265"/>
      <c r="J6" s="265"/>
      <c r="K6" s="265"/>
      <c r="L6" s="265"/>
      <c r="M6" s="265"/>
      <c r="N6" s="265"/>
      <c r="O6" s="265"/>
      <c r="P6" s="265"/>
      <c r="Q6" s="265"/>
      <c r="S6" s="266"/>
      <c r="T6" s="248"/>
      <c r="U6" s="248"/>
      <c r="V6" s="267"/>
      <c r="W6" s="248"/>
      <c r="X6" s="248"/>
      <c r="Y6" s="248"/>
      <c r="Z6" s="248"/>
      <c r="AA6" s="248"/>
    </row>
    <row r="7" spans="1:27" ht="30" x14ac:dyDescent="0.65">
      <c r="A7" s="369" t="s">
        <v>740</v>
      </c>
      <c r="B7" s="370"/>
      <c r="C7" s="370"/>
      <c r="D7" s="370"/>
      <c r="E7" s="251"/>
      <c r="F7" s="268"/>
      <c r="G7" s="441" t="s">
        <v>741</v>
      </c>
      <c r="H7" s="441"/>
      <c r="I7" s="251"/>
      <c r="J7" s="269"/>
      <c r="K7" s="251" t="s">
        <v>742</v>
      </c>
      <c r="L7" s="251"/>
      <c r="M7" s="251"/>
      <c r="N7" s="269"/>
      <c r="O7" s="251" t="s">
        <v>743</v>
      </c>
      <c r="P7" s="251"/>
      <c r="V7" s="270"/>
      <c r="W7" s="248"/>
      <c r="X7" s="248"/>
      <c r="Y7" s="248"/>
      <c r="Z7" s="248"/>
      <c r="AA7" s="248"/>
    </row>
    <row r="8" spans="1:27" ht="30" x14ac:dyDescent="0.65">
      <c r="A8" s="263"/>
      <c r="B8" s="264"/>
      <c r="C8" s="264"/>
      <c r="D8" s="264"/>
      <c r="E8" s="251"/>
      <c r="F8" s="251"/>
      <c r="G8" s="265"/>
      <c r="H8" s="265"/>
      <c r="I8" s="251"/>
      <c r="J8" s="251"/>
      <c r="K8" s="265"/>
      <c r="L8" s="265"/>
      <c r="M8" s="251"/>
      <c r="N8" s="251"/>
      <c r="S8" s="266"/>
      <c r="T8" s="248"/>
      <c r="U8" s="248"/>
      <c r="V8" s="267"/>
      <c r="W8" s="248"/>
      <c r="X8" s="248"/>
      <c r="Y8" s="248"/>
      <c r="Z8" s="248"/>
      <c r="AA8" s="248"/>
    </row>
    <row r="9" spans="1:27" ht="30" x14ac:dyDescent="0.65">
      <c r="A9" s="369" t="s">
        <v>744</v>
      </c>
      <c r="B9" s="370"/>
      <c r="C9" s="370"/>
      <c r="D9" s="370"/>
      <c r="E9" s="430">
        <v>36191</v>
      </c>
      <c r="F9" s="430"/>
      <c r="G9" s="430"/>
      <c r="H9" s="372" t="s">
        <v>745</v>
      </c>
      <c r="I9" s="372"/>
      <c r="J9" s="430">
        <v>36245</v>
      </c>
      <c r="K9" s="430"/>
      <c r="L9" s="430"/>
      <c r="M9" s="251"/>
      <c r="N9" s="251"/>
      <c r="O9" s="251"/>
      <c r="P9" s="251"/>
      <c r="Q9" s="251"/>
      <c r="R9" s="251"/>
      <c r="S9" s="251"/>
      <c r="T9" s="251"/>
      <c r="U9" s="248"/>
      <c r="V9" s="267"/>
      <c r="W9" s="248"/>
      <c r="X9" s="248"/>
      <c r="Y9" s="248"/>
      <c r="Z9" s="248"/>
      <c r="AA9" s="248"/>
    </row>
    <row r="10" spans="1:27" ht="26.25" x14ac:dyDescent="0.65">
      <c r="A10" s="402" t="s">
        <v>746</v>
      </c>
      <c r="B10" s="403"/>
      <c r="C10" s="403"/>
      <c r="D10" s="403"/>
      <c r="E10" s="372" t="s">
        <v>1018</v>
      </c>
      <c r="F10" s="372"/>
      <c r="G10" s="372"/>
      <c r="H10" s="372"/>
      <c r="I10" s="372"/>
      <c r="J10" s="372"/>
      <c r="K10" s="372"/>
      <c r="L10" s="372"/>
      <c r="M10" s="372"/>
      <c r="N10" s="372"/>
      <c r="O10" s="372"/>
      <c r="P10" s="372"/>
      <c r="Q10" s="372"/>
      <c r="R10" s="372"/>
      <c r="S10" s="372"/>
      <c r="T10" s="372"/>
      <c r="U10" s="372"/>
      <c r="V10" s="373"/>
      <c r="W10" s="248"/>
      <c r="X10" s="248"/>
      <c r="Y10" s="248"/>
      <c r="Z10" s="248"/>
      <c r="AA10" s="248"/>
    </row>
    <row r="11" spans="1:27" ht="26.25" x14ac:dyDescent="0.65">
      <c r="A11" s="402"/>
      <c r="B11" s="403"/>
      <c r="C11" s="403"/>
      <c r="D11" s="403"/>
      <c r="E11" s="372"/>
      <c r="F11" s="372"/>
      <c r="G11" s="372"/>
      <c r="H11" s="372"/>
      <c r="I11" s="372"/>
      <c r="J11" s="372"/>
      <c r="K11" s="372"/>
      <c r="L11" s="372"/>
      <c r="M11" s="372"/>
      <c r="N11" s="372"/>
      <c r="O11" s="372"/>
      <c r="P11" s="372"/>
      <c r="Q11" s="372"/>
      <c r="R11" s="372"/>
      <c r="S11" s="372"/>
      <c r="T11" s="372"/>
      <c r="U11" s="372"/>
      <c r="V11" s="373"/>
      <c r="W11" s="248"/>
      <c r="X11" s="248"/>
      <c r="Y11" s="248"/>
      <c r="Z11" s="248"/>
      <c r="AA11" s="248"/>
    </row>
    <row r="12" spans="1:27" ht="14.25" customHeight="1" thickBot="1" x14ac:dyDescent="0.7">
      <c r="A12" s="263"/>
      <c r="B12" s="264"/>
      <c r="C12" s="264"/>
      <c r="D12" s="264"/>
      <c r="E12" s="271"/>
      <c r="F12" s="272"/>
      <c r="G12" s="272"/>
      <c r="H12" s="248"/>
      <c r="I12" s="248"/>
      <c r="J12" s="248"/>
      <c r="K12" s="273"/>
      <c r="L12" s="274"/>
      <c r="M12" s="265"/>
      <c r="N12" s="272"/>
      <c r="O12" s="272"/>
      <c r="P12" s="248"/>
      <c r="Q12" s="248"/>
      <c r="R12" s="248"/>
      <c r="S12" s="248"/>
      <c r="T12" s="248"/>
      <c r="V12" s="275"/>
      <c r="W12" s="248"/>
      <c r="X12" s="248"/>
      <c r="Y12" s="248"/>
      <c r="Z12" s="248"/>
      <c r="AA12" s="248"/>
    </row>
    <row r="13" spans="1:27" ht="55.5" customHeight="1" thickBot="1" x14ac:dyDescent="0.7">
      <c r="A13" s="404" t="s">
        <v>747</v>
      </c>
      <c r="B13" s="405"/>
      <c r="C13" s="405"/>
      <c r="D13" s="405"/>
      <c r="E13" s="406" t="s">
        <v>748</v>
      </c>
      <c r="F13" s="407"/>
      <c r="G13" s="408" t="s">
        <v>767</v>
      </c>
      <c r="H13" s="409"/>
      <c r="I13" s="409"/>
      <c r="J13" s="409"/>
      <c r="K13" s="409"/>
      <c r="L13" s="409"/>
      <c r="M13" s="410"/>
      <c r="N13" s="411" t="s">
        <v>749</v>
      </c>
      <c r="O13" s="412"/>
      <c r="P13" s="413">
        <v>6800000000</v>
      </c>
      <c r="Q13" s="414"/>
      <c r="R13" s="414"/>
      <c r="S13" s="414"/>
      <c r="T13" s="415"/>
      <c r="V13" s="275" t="s">
        <v>395</v>
      </c>
      <c r="W13" s="248"/>
      <c r="X13" s="248"/>
      <c r="Y13" s="248"/>
      <c r="Z13" s="248"/>
      <c r="AA13" s="248"/>
    </row>
    <row r="14" spans="1:27" ht="12.75" customHeight="1" x14ac:dyDescent="0.65">
      <c r="A14" s="276"/>
      <c r="B14" s="265"/>
      <c r="C14" s="265"/>
      <c r="D14" s="265"/>
      <c r="E14" s="271"/>
      <c r="F14" s="272"/>
      <c r="G14" s="272"/>
      <c r="H14" s="272"/>
      <c r="I14" s="272"/>
      <c r="J14" s="272"/>
      <c r="K14" s="272"/>
      <c r="L14" s="274"/>
      <c r="M14" s="265"/>
      <c r="N14" s="272"/>
      <c r="O14" s="272"/>
      <c r="P14" s="248"/>
      <c r="Q14" s="248"/>
      <c r="R14" s="248"/>
      <c r="S14" s="248"/>
      <c r="T14" s="248"/>
      <c r="V14" s="275"/>
      <c r="W14" s="248"/>
      <c r="X14" s="248"/>
      <c r="Y14" s="248"/>
      <c r="Z14" s="248"/>
      <c r="AA14" s="248"/>
    </row>
    <row r="15" spans="1:27" ht="26.25" customHeight="1" x14ac:dyDescent="0.65">
      <c r="A15" s="277" t="s">
        <v>750</v>
      </c>
      <c r="B15" s="278"/>
      <c r="C15" s="278"/>
      <c r="D15" s="278"/>
      <c r="E15" s="278"/>
      <c r="F15" s="278"/>
      <c r="G15" s="278"/>
      <c r="H15" s="278"/>
      <c r="I15" s="278"/>
      <c r="J15" s="278"/>
      <c r="K15" s="278"/>
      <c r="L15" s="278"/>
      <c r="M15" s="278"/>
      <c r="N15" s="278"/>
      <c r="O15" s="278"/>
      <c r="P15" s="278"/>
      <c r="Q15" s="278"/>
      <c r="R15" s="278"/>
      <c r="S15" s="278"/>
      <c r="T15" s="278"/>
      <c r="U15" s="278"/>
      <c r="V15" s="279"/>
      <c r="W15" s="248"/>
      <c r="X15" s="248"/>
      <c r="Y15" s="248"/>
      <c r="Z15" s="248"/>
      <c r="AA15" s="248"/>
    </row>
    <row r="16" spans="1:27" ht="26.25" customHeight="1" x14ac:dyDescent="0.65">
      <c r="A16" s="416" t="s">
        <v>1019</v>
      </c>
      <c r="B16" s="417"/>
      <c r="C16" s="417"/>
      <c r="D16" s="417"/>
      <c r="E16" s="417"/>
      <c r="F16" s="417"/>
      <c r="G16" s="417"/>
      <c r="H16" s="417"/>
      <c r="I16" s="417"/>
      <c r="J16" s="417"/>
      <c r="K16" s="417"/>
      <c r="L16" s="417"/>
      <c r="M16" s="417"/>
      <c r="N16" s="417"/>
      <c r="O16" s="417"/>
      <c r="P16" s="417"/>
      <c r="Q16" s="417"/>
      <c r="R16" s="417"/>
      <c r="S16" s="417"/>
      <c r="T16" s="417"/>
      <c r="U16" s="417"/>
      <c r="V16" s="418"/>
      <c r="W16" s="248"/>
      <c r="X16" s="248"/>
      <c r="Y16" s="248"/>
      <c r="Z16" s="248"/>
      <c r="AA16" s="248"/>
    </row>
    <row r="17" spans="1:27" ht="26.25" customHeight="1" x14ac:dyDescent="0.65">
      <c r="A17" s="416"/>
      <c r="B17" s="417"/>
      <c r="C17" s="417"/>
      <c r="D17" s="417"/>
      <c r="E17" s="417"/>
      <c r="F17" s="417"/>
      <c r="G17" s="417"/>
      <c r="H17" s="417"/>
      <c r="I17" s="417"/>
      <c r="J17" s="417"/>
      <c r="K17" s="417"/>
      <c r="L17" s="417"/>
      <c r="M17" s="417"/>
      <c r="N17" s="417"/>
      <c r="O17" s="417"/>
      <c r="P17" s="417"/>
      <c r="Q17" s="417"/>
      <c r="R17" s="417"/>
      <c r="S17" s="417"/>
      <c r="T17" s="417"/>
      <c r="U17" s="417"/>
      <c r="V17" s="418"/>
      <c r="W17" s="248"/>
      <c r="X17" s="248"/>
      <c r="Y17" s="248"/>
      <c r="Z17" s="248"/>
      <c r="AA17" s="248"/>
    </row>
    <row r="18" spans="1:27" ht="26.25" customHeight="1" x14ac:dyDescent="0.65">
      <c r="A18" s="277"/>
      <c r="B18" s="278"/>
      <c r="C18" s="278"/>
      <c r="D18" s="278"/>
      <c r="E18" s="278"/>
      <c r="F18" s="278"/>
      <c r="G18" s="278"/>
      <c r="H18" s="278"/>
      <c r="I18" s="278"/>
      <c r="J18" s="278"/>
      <c r="K18" s="278"/>
      <c r="L18" s="278"/>
      <c r="M18" s="278"/>
      <c r="N18" s="278"/>
      <c r="O18" s="278"/>
      <c r="P18" s="278"/>
      <c r="Q18" s="278"/>
      <c r="R18" s="278"/>
      <c r="S18" s="278"/>
      <c r="T18" s="278"/>
      <c r="U18" s="278"/>
      <c r="V18" s="279"/>
      <c r="W18" s="248"/>
      <c r="X18" s="248"/>
      <c r="Y18" s="248"/>
      <c r="Z18" s="248"/>
      <c r="AA18" s="248"/>
    </row>
    <row r="19" spans="1:27" ht="14.25" customHeight="1" x14ac:dyDescent="0.65">
      <c r="A19" s="250"/>
      <c r="B19" s="271"/>
      <c r="C19" s="271"/>
      <c r="D19" s="271"/>
      <c r="E19" s="271"/>
      <c r="F19" s="248"/>
      <c r="G19" s="248"/>
      <c r="H19" s="248"/>
      <c r="I19" s="248"/>
      <c r="J19" s="248"/>
      <c r="K19" s="251"/>
      <c r="L19" s="251"/>
      <c r="M19" s="265"/>
      <c r="N19" s="248"/>
      <c r="O19" s="248"/>
      <c r="P19" s="248"/>
      <c r="Q19" s="248"/>
      <c r="R19" s="248"/>
      <c r="S19" s="248"/>
      <c r="T19" s="248"/>
      <c r="V19" s="252"/>
      <c r="W19" s="248"/>
      <c r="X19" s="248"/>
      <c r="Y19" s="248"/>
      <c r="Z19" s="248"/>
      <c r="AA19" s="248"/>
    </row>
    <row r="20" spans="1:27" ht="26.25" x14ac:dyDescent="0.65">
      <c r="A20" s="419" t="s">
        <v>383</v>
      </c>
      <c r="B20" s="420"/>
      <c r="C20" s="420"/>
      <c r="D20" s="420"/>
      <c r="E20" s="420"/>
      <c r="F20" s="421"/>
      <c r="G20" s="425" t="s">
        <v>751</v>
      </c>
      <c r="H20" s="425"/>
      <c r="I20" s="425" t="s">
        <v>752</v>
      </c>
      <c r="J20" s="425"/>
      <c r="K20" s="425"/>
      <c r="L20" s="425"/>
      <c r="M20" s="425"/>
      <c r="N20" s="425"/>
      <c r="O20" s="425"/>
      <c r="P20" s="425"/>
      <c r="Q20" s="425"/>
      <c r="R20" s="425"/>
      <c r="S20" s="425"/>
      <c r="T20" s="425"/>
      <c r="U20" s="425"/>
      <c r="V20" s="426"/>
      <c r="W20" s="248"/>
      <c r="X20" s="248"/>
      <c r="Y20" s="248"/>
      <c r="Z20" s="248"/>
      <c r="AA20" s="248"/>
    </row>
    <row r="21" spans="1:27" ht="26.25" x14ac:dyDescent="0.65">
      <c r="A21" s="422"/>
      <c r="B21" s="423"/>
      <c r="C21" s="423"/>
      <c r="D21" s="423"/>
      <c r="E21" s="423"/>
      <c r="F21" s="424"/>
      <c r="G21" s="425"/>
      <c r="H21" s="425"/>
      <c r="I21" s="427" t="s">
        <v>753</v>
      </c>
      <c r="J21" s="428"/>
      <c r="K21" s="428"/>
      <c r="L21" s="428"/>
      <c r="M21" s="428"/>
      <c r="N21" s="428"/>
      <c r="O21" s="428"/>
      <c r="P21" s="428"/>
      <c r="Q21" s="428"/>
      <c r="R21" s="428"/>
      <c r="S21" s="428"/>
      <c r="T21" s="428"/>
      <c r="U21" s="428"/>
      <c r="V21" s="429"/>
      <c r="W21" s="248"/>
      <c r="X21" s="248"/>
      <c r="Y21" s="248"/>
      <c r="Z21" s="248"/>
      <c r="AA21" s="248"/>
    </row>
    <row r="22" spans="1:27" ht="30" x14ac:dyDescent="0.65">
      <c r="A22" s="280" t="s">
        <v>754</v>
      </c>
      <c r="B22" s="281"/>
      <c r="C22" s="281"/>
      <c r="D22" s="281"/>
      <c r="E22" s="281"/>
      <c r="F22" s="281"/>
      <c r="G22" s="399">
        <f>I22/P13</f>
        <v>0.14910000000000001</v>
      </c>
      <c r="H22" s="399"/>
      <c r="I22" s="400">
        <v>1013880000</v>
      </c>
      <c r="J22" s="400"/>
      <c r="K22" s="400"/>
      <c r="L22" s="400"/>
      <c r="M22" s="400"/>
      <c r="N22" s="400"/>
      <c r="O22" s="400"/>
      <c r="P22" s="400"/>
      <c r="Q22" s="400"/>
      <c r="R22" s="400"/>
      <c r="S22" s="400"/>
      <c r="T22" s="400"/>
      <c r="U22" s="400"/>
      <c r="V22" s="401"/>
      <c r="W22" s="248">
        <v>0</v>
      </c>
      <c r="X22" s="248"/>
      <c r="Y22" s="248"/>
      <c r="Z22" s="248"/>
      <c r="AA22" s="248"/>
    </row>
    <row r="23" spans="1:27" ht="30" x14ac:dyDescent="0.65">
      <c r="A23" s="397" t="s">
        <v>755</v>
      </c>
      <c r="B23" s="398"/>
      <c r="C23" s="398"/>
      <c r="D23" s="398"/>
      <c r="E23" s="398"/>
      <c r="F23" s="398"/>
      <c r="G23" s="399">
        <f>I23/P13</f>
        <v>0.11073325449385046</v>
      </c>
      <c r="H23" s="399"/>
      <c r="I23" s="400">
        <f>I24-I22</f>
        <v>752986130.55818319</v>
      </c>
      <c r="J23" s="400"/>
      <c r="K23" s="400"/>
      <c r="L23" s="400"/>
      <c r="M23" s="400"/>
      <c r="N23" s="400"/>
      <c r="O23" s="400"/>
      <c r="P23" s="400"/>
      <c r="Q23" s="400"/>
      <c r="R23" s="400"/>
      <c r="S23" s="400"/>
      <c r="T23" s="400"/>
      <c r="U23" s="400"/>
      <c r="V23" s="401"/>
      <c r="W23" s="248"/>
      <c r="X23" s="248"/>
      <c r="Y23" s="248"/>
      <c r="Z23" s="248"/>
      <c r="AA23" s="248"/>
    </row>
    <row r="24" spans="1:27" ht="30" x14ac:dyDescent="0.65">
      <c r="A24" s="397" t="s">
        <v>756</v>
      </c>
      <c r="B24" s="398"/>
      <c r="C24" s="398"/>
      <c r="D24" s="398"/>
      <c r="E24" s="398"/>
      <c r="F24" s="398"/>
      <c r="G24" s="399">
        <f>I24/P13</f>
        <v>0.25983325449385047</v>
      </c>
      <c r="H24" s="399"/>
      <c r="I24" s="400">
        <f>'Invoice 03'!N3</f>
        <v>1766866130.5581832</v>
      </c>
      <c r="J24" s="400"/>
      <c r="K24" s="400"/>
      <c r="L24" s="400"/>
      <c r="M24" s="400"/>
      <c r="N24" s="400"/>
      <c r="O24" s="400"/>
      <c r="P24" s="400"/>
      <c r="Q24" s="400"/>
      <c r="R24" s="400"/>
      <c r="S24" s="400"/>
      <c r="T24" s="400"/>
      <c r="U24" s="400"/>
      <c r="V24" s="401"/>
      <c r="W24" s="248"/>
      <c r="X24" s="248"/>
      <c r="Y24" s="248"/>
      <c r="Z24" s="248"/>
      <c r="AA24" s="248"/>
    </row>
    <row r="25" spans="1:27" ht="12.75" customHeight="1" x14ac:dyDescent="0.65">
      <c r="A25" s="250"/>
      <c r="B25" s="251"/>
      <c r="C25" s="251"/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248"/>
      <c r="V25" s="267"/>
      <c r="W25" s="248"/>
      <c r="X25" s="248"/>
      <c r="Y25" s="248"/>
      <c r="Z25" s="248"/>
      <c r="AA25" s="248"/>
    </row>
    <row r="26" spans="1:27" ht="12.75" customHeight="1" x14ac:dyDescent="0.65">
      <c r="A26" s="250"/>
      <c r="B26" s="251"/>
      <c r="C26" s="251"/>
      <c r="D26" s="251"/>
      <c r="E26" s="251"/>
      <c r="F26" s="282"/>
      <c r="G26" s="282"/>
      <c r="H26" s="282"/>
      <c r="I26" s="282"/>
      <c r="J26" s="251"/>
      <c r="K26" s="251"/>
      <c r="L26" s="251"/>
      <c r="M26" s="251"/>
      <c r="N26" s="251"/>
      <c r="O26" s="251"/>
      <c r="P26" s="251"/>
      <c r="Q26" s="251"/>
      <c r="R26" s="283"/>
      <c r="S26" s="251"/>
      <c r="T26" s="251"/>
      <c r="U26" s="248"/>
      <c r="V26" s="267"/>
      <c r="W26" s="248"/>
      <c r="X26" s="248"/>
      <c r="Y26" s="248"/>
      <c r="Z26" s="248"/>
      <c r="AA26" s="248"/>
    </row>
    <row r="27" spans="1:27" ht="30" x14ac:dyDescent="0.65">
      <c r="A27" s="383" t="s">
        <v>757</v>
      </c>
      <c r="B27" s="384"/>
      <c r="C27" s="384"/>
      <c r="D27" s="384"/>
      <c r="E27" s="384"/>
      <c r="F27" s="384"/>
      <c r="G27" s="384"/>
      <c r="H27" s="384"/>
      <c r="I27" s="384"/>
      <c r="J27" s="251"/>
      <c r="K27" s="251"/>
      <c r="L27" s="251"/>
      <c r="M27" s="251"/>
      <c r="N27" s="251"/>
      <c r="O27" s="251"/>
      <c r="P27" s="251"/>
      <c r="Q27" s="251"/>
      <c r="R27" s="251"/>
      <c r="S27" s="251"/>
      <c r="T27" s="251"/>
      <c r="U27" s="248"/>
      <c r="V27" s="267"/>
      <c r="W27" s="248"/>
      <c r="X27" s="248"/>
      <c r="Y27" s="248"/>
      <c r="Z27" s="248"/>
      <c r="AA27" s="248"/>
    </row>
    <row r="28" spans="1:27" ht="26.25" x14ac:dyDescent="0.65">
      <c r="A28" s="385" t="s">
        <v>758</v>
      </c>
      <c r="B28" s="386"/>
      <c r="C28" s="284" t="s">
        <v>759</v>
      </c>
      <c r="D28" s="387">
        <f>I23</f>
        <v>752986130.55818319</v>
      </c>
      <c r="E28" s="388"/>
      <c r="F28" s="388"/>
      <c r="G28" s="388"/>
      <c r="H28" s="388"/>
      <c r="I28" s="388"/>
      <c r="J28" s="388"/>
      <c r="K28" s="388"/>
      <c r="L28" s="388"/>
      <c r="M28" s="388"/>
      <c r="N28" s="388"/>
      <c r="O28" s="388"/>
      <c r="P28" s="388"/>
      <c r="Q28" s="388"/>
      <c r="R28" s="388"/>
      <c r="S28" s="388"/>
      <c r="T28" s="388"/>
      <c r="U28" s="389" t="s">
        <v>395</v>
      </c>
      <c r="V28" s="390"/>
      <c r="W28" s="248"/>
      <c r="X28" s="248"/>
      <c r="Y28" s="248"/>
      <c r="Z28" s="248"/>
      <c r="AA28" s="248"/>
    </row>
    <row r="29" spans="1:27" ht="26.25" x14ac:dyDescent="0.65">
      <c r="A29" s="385"/>
      <c r="B29" s="386"/>
      <c r="C29" s="391" t="s">
        <v>760</v>
      </c>
      <c r="D29" s="393" t="s">
        <v>1020</v>
      </c>
      <c r="E29" s="393"/>
      <c r="F29" s="393"/>
      <c r="G29" s="393"/>
      <c r="H29" s="393"/>
      <c r="I29" s="393"/>
      <c r="J29" s="393"/>
      <c r="K29" s="393"/>
      <c r="L29" s="393"/>
      <c r="M29" s="393"/>
      <c r="N29" s="393"/>
      <c r="O29" s="393"/>
      <c r="P29" s="393"/>
      <c r="Q29" s="393"/>
      <c r="R29" s="393"/>
      <c r="S29" s="393"/>
      <c r="T29" s="393"/>
      <c r="U29" s="393" t="s">
        <v>395</v>
      </c>
      <c r="V29" s="395"/>
      <c r="W29" s="248"/>
      <c r="X29" s="248"/>
      <c r="Y29" s="248"/>
      <c r="Z29" s="248"/>
      <c r="AA29" s="248"/>
    </row>
    <row r="30" spans="1:27" ht="11.25" customHeight="1" x14ac:dyDescent="0.65">
      <c r="A30" s="385"/>
      <c r="B30" s="386"/>
      <c r="C30" s="392"/>
      <c r="D30" s="394"/>
      <c r="E30" s="394"/>
      <c r="F30" s="394"/>
      <c r="G30" s="394"/>
      <c r="H30" s="394"/>
      <c r="I30" s="394"/>
      <c r="J30" s="394"/>
      <c r="K30" s="394"/>
      <c r="L30" s="394"/>
      <c r="M30" s="394"/>
      <c r="N30" s="394"/>
      <c r="O30" s="394"/>
      <c r="P30" s="394"/>
      <c r="Q30" s="394"/>
      <c r="R30" s="394"/>
      <c r="S30" s="394"/>
      <c r="T30" s="394"/>
      <c r="U30" s="394"/>
      <c r="V30" s="396"/>
      <c r="W30" s="248"/>
      <c r="X30" s="248"/>
      <c r="Y30" s="248"/>
      <c r="Z30" s="248"/>
      <c r="AA30" s="248"/>
    </row>
    <row r="31" spans="1:27" ht="14.25" customHeight="1" x14ac:dyDescent="0.65">
      <c r="A31" s="285"/>
      <c r="B31" s="265"/>
      <c r="C31" s="251"/>
      <c r="D31" s="251"/>
      <c r="E31" s="251"/>
      <c r="F31" s="282"/>
      <c r="G31" s="282"/>
      <c r="H31" s="282"/>
      <c r="I31" s="282"/>
      <c r="J31" s="251"/>
      <c r="K31" s="248"/>
      <c r="L31" s="251"/>
      <c r="M31" s="251"/>
      <c r="N31" s="251"/>
      <c r="O31" s="251"/>
      <c r="P31" s="251"/>
      <c r="Q31" s="251"/>
      <c r="R31" s="282"/>
      <c r="S31" s="251"/>
      <c r="T31" s="251"/>
      <c r="U31" s="248"/>
      <c r="V31" s="267"/>
      <c r="W31" s="248"/>
      <c r="X31" s="248"/>
      <c r="Y31" s="248"/>
      <c r="Z31" s="248"/>
      <c r="AA31" s="248"/>
    </row>
    <row r="32" spans="1:27" ht="30" x14ac:dyDescent="0.65">
      <c r="A32" s="369" t="s">
        <v>761</v>
      </c>
      <c r="B32" s="370"/>
      <c r="C32" s="370"/>
      <c r="D32" s="370"/>
      <c r="E32" s="370"/>
      <c r="F32" s="370"/>
      <c r="G32" s="251"/>
      <c r="H32" s="251"/>
      <c r="I32" s="251"/>
      <c r="J32" s="251"/>
      <c r="K32" s="251"/>
      <c r="L32" s="251"/>
      <c r="M32" s="251"/>
      <c r="N32" s="251"/>
      <c r="O32" s="251"/>
      <c r="P32" s="251"/>
      <c r="Q32" s="251"/>
      <c r="R32" s="251"/>
      <c r="S32" s="251"/>
      <c r="T32" s="251"/>
      <c r="U32" s="248"/>
      <c r="V32" s="267"/>
      <c r="W32" s="248"/>
      <c r="X32" s="248"/>
      <c r="Y32" s="248"/>
      <c r="Z32" s="248"/>
      <c r="AA32" s="248"/>
    </row>
    <row r="33" spans="1:27" ht="26.25" x14ac:dyDescent="0.65">
      <c r="A33" s="371" t="s">
        <v>762</v>
      </c>
      <c r="B33" s="372"/>
      <c r="C33" s="372"/>
      <c r="D33" s="372"/>
      <c r="E33" s="372"/>
      <c r="F33" s="372"/>
      <c r="G33" s="372"/>
      <c r="H33" s="372"/>
      <c r="I33" s="372"/>
      <c r="J33" s="372"/>
      <c r="K33" s="372"/>
      <c r="L33" s="372"/>
      <c r="M33" s="372"/>
      <c r="N33" s="372"/>
      <c r="O33" s="372"/>
      <c r="P33" s="372"/>
      <c r="Q33" s="372"/>
      <c r="R33" s="372"/>
      <c r="S33" s="372"/>
      <c r="T33" s="372"/>
      <c r="U33" s="372"/>
      <c r="V33" s="373"/>
      <c r="W33" s="248"/>
      <c r="X33" s="248"/>
      <c r="Y33" s="248"/>
      <c r="Z33" s="248"/>
      <c r="AA33" s="248"/>
    </row>
    <row r="34" spans="1:27" ht="26.25" x14ac:dyDescent="0.65">
      <c r="A34" s="374"/>
      <c r="B34" s="372"/>
      <c r="C34" s="372"/>
      <c r="D34" s="372"/>
      <c r="E34" s="372"/>
      <c r="F34" s="372"/>
      <c r="G34" s="372"/>
      <c r="H34" s="372"/>
      <c r="I34" s="372"/>
      <c r="J34" s="372"/>
      <c r="K34" s="372"/>
      <c r="L34" s="372"/>
      <c r="M34" s="372"/>
      <c r="N34" s="372"/>
      <c r="O34" s="372"/>
      <c r="P34" s="372"/>
      <c r="Q34" s="372"/>
      <c r="R34" s="372"/>
      <c r="S34" s="372"/>
      <c r="T34" s="372"/>
      <c r="U34" s="372"/>
      <c r="V34" s="373"/>
      <c r="W34" s="248"/>
      <c r="X34" s="248"/>
      <c r="Y34" s="248"/>
      <c r="Z34" s="248"/>
      <c r="AA34" s="248"/>
    </row>
    <row r="35" spans="1:27" ht="26.25" x14ac:dyDescent="0.65">
      <c r="A35" s="374"/>
      <c r="B35" s="372"/>
      <c r="C35" s="372"/>
      <c r="D35" s="372"/>
      <c r="E35" s="372"/>
      <c r="F35" s="372"/>
      <c r="G35" s="372"/>
      <c r="H35" s="372"/>
      <c r="I35" s="372"/>
      <c r="J35" s="372"/>
      <c r="K35" s="372"/>
      <c r="L35" s="372"/>
      <c r="M35" s="372"/>
      <c r="N35" s="372"/>
      <c r="O35" s="372"/>
      <c r="P35" s="372"/>
      <c r="Q35" s="372"/>
      <c r="R35" s="372"/>
      <c r="S35" s="372"/>
      <c r="T35" s="372"/>
      <c r="U35" s="372"/>
      <c r="V35" s="373"/>
      <c r="W35" s="248"/>
      <c r="X35" s="248"/>
      <c r="Y35" s="248"/>
      <c r="Z35" s="248"/>
      <c r="AA35" s="248"/>
    </row>
    <row r="36" spans="1:27" ht="15" customHeight="1" x14ac:dyDescent="0.65">
      <c r="A36" s="285"/>
      <c r="B36" s="251"/>
      <c r="C36" s="251"/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51"/>
      <c r="O36" s="251"/>
      <c r="P36" s="251"/>
      <c r="Q36" s="251"/>
      <c r="R36" s="251"/>
      <c r="S36" s="251"/>
      <c r="T36" s="251"/>
      <c r="U36" s="248"/>
      <c r="V36" s="267"/>
      <c r="W36" s="248"/>
      <c r="X36" s="248"/>
      <c r="Y36" s="248"/>
      <c r="Z36" s="248"/>
      <c r="AA36" s="248"/>
    </row>
    <row r="37" spans="1:27" ht="26.25" x14ac:dyDescent="0.65">
      <c r="A37" s="286" t="s">
        <v>763</v>
      </c>
      <c r="B37" s="287"/>
      <c r="C37" s="287"/>
      <c r="D37" s="287"/>
      <c r="E37" s="287"/>
      <c r="F37" s="287"/>
      <c r="G37" s="287"/>
      <c r="H37" s="287"/>
      <c r="I37" s="287"/>
      <c r="J37" s="287"/>
      <c r="K37" s="288"/>
      <c r="L37" s="289" t="s">
        <v>764</v>
      </c>
      <c r="M37" s="287"/>
      <c r="N37" s="287"/>
      <c r="O37" s="287"/>
      <c r="P37" s="287"/>
      <c r="Q37" s="287"/>
      <c r="R37" s="287"/>
      <c r="S37" s="287"/>
      <c r="T37" s="287"/>
      <c r="U37" s="287"/>
      <c r="V37" s="290"/>
      <c r="W37" s="248"/>
      <c r="X37" s="248"/>
      <c r="Y37" s="248"/>
      <c r="Z37" s="248"/>
      <c r="AA37" s="248"/>
    </row>
    <row r="38" spans="1:27" ht="26.25" x14ac:dyDescent="0.65">
      <c r="A38" s="253"/>
      <c r="B38" s="254"/>
      <c r="C38" s="254"/>
      <c r="D38" s="254"/>
      <c r="E38" s="254"/>
      <c r="F38" s="254"/>
      <c r="G38" s="254"/>
      <c r="H38" s="254"/>
      <c r="I38" s="254"/>
      <c r="J38" s="254"/>
      <c r="K38" s="291"/>
      <c r="L38" s="292"/>
      <c r="M38" s="254"/>
      <c r="N38" s="254"/>
      <c r="O38" s="254"/>
      <c r="P38" s="254"/>
      <c r="Q38" s="254"/>
      <c r="R38" s="254"/>
      <c r="S38" s="254"/>
      <c r="T38" s="254"/>
      <c r="U38" s="254"/>
      <c r="V38" s="255"/>
      <c r="W38" s="248"/>
      <c r="X38" s="248"/>
      <c r="Y38" s="248"/>
      <c r="Z38" s="248"/>
      <c r="AA38" s="248"/>
    </row>
    <row r="39" spans="1:27" ht="26.25" x14ac:dyDescent="0.65">
      <c r="A39" s="285"/>
      <c r="B39" s="254"/>
      <c r="C39" s="254"/>
      <c r="D39" s="254"/>
      <c r="E39" s="254"/>
      <c r="J39" s="254"/>
      <c r="K39" s="291"/>
      <c r="L39" s="293"/>
      <c r="M39" s="254"/>
      <c r="N39" s="254"/>
      <c r="O39" s="254"/>
      <c r="P39" s="254"/>
      <c r="Q39" s="254"/>
      <c r="R39" s="254"/>
      <c r="S39" s="254"/>
      <c r="T39" s="254"/>
      <c r="U39" s="254"/>
      <c r="V39" s="255"/>
      <c r="W39" s="248"/>
      <c r="X39" s="248"/>
      <c r="Y39" s="248"/>
      <c r="Z39" s="248"/>
      <c r="AA39" s="248"/>
    </row>
    <row r="40" spans="1:27" ht="26.25" x14ac:dyDescent="0.65">
      <c r="A40" s="294"/>
      <c r="B40" s="295"/>
      <c r="C40" s="295"/>
      <c r="D40" s="295"/>
      <c r="E40" s="295"/>
      <c r="F40" s="295"/>
      <c r="G40" s="295"/>
      <c r="H40" s="295"/>
      <c r="I40" s="295"/>
      <c r="J40" s="295"/>
      <c r="K40" s="296"/>
      <c r="L40" s="297"/>
      <c r="M40" s="295"/>
      <c r="N40" s="295"/>
      <c r="O40" s="295"/>
      <c r="P40" s="295"/>
      <c r="Q40" s="295"/>
      <c r="R40" s="295"/>
      <c r="S40" s="295"/>
      <c r="T40" s="295"/>
      <c r="U40" s="295"/>
      <c r="V40" s="298"/>
      <c r="W40" s="248"/>
      <c r="X40" s="248"/>
      <c r="Y40" s="248"/>
      <c r="Z40" s="248"/>
      <c r="AA40" s="248"/>
    </row>
    <row r="41" spans="1:27" ht="26.25" x14ac:dyDescent="0.65">
      <c r="A41" s="375" t="s">
        <v>765</v>
      </c>
      <c r="B41" s="376"/>
      <c r="C41" s="376"/>
      <c r="D41" s="376"/>
      <c r="E41" s="376"/>
      <c r="F41" s="376"/>
      <c r="G41" s="376"/>
      <c r="H41" s="376"/>
      <c r="I41" s="376"/>
      <c r="J41" s="376"/>
      <c r="K41" s="376"/>
      <c r="L41" s="376"/>
      <c r="M41" s="376"/>
      <c r="N41" s="376"/>
      <c r="O41" s="376"/>
      <c r="P41" s="376"/>
      <c r="Q41" s="376"/>
      <c r="R41" s="376"/>
      <c r="S41" s="376"/>
      <c r="T41" s="376"/>
      <c r="U41" s="376"/>
      <c r="V41" s="377"/>
      <c r="W41" s="248"/>
      <c r="X41" s="248"/>
      <c r="Y41" s="248"/>
      <c r="Z41" s="248"/>
      <c r="AA41" s="248"/>
    </row>
    <row r="42" spans="1:27" ht="26.25" x14ac:dyDescent="0.65">
      <c r="A42" s="378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79"/>
      <c r="O42" s="379"/>
      <c r="P42" s="379"/>
      <c r="Q42" s="379"/>
      <c r="R42" s="379"/>
      <c r="S42" s="379"/>
      <c r="T42" s="379"/>
      <c r="U42" s="379"/>
      <c r="V42" s="380"/>
    </row>
    <row r="43" spans="1:27" ht="26.25" x14ac:dyDescent="0.65">
      <c r="A43" s="378"/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79"/>
      <c r="O43" s="379"/>
      <c r="P43" s="379"/>
      <c r="Q43" s="379"/>
      <c r="R43" s="379"/>
      <c r="S43" s="379"/>
      <c r="T43" s="379"/>
      <c r="U43" s="379"/>
      <c r="V43" s="380"/>
    </row>
    <row r="44" spans="1:27" ht="27" thickBot="1" x14ac:dyDescent="0.7">
      <c r="A44" s="299"/>
      <c r="B44" s="300"/>
      <c r="C44" s="300"/>
      <c r="D44" s="300"/>
      <c r="E44" s="300"/>
      <c r="F44" s="300"/>
      <c r="G44" s="300"/>
      <c r="H44" s="300"/>
      <c r="I44" s="300"/>
      <c r="J44" s="300"/>
      <c r="K44" s="300"/>
      <c r="L44" s="300"/>
      <c r="M44" s="300"/>
      <c r="N44" s="300"/>
      <c r="O44" s="300"/>
      <c r="P44" s="300"/>
      <c r="Q44" s="381"/>
      <c r="R44" s="381"/>
      <c r="S44" s="381"/>
      <c r="T44" s="381"/>
      <c r="U44" s="381"/>
      <c r="V44" s="382"/>
    </row>
  </sheetData>
  <mergeCells count="47">
    <mergeCell ref="J9:L9"/>
    <mergeCell ref="I1:Q1"/>
    <mergeCell ref="F2:Q3"/>
    <mergeCell ref="R3:V3"/>
    <mergeCell ref="A5:D5"/>
    <mergeCell ref="E5:G5"/>
    <mergeCell ref="H5:J5"/>
    <mergeCell ref="K5:M5"/>
    <mergeCell ref="N5:P5"/>
    <mergeCell ref="R5:S5"/>
    <mergeCell ref="T5:V5"/>
    <mergeCell ref="A7:D7"/>
    <mergeCell ref="G7:H7"/>
    <mergeCell ref="A9:D9"/>
    <mergeCell ref="E9:G9"/>
    <mergeCell ref="H9:I9"/>
    <mergeCell ref="G22:H22"/>
    <mergeCell ref="I22:V22"/>
    <mergeCell ref="A10:D11"/>
    <mergeCell ref="E10:V11"/>
    <mergeCell ref="A13:D13"/>
    <mergeCell ref="E13:F13"/>
    <mergeCell ref="G13:M13"/>
    <mergeCell ref="N13:O13"/>
    <mergeCell ref="P13:T13"/>
    <mergeCell ref="A16:V17"/>
    <mergeCell ref="A20:F21"/>
    <mergeCell ref="G20:H21"/>
    <mergeCell ref="I20:V20"/>
    <mergeCell ref="I21:V21"/>
    <mergeCell ref="A23:F23"/>
    <mergeCell ref="G23:H23"/>
    <mergeCell ref="I23:V23"/>
    <mergeCell ref="A24:F24"/>
    <mergeCell ref="G24:H24"/>
    <mergeCell ref="I24:V24"/>
    <mergeCell ref="A32:F32"/>
    <mergeCell ref="A33:V35"/>
    <mergeCell ref="A41:V43"/>
    <mergeCell ref="Q44:V44"/>
    <mergeCell ref="A27:I27"/>
    <mergeCell ref="A28:B30"/>
    <mergeCell ref="D28:T28"/>
    <mergeCell ref="U28:V28"/>
    <mergeCell ref="C29:C30"/>
    <mergeCell ref="D29:T30"/>
    <mergeCell ref="U29:V30"/>
  </mergeCells>
  <printOptions horizontalCentered="1" verticalCentered="1"/>
  <pageMargins left="0.43307086614173229" right="0.43307086614173229" top="0.23622047244094491" bottom="0.23622047244094491" header="0" footer="0"/>
  <pageSetup paperSize="9" scale="66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204"/>
  <sheetViews>
    <sheetView view="pageBreakPreview" zoomScale="70" zoomScaleNormal="85" zoomScaleSheetLayoutView="70" workbookViewId="0">
      <pane xSplit="5" ySplit="3" topLeftCell="F4" activePane="bottomRight" state="frozen"/>
      <selection activeCell="H7" sqref="H7:H22"/>
      <selection pane="topRight" activeCell="H7" sqref="H7:H22"/>
      <selection pane="bottomLeft" activeCell="H7" sqref="H7:H22"/>
      <selection pane="bottomRight" activeCell="M2" sqref="M2"/>
    </sheetView>
  </sheetViews>
  <sheetFormatPr defaultColWidth="9.140625" defaultRowHeight="15" outlineLevelRow="4" x14ac:dyDescent="0.25"/>
  <cols>
    <col min="1" max="1" width="2.28515625" style="2" customWidth="1"/>
    <col min="2" max="2" width="2.42578125" style="2" customWidth="1"/>
    <col min="3" max="3" width="0.85546875" style="154" customWidth="1"/>
    <col min="4" max="4" width="1" style="154" customWidth="1"/>
    <col min="5" max="5" width="66.7109375" style="6" customWidth="1"/>
    <col min="6" max="6" width="22" style="2" bestFit="1" customWidth="1"/>
    <col min="7" max="7" width="6.140625" style="2" customWidth="1"/>
    <col min="8" max="8" width="5.42578125" style="2" customWidth="1"/>
    <col min="9" max="10" width="13.7109375" style="2" customWidth="1"/>
    <col min="11" max="11" width="9.7109375" style="2" customWidth="1"/>
    <col min="12" max="12" width="10.5703125" style="201" customWidth="1"/>
    <col min="13" max="13" width="17.42578125" style="103" customWidth="1"/>
    <col min="14" max="14" width="16.7109375" style="103" customWidth="1"/>
    <col min="15" max="15" width="15.85546875" style="2" customWidth="1"/>
    <col min="16" max="16" width="24.42578125" style="2" customWidth="1"/>
    <col min="17" max="16384" width="9.140625" style="2"/>
  </cols>
  <sheetData>
    <row r="1" spans="1:14" ht="57" customHeight="1" x14ac:dyDescent="0.25">
      <c r="A1" s="90"/>
      <c r="B1" s="90"/>
      <c r="C1" s="151"/>
      <c r="D1" s="151"/>
      <c r="E1" s="239" t="s">
        <v>254</v>
      </c>
      <c r="F1" s="239"/>
      <c r="J1" s="37"/>
      <c r="K1" s="239"/>
    </row>
    <row r="2" spans="1:14" ht="37.5" customHeight="1" x14ac:dyDescent="0.25">
      <c r="A2" s="191" t="s">
        <v>483</v>
      </c>
      <c r="B2" s="191" t="s">
        <v>488</v>
      </c>
      <c r="C2" s="190">
        <v>1</v>
      </c>
      <c r="D2" s="189">
        <v>2</v>
      </c>
      <c r="E2" s="5" t="s">
        <v>1</v>
      </c>
      <c r="F2" s="5" t="s">
        <v>0</v>
      </c>
      <c r="G2" s="5" t="s">
        <v>231</v>
      </c>
      <c r="H2" s="5" t="s">
        <v>232</v>
      </c>
      <c r="I2" s="5" t="s">
        <v>255</v>
      </c>
      <c r="J2" s="5" t="s">
        <v>233</v>
      </c>
      <c r="K2" s="1" t="s">
        <v>228</v>
      </c>
      <c r="L2" s="202" t="s">
        <v>237</v>
      </c>
      <c r="M2" s="301" t="s">
        <v>380</v>
      </c>
      <c r="N2" s="301"/>
    </row>
    <row r="3" spans="1:14" ht="37.5" customHeight="1" x14ac:dyDescent="0.25">
      <c r="A3" s="3"/>
      <c r="B3" s="3"/>
      <c r="C3" s="152"/>
      <c r="D3" s="152"/>
      <c r="E3" s="82" t="s">
        <v>486</v>
      </c>
      <c r="F3" s="82"/>
      <c r="G3" s="82"/>
      <c r="H3" s="82"/>
      <c r="I3" s="82"/>
      <c r="J3" s="82"/>
      <c r="K3" s="176">
        <v>100</v>
      </c>
      <c r="L3" s="210">
        <f>(L4*K4+L29*K29)/K3</f>
        <v>7.3533585619678335E-2</v>
      </c>
      <c r="M3" s="302">
        <v>6800000000</v>
      </c>
      <c r="N3" s="302">
        <f>M3*L3</f>
        <v>500028382.21381265</v>
      </c>
    </row>
    <row r="4" spans="1:14" s="11" customFormat="1" ht="17.25" customHeight="1" x14ac:dyDescent="0.25">
      <c r="A4" s="177" t="s">
        <v>2</v>
      </c>
      <c r="B4" s="178"/>
      <c r="C4" s="179"/>
      <c r="D4" s="179"/>
      <c r="E4" s="180"/>
      <c r="F4" s="181"/>
      <c r="G4" s="181"/>
      <c r="H4" s="181"/>
      <c r="I4" s="181"/>
      <c r="J4" s="181"/>
      <c r="K4" s="182">
        <v>19.583727530747399</v>
      </c>
      <c r="L4" s="203">
        <f>(L5*K5+L9*K9+L11*K11+L25*K25)/K4</f>
        <v>0.3754830917874396</v>
      </c>
      <c r="M4" s="303">
        <f>$M$3*K4/$K$3</f>
        <v>1331693472.0908232</v>
      </c>
      <c r="N4" s="303">
        <f t="shared" ref="N4:N67" si="0">M4*L4</f>
        <v>500028382.21381271</v>
      </c>
    </row>
    <row r="5" spans="1:14" s="11" customFormat="1" outlineLevel="1" x14ac:dyDescent="0.25">
      <c r="A5" s="156"/>
      <c r="B5" s="162" t="s">
        <v>494</v>
      </c>
      <c r="C5" s="170"/>
      <c r="D5" s="170"/>
      <c r="E5" s="159"/>
      <c r="F5" s="159"/>
      <c r="G5" s="159"/>
      <c r="H5" s="159"/>
      <c r="I5" s="159"/>
      <c r="J5" s="159"/>
      <c r="K5" s="161">
        <v>1.4191106906338693</v>
      </c>
      <c r="L5" s="204">
        <f>SUMPRODUCT(K6:K8,L6:L8)/K5</f>
        <v>0.83333333333333337</v>
      </c>
      <c r="M5" s="304">
        <f t="shared" ref="M5:M68" si="1">$M$3*K5/$K$3</f>
        <v>96499526.963103101</v>
      </c>
      <c r="N5" s="304">
        <f t="shared" si="0"/>
        <v>80416272.469252586</v>
      </c>
    </row>
    <row r="6" spans="1:14" s="11" customFormat="1" outlineLevel="2" x14ac:dyDescent="0.25">
      <c r="A6" s="156" t="s">
        <v>351</v>
      </c>
      <c r="B6" s="166" t="s">
        <v>502</v>
      </c>
      <c r="C6" s="167"/>
      <c r="D6" s="168"/>
      <c r="E6" s="234" t="s">
        <v>495</v>
      </c>
      <c r="F6" s="234" t="s">
        <v>501</v>
      </c>
      <c r="G6" s="158" t="s">
        <v>726</v>
      </c>
      <c r="H6" s="158" t="s">
        <v>478</v>
      </c>
      <c r="I6" s="158" t="s">
        <v>734</v>
      </c>
      <c r="J6" s="237">
        <v>43878</v>
      </c>
      <c r="K6" s="235">
        <v>0.59129612109744556</v>
      </c>
      <c r="L6" s="205">
        <v>1</v>
      </c>
      <c r="M6" s="305">
        <f t="shared" si="1"/>
        <v>40208136.234626301</v>
      </c>
      <c r="N6" s="305">
        <f t="shared" si="0"/>
        <v>40208136.234626301</v>
      </c>
    </row>
    <row r="7" spans="1:14" s="11" customFormat="1" outlineLevel="2" x14ac:dyDescent="0.25">
      <c r="A7" s="156" t="s">
        <v>351</v>
      </c>
      <c r="B7" s="166" t="s">
        <v>502</v>
      </c>
      <c r="C7" s="167"/>
      <c r="D7" s="168"/>
      <c r="E7" s="234" t="s">
        <v>496</v>
      </c>
      <c r="F7" s="234" t="s">
        <v>500</v>
      </c>
      <c r="G7" s="158" t="s">
        <v>726</v>
      </c>
      <c r="H7" s="158" t="s">
        <v>342</v>
      </c>
      <c r="I7" s="158" t="s">
        <v>727</v>
      </c>
      <c r="J7" s="237">
        <v>43855</v>
      </c>
      <c r="K7" s="235">
        <v>0.59129612109744556</v>
      </c>
      <c r="L7" s="205">
        <v>1</v>
      </c>
      <c r="M7" s="305">
        <f t="shared" si="1"/>
        <v>40208136.234626301</v>
      </c>
      <c r="N7" s="305">
        <f t="shared" si="0"/>
        <v>40208136.234626301</v>
      </c>
    </row>
    <row r="8" spans="1:14" s="11" customFormat="1" outlineLevel="2" x14ac:dyDescent="0.25">
      <c r="A8" s="156" t="s">
        <v>351</v>
      </c>
      <c r="B8" s="166" t="s">
        <v>502</v>
      </c>
      <c r="C8" s="167"/>
      <c r="D8" s="168"/>
      <c r="E8" s="234" t="s">
        <v>497</v>
      </c>
      <c r="F8" s="234"/>
      <c r="G8" s="158"/>
      <c r="H8" s="158"/>
      <c r="I8" s="158"/>
      <c r="J8" s="237"/>
      <c r="K8" s="235">
        <v>0.23651844843897823</v>
      </c>
      <c r="L8" s="205"/>
      <c r="M8" s="305">
        <f t="shared" si="1"/>
        <v>16083254.49385052</v>
      </c>
      <c r="N8" s="305">
        <f t="shared" si="0"/>
        <v>0</v>
      </c>
    </row>
    <row r="9" spans="1:14" s="11" customFormat="1" outlineLevel="1" x14ac:dyDescent="0.25">
      <c r="A9" s="156"/>
      <c r="B9" s="162" t="s">
        <v>503</v>
      </c>
      <c r="C9" s="170"/>
      <c r="D9" s="170"/>
      <c r="E9" s="159"/>
      <c r="F9" s="159"/>
      <c r="G9" s="159"/>
      <c r="H9" s="159"/>
      <c r="I9" s="159"/>
      <c r="J9" s="159"/>
      <c r="K9" s="161">
        <v>2.4834437086092715</v>
      </c>
      <c r="L9" s="204">
        <f>L10</f>
        <v>0</v>
      </c>
      <c r="M9" s="304">
        <f t="shared" si="1"/>
        <v>168874172.18543047</v>
      </c>
      <c r="N9" s="304">
        <f t="shared" si="0"/>
        <v>0</v>
      </c>
    </row>
    <row r="10" spans="1:14" s="11" customFormat="1" outlineLevel="2" x14ac:dyDescent="0.25">
      <c r="A10" s="156" t="s">
        <v>351</v>
      </c>
      <c r="B10" s="166" t="s">
        <v>479</v>
      </c>
      <c r="C10" s="167"/>
      <c r="D10" s="168"/>
      <c r="E10" s="234" t="s">
        <v>556</v>
      </c>
      <c r="F10" s="234" t="s">
        <v>557</v>
      </c>
      <c r="G10" s="158"/>
      <c r="H10" s="158"/>
      <c r="I10" s="158"/>
      <c r="J10" s="158"/>
      <c r="K10" s="235">
        <v>2.4834437086092715</v>
      </c>
      <c r="L10" s="205"/>
      <c r="M10" s="305">
        <f t="shared" si="1"/>
        <v>168874172.18543047</v>
      </c>
      <c r="N10" s="305">
        <f t="shared" si="0"/>
        <v>0</v>
      </c>
    </row>
    <row r="11" spans="1:14" s="11" customFormat="1" outlineLevel="1" x14ac:dyDescent="0.25">
      <c r="A11" s="156"/>
      <c r="B11" s="162" t="s">
        <v>4</v>
      </c>
      <c r="C11" s="160"/>
      <c r="D11" s="160"/>
      <c r="E11" s="159"/>
      <c r="F11" s="159"/>
      <c r="G11" s="159"/>
      <c r="H11" s="159"/>
      <c r="I11" s="159"/>
      <c r="J11" s="159"/>
      <c r="K11" s="161">
        <v>13.315988647114475</v>
      </c>
      <c r="L11" s="204">
        <f>(L12*K12+L20*K20)/K11</f>
        <v>0.46341030195381883</v>
      </c>
      <c r="M11" s="304">
        <f t="shared" si="1"/>
        <v>905487228.0037843</v>
      </c>
      <c r="N11" s="304">
        <f t="shared" si="0"/>
        <v>419612109.74456006</v>
      </c>
    </row>
    <row r="12" spans="1:14" s="11" customFormat="1" outlineLevel="2" x14ac:dyDescent="0.25">
      <c r="A12" s="156"/>
      <c r="B12" s="165"/>
      <c r="C12" s="172" t="s">
        <v>481</v>
      </c>
      <c r="D12" s="153"/>
      <c r="E12" s="171"/>
      <c r="F12" s="171"/>
      <c r="G12" s="171"/>
      <c r="H12" s="171"/>
      <c r="I12" s="171"/>
      <c r="J12" s="171"/>
      <c r="K12" s="173">
        <v>9.3070009460737939</v>
      </c>
      <c r="L12" s="206">
        <f>SUMPRODUCT(K13:K19,L13:L19)/K12</f>
        <v>0.66302414231257933</v>
      </c>
      <c r="M12" s="306">
        <f t="shared" si="1"/>
        <v>632876064.33301795</v>
      </c>
      <c r="N12" s="306">
        <f t="shared" si="0"/>
        <v>419612109.74456</v>
      </c>
    </row>
    <row r="13" spans="1:14" s="11" customFormat="1" outlineLevel="3" x14ac:dyDescent="0.25">
      <c r="A13" s="156" t="s">
        <v>351</v>
      </c>
      <c r="B13" s="163" t="s">
        <v>478</v>
      </c>
      <c r="C13" s="153"/>
      <c r="D13" s="153"/>
      <c r="E13" s="234" t="s">
        <v>417</v>
      </c>
      <c r="F13" s="234" t="s">
        <v>499</v>
      </c>
      <c r="G13" s="158" t="s">
        <v>735</v>
      </c>
      <c r="H13" s="158">
        <v>0</v>
      </c>
      <c r="I13" s="158" t="s">
        <v>736</v>
      </c>
      <c r="J13" s="237">
        <v>43878</v>
      </c>
      <c r="K13" s="235">
        <v>3.0037842951750235</v>
      </c>
      <c r="L13" s="205">
        <v>1</v>
      </c>
      <c r="M13" s="305">
        <f t="shared" si="1"/>
        <v>204257332.07190159</v>
      </c>
      <c r="N13" s="305">
        <f t="shared" si="0"/>
        <v>204257332.07190159</v>
      </c>
    </row>
    <row r="14" spans="1:14" s="11" customFormat="1" outlineLevel="3" x14ac:dyDescent="0.25">
      <c r="A14" s="156" t="s">
        <v>351</v>
      </c>
      <c r="B14" s="163" t="s">
        <v>478</v>
      </c>
      <c r="C14" s="153"/>
      <c r="D14" s="153"/>
      <c r="E14" s="19" t="s">
        <v>422</v>
      </c>
      <c r="F14" s="19" t="s">
        <v>669</v>
      </c>
      <c r="G14" s="19"/>
      <c r="H14" s="19"/>
      <c r="I14" s="19"/>
      <c r="J14" s="19"/>
      <c r="K14" s="148">
        <v>0.74503311258278149</v>
      </c>
      <c r="L14" s="207"/>
      <c r="M14" s="307">
        <f t="shared" si="1"/>
        <v>50662251.655629136</v>
      </c>
      <c r="N14" s="307">
        <f t="shared" si="0"/>
        <v>0</v>
      </c>
    </row>
    <row r="15" spans="1:14" s="11" customFormat="1" outlineLevel="3" x14ac:dyDescent="0.25">
      <c r="A15" s="156" t="s">
        <v>351</v>
      </c>
      <c r="B15" s="163" t="s">
        <v>478</v>
      </c>
      <c r="C15" s="153"/>
      <c r="D15" s="153"/>
      <c r="E15" s="19" t="s">
        <v>420</v>
      </c>
      <c r="F15" s="19" t="s">
        <v>670</v>
      </c>
      <c r="G15" s="19"/>
      <c r="H15" s="19"/>
      <c r="I15" s="19"/>
      <c r="J15" s="19"/>
      <c r="K15" s="148">
        <v>0.74503311258278149</v>
      </c>
      <c r="L15" s="207"/>
      <c r="M15" s="307">
        <f t="shared" si="1"/>
        <v>50662251.655629136</v>
      </c>
      <c r="N15" s="307">
        <f t="shared" si="0"/>
        <v>0</v>
      </c>
    </row>
    <row r="16" spans="1:14" s="11" customFormat="1" outlineLevel="3" x14ac:dyDescent="0.25">
      <c r="A16" s="156" t="s">
        <v>351</v>
      </c>
      <c r="B16" s="163" t="s">
        <v>478</v>
      </c>
      <c r="C16" s="153"/>
      <c r="D16" s="153"/>
      <c r="E16" s="19" t="s">
        <v>487</v>
      </c>
      <c r="F16" s="19" t="s">
        <v>671</v>
      </c>
      <c r="G16" s="19"/>
      <c r="H16" s="19"/>
      <c r="I16" s="19"/>
      <c r="J16" s="19"/>
      <c r="K16" s="148">
        <v>0.74503311258278149</v>
      </c>
      <c r="L16" s="207"/>
      <c r="M16" s="307">
        <f t="shared" si="1"/>
        <v>50662251.655629136</v>
      </c>
      <c r="N16" s="307">
        <f t="shared" si="0"/>
        <v>0</v>
      </c>
    </row>
    <row r="17" spans="1:14" s="11" customFormat="1" outlineLevel="3" x14ac:dyDescent="0.25">
      <c r="A17" s="156" t="s">
        <v>351</v>
      </c>
      <c r="B17" s="163" t="s">
        <v>478</v>
      </c>
      <c r="C17" s="153"/>
      <c r="D17" s="153"/>
      <c r="E17" s="19" t="s">
        <v>731</v>
      </c>
      <c r="F17" s="19" t="s">
        <v>730</v>
      </c>
      <c r="G17" s="158" t="s">
        <v>341</v>
      </c>
      <c r="H17" s="158" t="s">
        <v>342</v>
      </c>
      <c r="I17" s="25" t="s">
        <v>733</v>
      </c>
      <c r="J17" s="238">
        <v>43856</v>
      </c>
      <c r="K17" s="148">
        <v>3.0037842951750235</v>
      </c>
      <c r="L17" s="208">
        <v>0.7</v>
      </c>
      <c r="M17" s="308">
        <f t="shared" si="1"/>
        <v>204257332.07190159</v>
      </c>
      <c r="N17" s="308">
        <f t="shared" si="0"/>
        <v>142980132.45033109</v>
      </c>
    </row>
    <row r="18" spans="1:14" s="11" customFormat="1" outlineLevel="3" x14ac:dyDescent="0.25">
      <c r="A18" s="156"/>
      <c r="B18" s="163"/>
      <c r="C18" s="153"/>
      <c r="D18" s="153"/>
      <c r="E18" s="19" t="s">
        <v>732</v>
      </c>
      <c r="F18" s="19" t="s">
        <v>729</v>
      </c>
      <c r="G18" s="158" t="s">
        <v>341</v>
      </c>
      <c r="H18" s="158" t="s">
        <v>342</v>
      </c>
      <c r="I18" s="25" t="s">
        <v>733</v>
      </c>
      <c r="J18" s="238">
        <v>43856</v>
      </c>
      <c r="K18" s="148"/>
      <c r="L18" s="208">
        <v>0.7</v>
      </c>
      <c r="M18" s="308">
        <f t="shared" si="1"/>
        <v>0</v>
      </c>
      <c r="N18" s="308">
        <f t="shared" si="0"/>
        <v>0</v>
      </c>
    </row>
    <row r="19" spans="1:14" s="11" customFormat="1" outlineLevel="3" x14ac:dyDescent="0.25">
      <c r="A19" s="156" t="s">
        <v>351</v>
      </c>
      <c r="B19" s="163" t="s">
        <v>478</v>
      </c>
      <c r="C19" s="153"/>
      <c r="D19" s="153"/>
      <c r="E19" s="19" t="s">
        <v>582</v>
      </c>
      <c r="F19" s="19" t="s">
        <v>498</v>
      </c>
      <c r="G19" s="158" t="s">
        <v>726</v>
      </c>
      <c r="H19" s="158" t="s">
        <v>342</v>
      </c>
      <c r="I19" s="25" t="s">
        <v>733</v>
      </c>
      <c r="J19" s="238">
        <v>43856</v>
      </c>
      <c r="K19" s="148">
        <v>1.064333017975402</v>
      </c>
      <c r="L19" s="208">
        <v>1</v>
      </c>
      <c r="M19" s="308">
        <f t="shared" si="1"/>
        <v>72374645.222327337</v>
      </c>
      <c r="N19" s="308">
        <f t="shared" si="0"/>
        <v>72374645.222327337</v>
      </c>
    </row>
    <row r="20" spans="1:14" s="11" customFormat="1" outlineLevel="2" x14ac:dyDescent="0.25">
      <c r="A20" s="156"/>
      <c r="B20" s="165"/>
      <c r="C20" s="174" t="s">
        <v>477</v>
      </c>
      <c r="D20" s="153"/>
      <c r="E20" s="171"/>
      <c r="F20" s="171"/>
      <c r="G20" s="171"/>
      <c r="H20" s="171"/>
      <c r="I20" s="171"/>
      <c r="J20" s="171"/>
      <c r="K20" s="173">
        <v>4.0089877010406809</v>
      </c>
      <c r="L20" s="206">
        <f>SUMPRODUCT(K21:K24,L21:L24)/K20</f>
        <v>0</v>
      </c>
      <c r="M20" s="306">
        <f t="shared" si="1"/>
        <v>272611163.67076629</v>
      </c>
      <c r="N20" s="306">
        <f t="shared" si="0"/>
        <v>0</v>
      </c>
    </row>
    <row r="21" spans="1:14" s="11" customFormat="1" outlineLevel="3" x14ac:dyDescent="0.25">
      <c r="A21" s="156" t="s">
        <v>351</v>
      </c>
      <c r="B21" s="163" t="s">
        <v>478</v>
      </c>
      <c r="C21" s="153"/>
      <c r="D21" s="153"/>
      <c r="E21" s="19" t="s">
        <v>427</v>
      </c>
      <c r="F21" s="25" t="s">
        <v>714</v>
      </c>
      <c r="G21" s="19"/>
      <c r="H21" s="19"/>
      <c r="I21" s="19"/>
      <c r="J21" s="19"/>
      <c r="K21" s="148">
        <v>1.0052034058656576</v>
      </c>
      <c r="L21" s="207"/>
      <c r="M21" s="307">
        <f t="shared" si="1"/>
        <v>68353831.598864719</v>
      </c>
      <c r="N21" s="307">
        <f t="shared" si="0"/>
        <v>0</v>
      </c>
    </row>
    <row r="22" spans="1:14" s="11" customFormat="1" outlineLevel="3" x14ac:dyDescent="0.25">
      <c r="A22" s="156" t="s">
        <v>351</v>
      </c>
      <c r="B22" s="163" t="s">
        <v>478</v>
      </c>
      <c r="C22" s="153"/>
      <c r="D22" s="153"/>
      <c r="E22" s="19" t="s">
        <v>473</v>
      </c>
      <c r="F22" s="25" t="s">
        <v>715</v>
      </c>
      <c r="G22" s="19"/>
      <c r="H22" s="19"/>
      <c r="I22" s="19"/>
      <c r="J22" s="19"/>
      <c r="K22" s="148">
        <v>1.5018921475875118</v>
      </c>
      <c r="L22" s="207"/>
      <c r="M22" s="307">
        <f t="shared" si="1"/>
        <v>102128666.03595079</v>
      </c>
      <c r="N22" s="307">
        <f t="shared" si="0"/>
        <v>0</v>
      </c>
    </row>
    <row r="23" spans="1:14" s="11" customFormat="1" outlineLevel="3" x14ac:dyDescent="0.25">
      <c r="A23" s="156" t="s">
        <v>351</v>
      </c>
      <c r="B23" s="163" t="s">
        <v>478</v>
      </c>
      <c r="C23" s="153"/>
      <c r="D23" s="153"/>
      <c r="E23" s="19" t="s">
        <v>425</v>
      </c>
      <c r="F23" s="25" t="s">
        <v>716</v>
      </c>
      <c r="G23" s="19"/>
      <c r="H23" s="19"/>
      <c r="I23" s="19"/>
      <c r="J23" s="19"/>
      <c r="K23" s="148">
        <v>0.49668874172185429</v>
      </c>
      <c r="L23" s="207"/>
      <c r="M23" s="307">
        <f t="shared" si="1"/>
        <v>33774834.43708609</v>
      </c>
      <c r="N23" s="307">
        <f t="shared" si="0"/>
        <v>0</v>
      </c>
    </row>
    <row r="24" spans="1:14" s="11" customFormat="1" outlineLevel="3" x14ac:dyDescent="0.25">
      <c r="A24" s="156" t="s">
        <v>351</v>
      </c>
      <c r="B24" s="164" t="s">
        <v>478</v>
      </c>
      <c r="C24" s="153"/>
      <c r="D24" s="153"/>
      <c r="E24" s="19" t="s">
        <v>429</v>
      </c>
      <c r="F24" s="25" t="s">
        <v>717</v>
      </c>
      <c r="G24" s="19"/>
      <c r="H24" s="19"/>
      <c r="I24" s="19"/>
      <c r="J24" s="19"/>
      <c r="K24" s="148">
        <v>1.0052034058656576</v>
      </c>
      <c r="L24" s="207"/>
      <c r="M24" s="307">
        <f t="shared" si="1"/>
        <v>68353831.598864719</v>
      </c>
      <c r="N24" s="307">
        <f t="shared" si="0"/>
        <v>0</v>
      </c>
    </row>
    <row r="25" spans="1:14" s="11" customFormat="1" outlineLevel="1" x14ac:dyDescent="0.25">
      <c r="A25" s="156"/>
      <c r="B25" s="162" t="s">
        <v>195</v>
      </c>
      <c r="C25" s="170"/>
      <c r="D25" s="170"/>
      <c r="E25" s="159"/>
      <c r="F25" s="159"/>
      <c r="G25" s="159"/>
      <c r="H25" s="159"/>
      <c r="I25" s="159"/>
      <c r="J25" s="159"/>
      <c r="K25" s="161">
        <v>2.3651844843897827</v>
      </c>
      <c r="L25" s="204">
        <f>SUMPRODUCT(K26:K28,L26:L28)/K25</f>
        <v>0</v>
      </c>
      <c r="M25" s="304">
        <f t="shared" si="1"/>
        <v>160832544.93850523</v>
      </c>
      <c r="N25" s="304">
        <f t="shared" si="0"/>
        <v>0</v>
      </c>
    </row>
    <row r="26" spans="1:14" s="11" customFormat="1" outlineLevel="2" x14ac:dyDescent="0.25">
      <c r="A26" s="156" t="s">
        <v>351</v>
      </c>
      <c r="B26" s="166" t="s">
        <v>480</v>
      </c>
      <c r="C26" s="167"/>
      <c r="D26" s="168"/>
      <c r="E26" s="234" t="s">
        <v>475</v>
      </c>
      <c r="F26" s="234"/>
      <c r="G26" s="158"/>
      <c r="H26" s="158"/>
      <c r="I26" s="158"/>
      <c r="J26" s="158"/>
      <c r="K26" s="235">
        <v>0.94607379375591294</v>
      </c>
      <c r="L26" s="205"/>
      <c r="M26" s="305">
        <f t="shared" si="1"/>
        <v>64333017.97540208</v>
      </c>
      <c r="N26" s="305">
        <f t="shared" si="0"/>
        <v>0</v>
      </c>
    </row>
    <row r="27" spans="1:14" s="11" customFormat="1" outlineLevel="2" x14ac:dyDescent="0.25">
      <c r="A27" s="156" t="s">
        <v>351</v>
      </c>
      <c r="B27" s="166" t="s">
        <v>480</v>
      </c>
      <c r="C27" s="167"/>
      <c r="D27" s="168"/>
      <c r="E27" s="234" t="s">
        <v>476</v>
      </c>
      <c r="F27" s="234"/>
      <c r="G27" s="158"/>
      <c r="H27" s="158"/>
      <c r="I27" s="158"/>
      <c r="J27" s="158"/>
      <c r="K27" s="235">
        <v>0.70955534531693476</v>
      </c>
      <c r="L27" s="205"/>
      <c r="M27" s="305">
        <f t="shared" si="1"/>
        <v>48249763.481551558</v>
      </c>
      <c r="N27" s="305">
        <f t="shared" si="0"/>
        <v>0</v>
      </c>
    </row>
    <row r="28" spans="1:14" s="11" customFormat="1" outlineLevel="2" x14ac:dyDescent="0.25">
      <c r="A28" s="157" t="s">
        <v>351</v>
      </c>
      <c r="B28" s="166" t="s">
        <v>480</v>
      </c>
      <c r="C28" s="167"/>
      <c r="D28" s="168"/>
      <c r="E28" s="234" t="s">
        <v>439</v>
      </c>
      <c r="F28" s="234"/>
      <c r="G28" s="158"/>
      <c r="H28" s="158"/>
      <c r="I28" s="158"/>
      <c r="J28" s="158"/>
      <c r="K28" s="235">
        <v>0.70955534531693476</v>
      </c>
      <c r="L28" s="205"/>
      <c r="M28" s="305">
        <f t="shared" si="1"/>
        <v>48249763.481551558</v>
      </c>
      <c r="N28" s="305">
        <f t="shared" si="0"/>
        <v>0</v>
      </c>
    </row>
    <row r="29" spans="1:14" s="11" customFormat="1" ht="17.25" customHeight="1" x14ac:dyDescent="0.25">
      <c r="A29" s="177" t="s">
        <v>3</v>
      </c>
      <c r="B29" s="178"/>
      <c r="C29" s="179"/>
      <c r="D29" s="179"/>
      <c r="E29" s="180"/>
      <c r="F29" s="181"/>
      <c r="G29" s="181"/>
      <c r="H29" s="181"/>
      <c r="I29" s="181"/>
      <c r="J29" s="181"/>
      <c r="K29" s="182">
        <v>80.416272469252604</v>
      </c>
      <c r="L29" s="203">
        <f>(L30*K30+L91*K91+L157*K157)/K29</f>
        <v>0</v>
      </c>
      <c r="M29" s="303">
        <f t="shared" si="1"/>
        <v>5468306527.9091768</v>
      </c>
      <c r="N29" s="303">
        <f t="shared" si="0"/>
        <v>0</v>
      </c>
    </row>
    <row r="30" spans="1:14" s="11" customFormat="1" outlineLevel="1" x14ac:dyDescent="0.25">
      <c r="A30" s="156"/>
      <c r="B30" s="162" t="s">
        <v>503</v>
      </c>
      <c r="C30" s="170"/>
      <c r="D30" s="170"/>
      <c r="E30" s="159"/>
      <c r="F30" s="159"/>
      <c r="G30" s="159"/>
      <c r="H30" s="159"/>
      <c r="I30" s="159"/>
      <c r="J30" s="159"/>
      <c r="K30" s="161">
        <v>19.985808893093662</v>
      </c>
      <c r="L30" s="204">
        <f>(L31*K31+L50*K50+L57*K57+L82*K82)/K30</f>
        <v>0</v>
      </c>
      <c r="M30" s="304">
        <f t="shared" si="1"/>
        <v>1359035004.7303689</v>
      </c>
      <c r="N30" s="304">
        <f t="shared" si="0"/>
        <v>0</v>
      </c>
    </row>
    <row r="31" spans="1:14" s="11" customFormat="1" outlineLevel="2" x14ac:dyDescent="0.25">
      <c r="A31" s="156"/>
      <c r="B31" s="12"/>
      <c r="C31" s="172" t="s">
        <v>504</v>
      </c>
      <c r="D31" s="183"/>
      <c r="E31" s="171"/>
      <c r="F31" s="171"/>
      <c r="G31" s="171"/>
      <c r="H31" s="171"/>
      <c r="I31" s="171"/>
      <c r="J31" s="171"/>
      <c r="K31" s="173">
        <v>10.584200567644276</v>
      </c>
      <c r="L31" s="206">
        <f>(L32*K32+L37*K37+L39*K39+L43*K43+L47*K47)/K31</f>
        <v>0</v>
      </c>
      <c r="M31" s="306">
        <f t="shared" si="1"/>
        <v>719725638.59981084</v>
      </c>
      <c r="N31" s="306">
        <f t="shared" si="0"/>
        <v>0</v>
      </c>
    </row>
    <row r="32" spans="1:14" s="11" customFormat="1" outlineLevel="3" x14ac:dyDescent="0.25">
      <c r="A32" s="156"/>
      <c r="B32" s="12"/>
      <c r="C32" s="211"/>
      <c r="D32" s="212" t="s">
        <v>414</v>
      </c>
      <c r="E32" s="214"/>
      <c r="F32" s="214"/>
      <c r="G32" s="214"/>
      <c r="H32" s="214"/>
      <c r="I32" s="214"/>
      <c r="J32" s="214"/>
      <c r="K32" s="215">
        <v>4.7303689687795645</v>
      </c>
      <c r="L32" s="216">
        <f>SUMPRODUCT(L33:L36,K33:K36)/K32</f>
        <v>0</v>
      </c>
      <c r="M32" s="309">
        <f t="shared" si="1"/>
        <v>321665089.87701041</v>
      </c>
      <c r="N32" s="309">
        <f t="shared" si="0"/>
        <v>0</v>
      </c>
    </row>
    <row r="33" spans="1:14" s="11" customFormat="1" outlineLevel="4" x14ac:dyDescent="0.25">
      <c r="A33" s="156" t="s">
        <v>482</v>
      </c>
      <c r="B33" s="155" t="s">
        <v>479</v>
      </c>
      <c r="C33" s="184"/>
      <c r="D33" s="213"/>
      <c r="E33" s="234" t="s">
        <v>505</v>
      </c>
      <c r="F33" s="234" t="s">
        <v>558</v>
      </c>
      <c r="G33" s="158"/>
      <c r="H33" s="158"/>
      <c r="I33" s="158"/>
      <c r="J33" s="158"/>
      <c r="K33" s="236">
        <v>1.5373699148533586</v>
      </c>
      <c r="L33" s="205"/>
      <c r="M33" s="305">
        <f t="shared" si="1"/>
        <v>104541154.21002838</v>
      </c>
      <c r="N33" s="305">
        <f t="shared" si="0"/>
        <v>0</v>
      </c>
    </row>
    <row r="34" spans="1:14" s="11" customFormat="1" outlineLevel="4" x14ac:dyDescent="0.25">
      <c r="A34" s="156" t="s">
        <v>482</v>
      </c>
      <c r="B34" s="155" t="s">
        <v>479</v>
      </c>
      <c r="C34" s="184"/>
      <c r="D34" s="213"/>
      <c r="E34" s="19" t="s">
        <v>555</v>
      </c>
      <c r="F34" s="19" t="s">
        <v>559</v>
      </c>
      <c r="G34" s="25"/>
      <c r="H34" s="25"/>
      <c r="I34" s="25"/>
      <c r="J34" s="25"/>
      <c r="K34" s="185">
        <v>1.4191106906338695</v>
      </c>
      <c r="L34" s="208"/>
      <c r="M34" s="308">
        <f t="shared" si="1"/>
        <v>96499526.963103116</v>
      </c>
      <c r="N34" s="308">
        <f t="shared" si="0"/>
        <v>0</v>
      </c>
    </row>
    <row r="35" spans="1:14" s="11" customFormat="1" outlineLevel="4" x14ac:dyDescent="0.25">
      <c r="A35" s="156" t="s">
        <v>482</v>
      </c>
      <c r="B35" s="155" t="s">
        <v>479</v>
      </c>
      <c r="C35" s="184"/>
      <c r="D35" s="213"/>
      <c r="E35" s="19" t="s">
        <v>506</v>
      </c>
      <c r="F35" s="19" t="s">
        <v>560</v>
      </c>
      <c r="G35" s="25"/>
      <c r="H35" s="25"/>
      <c r="I35" s="25"/>
      <c r="J35" s="25"/>
      <c r="K35" s="185">
        <v>1.1825922421948911</v>
      </c>
      <c r="L35" s="208"/>
      <c r="M35" s="308">
        <f t="shared" si="1"/>
        <v>80416272.469252601</v>
      </c>
      <c r="N35" s="308">
        <f t="shared" si="0"/>
        <v>0</v>
      </c>
    </row>
    <row r="36" spans="1:14" s="11" customFormat="1" outlineLevel="4" x14ac:dyDescent="0.25">
      <c r="A36" s="156" t="s">
        <v>482</v>
      </c>
      <c r="B36" s="155" t="s">
        <v>479</v>
      </c>
      <c r="C36" s="184"/>
      <c r="D36" s="213"/>
      <c r="E36" s="19" t="s">
        <v>507</v>
      </c>
      <c r="F36" s="19" t="s">
        <v>561</v>
      </c>
      <c r="G36" s="25"/>
      <c r="H36" s="25"/>
      <c r="I36" s="25"/>
      <c r="J36" s="25"/>
      <c r="K36" s="185">
        <v>0.59129612109744556</v>
      </c>
      <c r="L36" s="208"/>
      <c r="M36" s="308">
        <f t="shared" si="1"/>
        <v>40208136.234626301</v>
      </c>
      <c r="N36" s="308">
        <f t="shared" si="0"/>
        <v>0</v>
      </c>
    </row>
    <row r="37" spans="1:14" s="11" customFormat="1" outlineLevel="3" x14ac:dyDescent="0.25">
      <c r="A37" s="156"/>
      <c r="B37" s="12"/>
      <c r="C37" s="211"/>
      <c r="D37" s="212" t="s">
        <v>415</v>
      </c>
      <c r="E37" s="214"/>
      <c r="F37" s="214"/>
      <c r="G37" s="214"/>
      <c r="H37" s="214"/>
      <c r="I37" s="214"/>
      <c r="J37" s="214"/>
      <c r="K37" s="215">
        <v>3.4176915799432357</v>
      </c>
      <c r="L37" s="216">
        <f>L38</f>
        <v>0</v>
      </c>
      <c r="M37" s="309">
        <f t="shared" si="1"/>
        <v>232403027.43614003</v>
      </c>
      <c r="N37" s="309">
        <f t="shared" si="0"/>
        <v>0</v>
      </c>
    </row>
    <row r="38" spans="1:14" s="11" customFormat="1" outlineLevel="4" x14ac:dyDescent="0.25">
      <c r="A38" s="156" t="s">
        <v>482</v>
      </c>
      <c r="B38" s="155" t="s">
        <v>479</v>
      </c>
      <c r="C38" s="184"/>
      <c r="D38" s="213"/>
      <c r="E38" s="234" t="s">
        <v>555</v>
      </c>
      <c r="F38" s="234" t="s">
        <v>562</v>
      </c>
      <c r="G38" s="158"/>
      <c r="H38" s="158"/>
      <c r="I38" s="158"/>
      <c r="J38" s="158"/>
      <c r="K38" s="236">
        <v>3.4176915799432357</v>
      </c>
      <c r="L38" s="205"/>
      <c r="M38" s="305">
        <f t="shared" si="1"/>
        <v>232403027.43614003</v>
      </c>
      <c r="N38" s="305">
        <f t="shared" si="0"/>
        <v>0</v>
      </c>
    </row>
    <row r="39" spans="1:14" s="11" customFormat="1" outlineLevel="3" x14ac:dyDescent="0.25">
      <c r="A39" s="156"/>
      <c r="B39" s="12"/>
      <c r="C39" s="211"/>
      <c r="D39" s="212" t="s">
        <v>492</v>
      </c>
      <c r="E39" s="214"/>
      <c r="F39" s="214"/>
      <c r="G39" s="214"/>
      <c r="H39" s="214"/>
      <c r="I39" s="214"/>
      <c r="J39" s="214"/>
      <c r="K39" s="215">
        <v>1.1234626300851467</v>
      </c>
      <c r="L39" s="216">
        <f>SUMPRODUCT(L40:L42,K40:K42)/K39</f>
        <v>0</v>
      </c>
      <c r="M39" s="309">
        <f t="shared" si="1"/>
        <v>76395458.845789969</v>
      </c>
      <c r="N39" s="309">
        <f t="shared" si="0"/>
        <v>0</v>
      </c>
    </row>
    <row r="40" spans="1:14" s="11" customFormat="1" outlineLevel="4" x14ac:dyDescent="0.25">
      <c r="A40" s="156" t="s">
        <v>482</v>
      </c>
      <c r="B40" s="155" t="s">
        <v>479</v>
      </c>
      <c r="C40" s="184"/>
      <c r="D40" s="213"/>
      <c r="E40" s="234" t="s">
        <v>563</v>
      </c>
      <c r="F40" s="234" t="s">
        <v>566</v>
      </c>
      <c r="G40" s="158"/>
      <c r="H40" s="158"/>
      <c r="I40" s="158"/>
      <c r="J40" s="158"/>
      <c r="K40" s="236">
        <v>0.41390728476821192</v>
      </c>
      <c r="L40" s="205"/>
      <c r="M40" s="305">
        <f t="shared" si="1"/>
        <v>28145695.364238411</v>
      </c>
      <c r="N40" s="305">
        <f t="shared" si="0"/>
        <v>0</v>
      </c>
    </row>
    <row r="41" spans="1:14" s="11" customFormat="1" outlineLevel="4" x14ac:dyDescent="0.25">
      <c r="A41" s="156" t="s">
        <v>482</v>
      </c>
      <c r="B41" s="155" t="s">
        <v>479</v>
      </c>
      <c r="C41" s="184"/>
      <c r="D41" s="213"/>
      <c r="E41" s="19" t="s">
        <v>564</v>
      </c>
      <c r="F41" s="19" t="s">
        <v>567</v>
      </c>
      <c r="G41" s="25"/>
      <c r="H41" s="25"/>
      <c r="I41" s="25"/>
      <c r="J41" s="25"/>
      <c r="K41" s="185">
        <v>0.41390728476821192</v>
      </c>
      <c r="L41" s="208"/>
      <c r="M41" s="308">
        <f t="shared" si="1"/>
        <v>28145695.364238411</v>
      </c>
      <c r="N41" s="308">
        <f t="shared" si="0"/>
        <v>0</v>
      </c>
    </row>
    <row r="42" spans="1:14" s="11" customFormat="1" outlineLevel="4" x14ac:dyDescent="0.25">
      <c r="A42" s="156" t="s">
        <v>482</v>
      </c>
      <c r="B42" s="155" t="s">
        <v>479</v>
      </c>
      <c r="C42" s="184"/>
      <c r="D42" s="213"/>
      <c r="E42" s="19" t="s">
        <v>565</v>
      </c>
      <c r="F42" s="19" t="s">
        <v>568</v>
      </c>
      <c r="G42" s="25"/>
      <c r="H42" s="25"/>
      <c r="I42" s="25"/>
      <c r="J42" s="25"/>
      <c r="K42" s="185">
        <v>0.29564806054872278</v>
      </c>
      <c r="L42" s="208"/>
      <c r="M42" s="308">
        <f t="shared" si="1"/>
        <v>20104068.11731315</v>
      </c>
      <c r="N42" s="308">
        <f t="shared" si="0"/>
        <v>0</v>
      </c>
    </row>
    <row r="43" spans="1:14" s="11" customFormat="1" outlineLevel="3" x14ac:dyDescent="0.25">
      <c r="A43" s="156"/>
      <c r="B43" s="12"/>
      <c r="C43" s="211"/>
      <c r="D43" s="212" t="s">
        <v>493</v>
      </c>
      <c r="E43" s="214"/>
      <c r="F43" s="214"/>
      <c r="G43" s="214"/>
      <c r="H43" s="214"/>
      <c r="I43" s="214"/>
      <c r="J43" s="214"/>
      <c r="K43" s="215">
        <v>1.1234626300851467</v>
      </c>
      <c r="L43" s="216">
        <f>SUMPRODUCT(L44:L46,K44:K46)/K43</f>
        <v>0</v>
      </c>
      <c r="M43" s="309">
        <f t="shared" si="1"/>
        <v>76395458.845789969</v>
      </c>
      <c r="N43" s="309">
        <f t="shared" si="0"/>
        <v>0</v>
      </c>
    </row>
    <row r="44" spans="1:14" s="11" customFormat="1" outlineLevel="4" x14ac:dyDescent="0.25">
      <c r="A44" s="156" t="s">
        <v>482</v>
      </c>
      <c r="B44" s="155" t="s">
        <v>479</v>
      </c>
      <c r="C44" s="184"/>
      <c r="D44" s="213"/>
      <c r="E44" s="234" t="s">
        <v>508</v>
      </c>
      <c r="F44" s="234" t="s">
        <v>510</v>
      </c>
      <c r="G44" s="158"/>
      <c r="H44" s="158"/>
      <c r="I44" s="158"/>
      <c r="J44" s="158"/>
      <c r="K44" s="236">
        <v>0.41390728476821192</v>
      </c>
      <c r="L44" s="205"/>
      <c r="M44" s="305">
        <f t="shared" si="1"/>
        <v>28145695.364238411</v>
      </c>
      <c r="N44" s="305">
        <f t="shared" si="0"/>
        <v>0</v>
      </c>
    </row>
    <row r="45" spans="1:14" s="11" customFormat="1" outlineLevel="4" x14ac:dyDescent="0.25">
      <c r="A45" s="156" t="s">
        <v>482</v>
      </c>
      <c r="B45" s="155" t="s">
        <v>479</v>
      </c>
      <c r="C45" s="184"/>
      <c r="D45" s="213"/>
      <c r="E45" s="19" t="s">
        <v>509</v>
      </c>
      <c r="F45" s="19" t="s">
        <v>512</v>
      </c>
      <c r="G45" s="25"/>
      <c r="H45" s="25"/>
      <c r="I45" s="25"/>
      <c r="J45" s="25"/>
      <c r="K45" s="185">
        <v>0.41390728476821192</v>
      </c>
      <c r="L45" s="208"/>
      <c r="M45" s="308">
        <f t="shared" si="1"/>
        <v>28145695.364238411</v>
      </c>
      <c r="N45" s="308">
        <f t="shared" si="0"/>
        <v>0</v>
      </c>
    </row>
    <row r="46" spans="1:14" s="11" customFormat="1" outlineLevel="4" x14ac:dyDescent="0.25">
      <c r="A46" s="156" t="s">
        <v>482</v>
      </c>
      <c r="B46" s="155" t="s">
        <v>479</v>
      </c>
      <c r="C46" s="184"/>
      <c r="D46" s="213"/>
      <c r="E46" s="19" t="s">
        <v>511</v>
      </c>
      <c r="F46" s="19" t="s">
        <v>569</v>
      </c>
      <c r="G46" s="25"/>
      <c r="H46" s="25"/>
      <c r="I46" s="25"/>
      <c r="J46" s="25"/>
      <c r="K46" s="185">
        <v>0.29564806054872278</v>
      </c>
      <c r="L46" s="208"/>
      <c r="M46" s="308">
        <f t="shared" si="1"/>
        <v>20104068.11731315</v>
      </c>
      <c r="N46" s="308">
        <f t="shared" si="0"/>
        <v>0</v>
      </c>
    </row>
    <row r="47" spans="1:14" s="11" customFormat="1" outlineLevel="3" x14ac:dyDescent="0.25">
      <c r="A47" s="156"/>
      <c r="B47" s="12"/>
      <c r="C47" s="211"/>
      <c r="D47" s="212" t="s">
        <v>513</v>
      </c>
      <c r="E47" s="214"/>
      <c r="F47" s="214"/>
      <c r="G47" s="214"/>
      <c r="H47" s="214"/>
      <c r="I47" s="214"/>
      <c r="J47" s="214"/>
      <c r="K47" s="215">
        <v>0.1892147587511826</v>
      </c>
      <c r="L47" s="216">
        <f>SUMPRODUCT(L48:L49,K48:K49)/K47</f>
        <v>0</v>
      </c>
      <c r="M47" s="309">
        <f t="shared" si="1"/>
        <v>12866603.595080417</v>
      </c>
      <c r="N47" s="309">
        <f t="shared" si="0"/>
        <v>0</v>
      </c>
    </row>
    <row r="48" spans="1:14" s="11" customFormat="1" outlineLevel="4" x14ac:dyDescent="0.25">
      <c r="A48" s="156" t="s">
        <v>482</v>
      </c>
      <c r="B48" s="155" t="s">
        <v>479</v>
      </c>
      <c r="C48" s="184"/>
      <c r="D48" s="213"/>
      <c r="E48" s="234" t="s">
        <v>412</v>
      </c>
      <c r="F48" s="234" t="s">
        <v>570</v>
      </c>
      <c r="G48" s="158"/>
      <c r="H48" s="158"/>
      <c r="I48" s="158"/>
      <c r="J48" s="158"/>
      <c r="K48" s="236">
        <v>9.46073793755913E-2</v>
      </c>
      <c r="L48" s="205"/>
      <c r="M48" s="305">
        <f t="shared" si="1"/>
        <v>6433301.7975402083</v>
      </c>
      <c r="N48" s="305">
        <f t="shared" si="0"/>
        <v>0</v>
      </c>
    </row>
    <row r="49" spans="1:20" s="11" customFormat="1" outlineLevel="4" x14ac:dyDescent="0.25">
      <c r="A49" s="156" t="s">
        <v>482</v>
      </c>
      <c r="B49" s="155" t="s">
        <v>479</v>
      </c>
      <c r="C49" s="184"/>
      <c r="D49" s="213"/>
      <c r="E49" s="19" t="s">
        <v>514</v>
      </c>
      <c r="F49" s="19" t="s">
        <v>571</v>
      </c>
      <c r="G49" s="25"/>
      <c r="H49" s="25"/>
      <c r="I49" s="25"/>
      <c r="J49" s="25"/>
      <c r="K49" s="185">
        <v>9.46073793755913E-2</v>
      </c>
      <c r="L49" s="208"/>
      <c r="M49" s="308">
        <f t="shared" si="1"/>
        <v>6433301.7975402083</v>
      </c>
      <c r="N49" s="308">
        <f t="shared" si="0"/>
        <v>0</v>
      </c>
    </row>
    <row r="50" spans="1:20" s="11" customFormat="1" outlineLevel="2" x14ac:dyDescent="0.25">
      <c r="A50" s="156"/>
      <c r="B50" s="155"/>
      <c r="C50" s="172" t="s">
        <v>515</v>
      </c>
      <c r="D50" s="183"/>
      <c r="E50" s="171"/>
      <c r="F50" s="171"/>
      <c r="G50" s="171"/>
      <c r="H50" s="171"/>
      <c r="I50" s="171"/>
      <c r="J50" s="171"/>
      <c r="K50" s="173">
        <v>3.0747398297067172</v>
      </c>
      <c r="L50" s="206">
        <f>SUMPRODUCT(L51:L56,K51:K56)/K50</f>
        <v>0</v>
      </c>
      <c r="M50" s="306">
        <f t="shared" si="1"/>
        <v>209082308.42005676</v>
      </c>
      <c r="N50" s="306">
        <f t="shared" si="0"/>
        <v>0</v>
      </c>
      <c r="O50" s="147"/>
      <c r="P50" s="147"/>
      <c r="T50" s="11" t="s">
        <v>416</v>
      </c>
    </row>
    <row r="51" spans="1:20" s="11" customFormat="1" outlineLevel="3" x14ac:dyDescent="0.25">
      <c r="A51" s="156" t="s">
        <v>482</v>
      </c>
      <c r="B51" s="155" t="s">
        <v>479</v>
      </c>
      <c r="C51" s="184"/>
      <c r="D51" s="200"/>
      <c r="E51" s="19" t="s">
        <v>516</v>
      </c>
      <c r="F51" s="19" t="s">
        <v>572</v>
      </c>
      <c r="G51" s="19"/>
      <c r="H51" s="19"/>
      <c r="I51" s="19"/>
      <c r="J51" s="19"/>
      <c r="K51" s="185">
        <v>0.23651844843897823</v>
      </c>
      <c r="L51" s="207"/>
      <c r="M51" s="307">
        <f t="shared" si="1"/>
        <v>16083254.49385052</v>
      </c>
      <c r="N51" s="307">
        <f t="shared" si="0"/>
        <v>0</v>
      </c>
      <c r="O51" s="147"/>
      <c r="P51" s="147"/>
    </row>
    <row r="52" spans="1:20" s="11" customFormat="1" outlineLevel="3" x14ac:dyDescent="0.25">
      <c r="A52" s="156" t="s">
        <v>482</v>
      </c>
      <c r="B52" s="155" t="s">
        <v>479</v>
      </c>
      <c r="C52" s="184"/>
      <c r="D52" s="200"/>
      <c r="E52" s="19" t="s">
        <v>517</v>
      </c>
      <c r="F52" s="19" t="s">
        <v>573</v>
      </c>
      <c r="G52" s="19"/>
      <c r="H52" s="19"/>
      <c r="I52" s="19"/>
      <c r="J52" s="19"/>
      <c r="K52" s="185">
        <v>0.23651844843897823</v>
      </c>
      <c r="L52" s="207"/>
      <c r="M52" s="307">
        <f t="shared" si="1"/>
        <v>16083254.49385052</v>
      </c>
      <c r="N52" s="307">
        <f t="shared" si="0"/>
        <v>0</v>
      </c>
    </row>
    <row r="53" spans="1:20" s="11" customFormat="1" outlineLevel="3" x14ac:dyDescent="0.25">
      <c r="A53" s="156" t="s">
        <v>482</v>
      </c>
      <c r="B53" s="155" t="s">
        <v>479</v>
      </c>
      <c r="C53" s="184"/>
      <c r="D53" s="200"/>
      <c r="E53" s="19" t="s">
        <v>518</v>
      </c>
      <c r="F53" s="19" t="s">
        <v>574</v>
      </c>
      <c r="G53" s="19"/>
      <c r="H53" s="19"/>
      <c r="I53" s="19"/>
      <c r="J53" s="19"/>
      <c r="K53" s="185">
        <v>0.70955534531693476</v>
      </c>
      <c r="L53" s="207"/>
      <c r="M53" s="307">
        <f t="shared" si="1"/>
        <v>48249763.481551558</v>
      </c>
      <c r="N53" s="307">
        <f t="shared" si="0"/>
        <v>0</v>
      </c>
    </row>
    <row r="54" spans="1:20" s="11" customFormat="1" outlineLevel="3" x14ac:dyDescent="0.25">
      <c r="A54" s="156" t="s">
        <v>482</v>
      </c>
      <c r="B54" s="155" t="s">
        <v>479</v>
      </c>
      <c r="C54" s="184"/>
      <c r="D54" s="200"/>
      <c r="E54" s="19" t="s">
        <v>519</v>
      </c>
      <c r="F54" s="19" t="s">
        <v>575</v>
      </c>
      <c r="G54" s="19"/>
      <c r="H54" s="19"/>
      <c r="I54" s="19"/>
      <c r="J54" s="19"/>
      <c r="K54" s="185">
        <v>0.23651844843897823</v>
      </c>
      <c r="L54" s="207"/>
      <c r="M54" s="307">
        <f t="shared" si="1"/>
        <v>16083254.49385052</v>
      </c>
      <c r="N54" s="307">
        <f t="shared" si="0"/>
        <v>0</v>
      </c>
      <c r="O54" s="147"/>
      <c r="P54" s="147"/>
    </row>
    <row r="55" spans="1:20" s="11" customFormat="1" outlineLevel="3" x14ac:dyDescent="0.25">
      <c r="A55" s="156" t="s">
        <v>482</v>
      </c>
      <c r="B55" s="155" t="s">
        <v>479</v>
      </c>
      <c r="C55" s="184"/>
      <c r="D55" s="200"/>
      <c r="E55" s="19" t="s">
        <v>520</v>
      </c>
      <c r="F55" s="19" t="s">
        <v>521</v>
      </c>
      <c r="G55" s="19"/>
      <c r="H55" s="19"/>
      <c r="I55" s="19"/>
      <c r="J55" s="19"/>
      <c r="K55" s="185">
        <v>0.23651844843897823</v>
      </c>
      <c r="L55" s="207"/>
      <c r="M55" s="307">
        <f t="shared" si="1"/>
        <v>16083254.49385052</v>
      </c>
      <c r="N55" s="307">
        <f t="shared" si="0"/>
        <v>0</v>
      </c>
      <c r="O55" s="147"/>
      <c r="P55" s="147"/>
    </row>
    <row r="56" spans="1:20" s="11" customFormat="1" outlineLevel="3" x14ac:dyDescent="0.25">
      <c r="A56" s="156" t="s">
        <v>482</v>
      </c>
      <c r="B56" s="155" t="s">
        <v>479</v>
      </c>
      <c r="C56" s="184"/>
      <c r="D56" s="200"/>
      <c r="E56" s="19" t="s">
        <v>411</v>
      </c>
      <c r="F56" s="19" t="s">
        <v>576</v>
      </c>
      <c r="G56" s="19"/>
      <c r="H56" s="19"/>
      <c r="I56" s="19"/>
      <c r="J56" s="19"/>
      <c r="K56" s="185">
        <v>1.4191106906338695</v>
      </c>
      <c r="L56" s="207"/>
      <c r="M56" s="307">
        <f t="shared" si="1"/>
        <v>96499526.963103116</v>
      </c>
      <c r="N56" s="307">
        <f t="shared" si="0"/>
        <v>0</v>
      </c>
      <c r="O56" s="147"/>
      <c r="P56" s="147"/>
    </row>
    <row r="57" spans="1:20" s="11" customFormat="1" outlineLevel="2" x14ac:dyDescent="0.25">
      <c r="A57" s="156"/>
      <c r="B57" s="12"/>
      <c r="C57" s="172" t="s">
        <v>408</v>
      </c>
      <c r="D57" s="183"/>
      <c r="E57" s="171"/>
      <c r="F57" s="171"/>
      <c r="G57" s="171"/>
      <c r="H57" s="171"/>
      <c r="I57" s="171"/>
      <c r="J57" s="171"/>
      <c r="K57" s="173">
        <v>2.5425733207190162</v>
      </c>
      <c r="L57" s="206">
        <f>(L58*K58+L63*K63+L68*K68+L73*K73+L78*K78)/K57</f>
        <v>0</v>
      </c>
      <c r="M57" s="306">
        <f t="shared" si="1"/>
        <v>172894985.80889308</v>
      </c>
      <c r="N57" s="306">
        <f t="shared" si="0"/>
        <v>0</v>
      </c>
    </row>
    <row r="58" spans="1:20" s="11" customFormat="1" outlineLevel="3" x14ac:dyDescent="0.25">
      <c r="A58" s="156"/>
      <c r="B58" s="12"/>
      <c r="C58" s="211"/>
      <c r="D58" s="212" t="s">
        <v>405</v>
      </c>
      <c r="E58" s="214"/>
      <c r="F58" s="214"/>
      <c r="G58" s="214"/>
      <c r="H58" s="214"/>
      <c r="I58" s="214"/>
      <c r="J58" s="214"/>
      <c r="K58" s="215">
        <v>0.47303689687795647</v>
      </c>
      <c r="L58" s="216">
        <f>SUMPRODUCT(L59:L62,K59:K62)/K58</f>
        <v>0</v>
      </c>
      <c r="M58" s="309">
        <f t="shared" si="1"/>
        <v>32166508.98770104</v>
      </c>
      <c r="N58" s="309">
        <f t="shared" si="0"/>
        <v>0</v>
      </c>
    </row>
    <row r="59" spans="1:20" s="11" customFormat="1" outlineLevel="4" x14ac:dyDescent="0.25">
      <c r="A59" s="156" t="s">
        <v>482</v>
      </c>
      <c r="B59" s="155" t="s">
        <v>479</v>
      </c>
      <c r="C59" s="184"/>
      <c r="D59" s="213"/>
      <c r="E59" s="234" t="s">
        <v>522</v>
      </c>
      <c r="F59" s="234" t="s">
        <v>524</v>
      </c>
      <c r="G59" s="158"/>
      <c r="H59" s="158"/>
      <c r="I59" s="158"/>
      <c r="J59" s="158"/>
      <c r="K59" s="236">
        <v>0.11825922421948912</v>
      </c>
      <c r="L59" s="205"/>
      <c r="M59" s="305">
        <f t="shared" si="1"/>
        <v>8041627.2469252599</v>
      </c>
      <c r="N59" s="305">
        <f t="shared" si="0"/>
        <v>0</v>
      </c>
    </row>
    <row r="60" spans="1:20" s="11" customFormat="1" outlineLevel="4" x14ac:dyDescent="0.25">
      <c r="A60" s="156" t="s">
        <v>482</v>
      </c>
      <c r="B60" s="155" t="s">
        <v>479</v>
      </c>
      <c r="C60" s="184"/>
      <c r="D60" s="213"/>
      <c r="E60" s="19" t="s">
        <v>523</v>
      </c>
      <c r="F60" s="19" t="s">
        <v>525</v>
      </c>
      <c r="G60" s="25"/>
      <c r="H60" s="25"/>
      <c r="I60" s="25"/>
      <c r="J60" s="25"/>
      <c r="K60" s="185">
        <v>0.11825922421948912</v>
      </c>
      <c r="L60" s="208"/>
      <c r="M60" s="308">
        <f t="shared" si="1"/>
        <v>8041627.2469252599</v>
      </c>
      <c r="N60" s="308">
        <f t="shared" si="0"/>
        <v>0</v>
      </c>
    </row>
    <row r="61" spans="1:20" s="11" customFormat="1" outlineLevel="4" x14ac:dyDescent="0.25">
      <c r="A61" s="156" t="s">
        <v>482</v>
      </c>
      <c r="B61" s="155" t="s">
        <v>479</v>
      </c>
      <c r="C61" s="184"/>
      <c r="D61" s="213"/>
      <c r="E61" s="19" t="s">
        <v>409</v>
      </c>
      <c r="F61" s="19" t="s">
        <v>527</v>
      </c>
      <c r="G61" s="25"/>
      <c r="H61" s="25"/>
      <c r="I61" s="25"/>
      <c r="J61" s="25"/>
      <c r="K61" s="185">
        <v>0.11825922421948912</v>
      </c>
      <c r="L61" s="208"/>
      <c r="M61" s="308">
        <f t="shared" si="1"/>
        <v>8041627.2469252599</v>
      </c>
      <c r="N61" s="308">
        <f t="shared" si="0"/>
        <v>0</v>
      </c>
    </row>
    <row r="62" spans="1:20" s="11" customFormat="1" outlineLevel="4" x14ac:dyDescent="0.25">
      <c r="A62" s="156" t="s">
        <v>482</v>
      </c>
      <c r="B62" s="155" t="s">
        <v>479</v>
      </c>
      <c r="C62" s="184"/>
      <c r="D62" s="213"/>
      <c r="E62" s="19" t="s">
        <v>526</v>
      </c>
      <c r="F62" s="19" t="s">
        <v>529</v>
      </c>
      <c r="G62" s="25"/>
      <c r="H62" s="25"/>
      <c r="I62" s="25"/>
      <c r="J62" s="25"/>
      <c r="K62" s="185">
        <v>0.11825922421948912</v>
      </c>
      <c r="L62" s="208"/>
      <c r="M62" s="308">
        <f t="shared" si="1"/>
        <v>8041627.2469252599</v>
      </c>
      <c r="N62" s="308">
        <f t="shared" si="0"/>
        <v>0</v>
      </c>
    </row>
    <row r="63" spans="1:20" s="11" customFormat="1" outlineLevel="3" x14ac:dyDescent="0.25">
      <c r="A63" s="156"/>
      <c r="B63" s="12"/>
      <c r="C63" s="211"/>
      <c r="D63" s="212" t="s">
        <v>528</v>
      </c>
      <c r="E63" s="214"/>
      <c r="F63" s="214"/>
      <c r="G63" s="214"/>
      <c r="H63" s="214"/>
      <c r="I63" s="214"/>
      <c r="J63" s="214"/>
      <c r="K63" s="215">
        <v>0.47303689687795647</v>
      </c>
      <c r="L63" s="216">
        <f>SUMPRODUCT(L64:L67,K64:K67)/K63</f>
        <v>0</v>
      </c>
      <c r="M63" s="309">
        <f t="shared" si="1"/>
        <v>32166508.98770104</v>
      </c>
      <c r="N63" s="309">
        <f t="shared" si="0"/>
        <v>0</v>
      </c>
    </row>
    <row r="64" spans="1:20" s="11" customFormat="1" outlineLevel="4" x14ac:dyDescent="0.25">
      <c r="A64" s="156" t="s">
        <v>482</v>
      </c>
      <c r="B64" s="155" t="s">
        <v>479</v>
      </c>
      <c r="C64" s="184"/>
      <c r="D64" s="213"/>
      <c r="E64" s="234" t="s">
        <v>522</v>
      </c>
      <c r="F64" s="234" t="s">
        <v>530</v>
      </c>
      <c r="G64" s="158"/>
      <c r="H64" s="158"/>
      <c r="I64" s="158"/>
      <c r="J64" s="158"/>
      <c r="K64" s="236">
        <v>0.11825922421948912</v>
      </c>
      <c r="L64" s="205"/>
      <c r="M64" s="305">
        <f t="shared" si="1"/>
        <v>8041627.2469252599</v>
      </c>
      <c r="N64" s="305">
        <f t="shared" si="0"/>
        <v>0</v>
      </c>
    </row>
    <row r="65" spans="1:14" s="11" customFormat="1" outlineLevel="4" x14ac:dyDescent="0.25">
      <c r="A65" s="156" t="s">
        <v>482</v>
      </c>
      <c r="B65" s="155" t="s">
        <v>479</v>
      </c>
      <c r="C65" s="184"/>
      <c r="D65" s="213"/>
      <c r="E65" s="19" t="s">
        <v>523</v>
      </c>
      <c r="F65" s="19" t="s">
        <v>531</v>
      </c>
      <c r="G65" s="25"/>
      <c r="H65" s="25"/>
      <c r="I65" s="25"/>
      <c r="J65" s="25"/>
      <c r="K65" s="185">
        <v>0.11825922421948912</v>
      </c>
      <c r="L65" s="208"/>
      <c r="M65" s="308">
        <f t="shared" si="1"/>
        <v>8041627.2469252599</v>
      </c>
      <c r="N65" s="308">
        <f t="shared" si="0"/>
        <v>0</v>
      </c>
    </row>
    <row r="66" spans="1:14" s="11" customFormat="1" outlineLevel="4" x14ac:dyDescent="0.25">
      <c r="A66" s="156" t="s">
        <v>482</v>
      </c>
      <c r="B66" s="155" t="s">
        <v>479</v>
      </c>
      <c r="C66" s="184"/>
      <c r="D66" s="213"/>
      <c r="E66" s="19" t="s">
        <v>409</v>
      </c>
      <c r="F66" s="19" t="s">
        <v>532</v>
      </c>
      <c r="G66" s="25"/>
      <c r="H66" s="25"/>
      <c r="I66" s="25"/>
      <c r="J66" s="25"/>
      <c r="K66" s="185">
        <v>0.11825922421948912</v>
      </c>
      <c r="L66" s="208"/>
      <c r="M66" s="308">
        <f t="shared" si="1"/>
        <v>8041627.2469252599</v>
      </c>
      <c r="N66" s="308">
        <f t="shared" si="0"/>
        <v>0</v>
      </c>
    </row>
    <row r="67" spans="1:14" s="11" customFormat="1" outlineLevel="4" x14ac:dyDescent="0.25">
      <c r="A67" s="156" t="s">
        <v>482</v>
      </c>
      <c r="B67" s="155" t="s">
        <v>479</v>
      </c>
      <c r="C67" s="184"/>
      <c r="D67" s="213"/>
      <c r="E67" s="19" t="s">
        <v>526</v>
      </c>
      <c r="F67" s="19" t="s">
        <v>534</v>
      </c>
      <c r="G67" s="25"/>
      <c r="H67" s="25"/>
      <c r="I67" s="25"/>
      <c r="J67" s="25"/>
      <c r="K67" s="185">
        <v>0.11825922421948912</v>
      </c>
      <c r="L67" s="208"/>
      <c r="M67" s="308">
        <f t="shared" si="1"/>
        <v>8041627.2469252599</v>
      </c>
      <c r="N67" s="308">
        <f t="shared" si="0"/>
        <v>0</v>
      </c>
    </row>
    <row r="68" spans="1:14" s="11" customFormat="1" outlineLevel="3" x14ac:dyDescent="0.25">
      <c r="A68" s="156"/>
      <c r="B68" s="12"/>
      <c r="C68" s="211"/>
      <c r="D68" s="212" t="s">
        <v>533</v>
      </c>
      <c r="E68" s="214"/>
      <c r="F68" s="214"/>
      <c r="G68" s="214"/>
      <c r="H68" s="214"/>
      <c r="I68" s="214"/>
      <c r="J68" s="214"/>
      <c r="K68" s="215">
        <v>0.35477767265846738</v>
      </c>
      <c r="L68" s="216">
        <f>SUMPRODUCT(L69:L72,K69:K72)/K68</f>
        <v>0</v>
      </c>
      <c r="M68" s="309">
        <f t="shared" si="1"/>
        <v>24124881.740775779</v>
      </c>
      <c r="N68" s="309">
        <f t="shared" ref="N68:N131" si="2">M68*L68</f>
        <v>0</v>
      </c>
    </row>
    <row r="69" spans="1:14" s="11" customFormat="1" outlineLevel="4" x14ac:dyDescent="0.25">
      <c r="A69" s="156" t="s">
        <v>482</v>
      </c>
      <c r="B69" s="155" t="s">
        <v>479</v>
      </c>
      <c r="C69" s="184"/>
      <c r="D69" s="213"/>
      <c r="E69" s="234" t="s">
        <v>522</v>
      </c>
      <c r="F69" s="234" t="s">
        <v>535</v>
      </c>
      <c r="G69" s="158"/>
      <c r="H69" s="158"/>
      <c r="I69" s="158"/>
      <c r="J69" s="158"/>
      <c r="K69" s="236">
        <v>9.46073793755913E-2</v>
      </c>
      <c r="L69" s="205"/>
      <c r="M69" s="305">
        <f t="shared" ref="M69:M132" si="3">$M$3*K69/$K$3</f>
        <v>6433301.7975402083</v>
      </c>
      <c r="N69" s="305">
        <f t="shared" si="2"/>
        <v>0</v>
      </c>
    </row>
    <row r="70" spans="1:14" s="11" customFormat="1" outlineLevel="4" x14ac:dyDescent="0.25">
      <c r="A70" s="156" t="s">
        <v>482</v>
      </c>
      <c r="B70" s="155" t="s">
        <v>479</v>
      </c>
      <c r="C70" s="184"/>
      <c r="D70" s="213"/>
      <c r="E70" s="19" t="s">
        <v>523</v>
      </c>
      <c r="F70" s="19" t="s">
        <v>536</v>
      </c>
      <c r="G70" s="25"/>
      <c r="H70" s="25"/>
      <c r="I70" s="25"/>
      <c r="J70" s="25"/>
      <c r="K70" s="185">
        <v>9.46073793755913E-2</v>
      </c>
      <c r="L70" s="208"/>
      <c r="M70" s="308">
        <f t="shared" si="3"/>
        <v>6433301.7975402083</v>
      </c>
      <c r="N70" s="308">
        <f t="shared" si="2"/>
        <v>0</v>
      </c>
    </row>
    <row r="71" spans="1:14" s="11" customFormat="1" outlineLevel="4" x14ac:dyDescent="0.25">
      <c r="A71" s="156" t="s">
        <v>482</v>
      </c>
      <c r="B71" s="155" t="s">
        <v>479</v>
      </c>
      <c r="C71" s="184"/>
      <c r="D71" s="213"/>
      <c r="E71" s="19" t="s">
        <v>409</v>
      </c>
      <c r="F71" s="19" t="s">
        <v>537</v>
      </c>
      <c r="G71" s="25"/>
      <c r="H71" s="25"/>
      <c r="I71" s="25"/>
      <c r="J71" s="25"/>
      <c r="K71" s="185">
        <v>8.2781456953642391E-2</v>
      </c>
      <c r="L71" s="208"/>
      <c r="M71" s="308">
        <f t="shared" si="3"/>
        <v>5629139.0728476821</v>
      </c>
      <c r="N71" s="308">
        <f t="shared" si="2"/>
        <v>0</v>
      </c>
    </row>
    <row r="72" spans="1:14" s="11" customFormat="1" outlineLevel="4" x14ac:dyDescent="0.25">
      <c r="A72" s="156" t="s">
        <v>482</v>
      </c>
      <c r="B72" s="155" t="s">
        <v>479</v>
      </c>
      <c r="C72" s="184"/>
      <c r="D72" s="213"/>
      <c r="E72" s="19" t="s">
        <v>526</v>
      </c>
      <c r="F72" s="19" t="s">
        <v>538</v>
      </c>
      <c r="G72" s="25"/>
      <c r="H72" s="25"/>
      <c r="I72" s="25"/>
      <c r="J72" s="25"/>
      <c r="K72" s="185">
        <v>8.2781456953642391E-2</v>
      </c>
      <c r="L72" s="208"/>
      <c r="M72" s="308">
        <f t="shared" si="3"/>
        <v>5629139.0728476821</v>
      </c>
      <c r="N72" s="308">
        <f t="shared" si="2"/>
        <v>0</v>
      </c>
    </row>
    <row r="73" spans="1:14" s="11" customFormat="1" outlineLevel="3" x14ac:dyDescent="0.25">
      <c r="A73" s="156"/>
      <c r="B73" s="12"/>
      <c r="C73" s="211"/>
      <c r="D73" s="212" t="s">
        <v>406</v>
      </c>
      <c r="E73" s="214"/>
      <c r="F73" s="214"/>
      <c r="G73" s="214"/>
      <c r="H73" s="214"/>
      <c r="I73" s="214"/>
      <c r="J73" s="214"/>
      <c r="K73" s="215">
        <v>0.29564806054872278</v>
      </c>
      <c r="L73" s="216">
        <f>SUMPRODUCT(L74:L77,K74:K77)/K73</f>
        <v>0</v>
      </c>
      <c r="M73" s="309">
        <f t="shared" si="3"/>
        <v>20104068.11731315</v>
      </c>
      <c r="N73" s="309">
        <f t="shared" si="2"/>
        <v>0</v>
      </c>
    </row>
    <row r="74" spans="1:14" s="11" customFormat="1" outlineLevel="4" x14ac:dyDescent="0.25">
      <c r="A74" s="156" t="s">
        <v>482</v>
      </c>
      <c r="B74" s="155" t="s">
        <v>479</v>
      </c>
      <c r="C74" s="184"/>
      <c r="D74" s="213"/>
      <c r="E74" s="234" t="s">
        <v>522</v>
      </c>
      <c r="F74" s="234" t="s">
        <v>539</v>
      </c>
      <c r="G74" s="158"/>
      <c r="H74" s="158"/>
      <c r="I74" s="158"/>
      <c r="J74" s="158"/>
      <c r="K74" s="236">
        <v>8.2781456953642391E-2</v>
      </c>
      <c r="L74" s="205"/>
      <c r="M74" s="305">
        <f t="shared" si="3"/>
        <v>5629139.0728476821</v>
      </c>
      <c r="N74" s="305">
        <f t="shared" si="2"/>
        <v>0</v>
      </c>
    </row>
    <row r="75" spans="1:14" s="11" customFormat="1" outlineLevel="4" x14ac:dyDescent="0.25">
      <c r="A75" s="156" t="s">
        <v>482</v>
      </c>
      <c r="B75" s="155" t="s">
        <v>479</v>
      </c>
      <c r="C75" s="184"/>
      <c r="D75" s="213"/>
      <c r="E75" s="19" t="s">
        <v>523</v>
      </c>
      <c r="F75" s="19" t="s">
        <v>540</v>
      </c>
      <c r="G75" s="25"/>
      <c r="H75" s="25"/>
      <c r="I75" s="25"/>
      <c r="J75" s="25"/>
      <c r="K75" s="185">
        <v>7.0955534531693468E-2</v>
      </c>
      <c r="L75" s="208"/>
      <c r="M75" s="308">
        <f t="shared" si="3"/>
        <v>4824976.3481551558</v>
      </c>
      <c r="N75" s="308">
        <f t="shared" si="2"/>
        <v>0</v>
      </c>
    </row>
    <row r="76" spans="1:14" s="11" customFormat="1" outlineLevel="4" x14ac:dyDescent="0.25">
      <c r="A76" s="156" t="s">
        <v>482</v>
      </c>
      <c r="B76" s="155" t="s">
        <v>479</v>
      </c>
      <c r="C76" s="184"/>
      <c r="D76" s="213"/>
      <c r="E76" s="19" t="s">
        <v>409</v>
      </c>
      <c r="F76" s="19" t="s">
        <v>541</v>
      </c>
      <c r="G76" s="25"/>
      <c r="H76" s="25"/>
      <c r="I76" s="25"/>
      <c r="J76" s="25"/>
      <c r="K76" s="185">
        <v>7.0955534531693468E-2</v>
      </c>
      <c r="L76" s="208"/>
      <c r="M76" s="308">
        <f t="shared" si="3"/>
        <v>4824976.3481551558</v>
      </c>
      <c r="N76" s="308">
        <f t="shared" si="2"/>
        <v>0</v>
      </c>
    </row>
    <row r="77" spans="1:14" s="11" customFormat="1" outlineLevel="4" x14ac:dyDescent="0.25">
      <c r="A77" s="156" t="s">
        <v>482</v>
      </c>
      <c r="B77" s="155" t="s">
        <v>479</v>
      </c>
      <c r="C77" s="184"/>
      <c r="D77" s="213"/>
      <c r="E77" s="19" t="s">
        <v>526</v>
      </c>
      <c r="F77" s="19" t="s">
        <v>577</v>
      </c>
      <c r="G77" s="25"/>
      <c r="H77" s="25"/>
      <c r="I77" s="25"/>
      <c r="J77" s="25"/>
      <c r="K77" s="185">
        <v>7.0955534531693468E-2</v>
      </c>
      <c r="L77" s="208"/>
      <c r="M77" s="308">
        <f t="shared" si="3"/>
        <v>4824976.3481551558</v>
      </c>
      <c r="N77" s="308">
        <f t="shared" si="2"/>
        <v>0</v>
      </c>
    </row>
    <row r="78" spans="1:14" s="11" customFormat="1" outlineLevel="3" x14ac:dyDescent="0.25">
      <c r="A78" s="156"/>
      <c r="B78" s="12"/>
      <c r="C78" s="211"/>
      <c r="D78" s="212" t="s">
        <v>413</v>
      </c>
      <c r="E78" s="214"/>
      <c r="F78" s="214"/>
      <c r="G78" s="214"/>
      <c r="H78" s="214"/>
      <c r="I78" s="214"/>
      <c r="J78" s="214"/>
      <c r="K78" s="215">
        <v>0.94607379375591294</v>
      </c>
      <c r="L78" s="216">
        <f>SUMPRODUCT(L79:L81,K79:K81)/K78</f>
        <v>0</v>
      </c>
      <c r="M78" s="309">
        <f t="shared" si="3"/>
        <v>64333017.97540208</v>
      </c>
      <c r="N78" s="309">
        <f t="shared" si="2"/>
        <v>0</v>
      </c>
    </row>
    <row r="79" spans="1:14" s="11" customFormat="1" outlineLevel="4" x14ac:dyDescent="0.25">
      <c r="A79" s="156" t="s">
        <v>482</v>
      </c>
      <c r="B79" s="155" t="s">
        <v>479</v>
      </c>
      <c r="C79" s="184"/>
      <c r="D79" s="213"/>
      <c r="E79" s="234" t="s">
        <v>523</v>
      </c>
      <c r="F79" s="234" t="s">
        <v>542</v>
      </c>
      <c r="G79" s="158"/>
      <c r="H79" s="158"/>
      <c r="I79" s="158"/>
      <c r="J79" s="158"/>
      <c r="K79" s="236">
        <v>0.35477767265846738</v>
      </c>
      <c r="L79" s="205"/>
      <c r="M79" s="305">
        <f t="shared" si="3"/>
        <v>24124881.740775779</v>
      </c>
      <c r="N79" s="305">
        <f t="shared" si="2"/>
        <v>0</v>
      </c>
    </row>
    <row r="80" spans="1:14" s="11" customFormat="1" outlineLevel="4" x14ac:dyDescent="0.25">
      <c r="A80" s="156" t="s">
        <v>482</v>
      </c>
      <c r="B80" s="155" t="s">
        <v>479</v>
      </c>
      <c r="C80" s="184"/>
      <c r="D80" s="213"/>
      <c r="E80" s="19" t="s">
        <v>409</v>
      </c>
      <c r="F80" s="19" t="s">
        <v>543</v>
      </c>
      <c r="G80" s="25"/>
      <c r="H80" s="25"/>
      <c r="I80" s="25"/>
      <c r="J80" s="25"/>
      <c r="K80" s="185">
        <v>0.29564806054872278</v>
      </c>
      <c r="L80" s="208"/>
      <c r="M80" s="308">
        <f t="shared" si="3"/>
        <v>20104068.11731315</v>
      </c>
      <c r="N80" s="308">
        <f t="shared" si="2"/>
        <v>0</v>
      </c>
    </row>
    <row r="81" spans="1:17" s="11" customFormat="1" outlineLevel="4" x14ac:dyDescent="0.25">
      <c r="A81" s="156" t="s">
        <v>482</v>
      </c>
      <c r="B81" s="155" t="s">
        <v>479</v>
      </c>
      <c r="C81" s="184"/>
      <c r="D81" s="213"/>
      <c r="E81" s="19" t="s">
        <v>526</v>
      </c>
      <c r="F81" s="19" t="s">
        <v>578</v>
      </c>
      <c r="G81" s="25"/>
      <c r="H81" s="25"/>
      <c r="I81" s="25"/>
      <c r="J81" s="25"/>
      <c r="K81" s="185">
        <v>0.29564806054872278</v>
      </c>
      <c r="L81" s="208"/>
      <c r="M81" s="308">
        <f t="shared" si="3"/>
        <v>20104068.11731315</v>
      </c>
      <c r="N81" s="308">
        <f t="shared" si="2"/>
        <v>0</v>
      </c>
    </row>
    <row r="82" spans="1:17" s="11" customFormat="1" outlineLevel="2" x14ac:dyDescent="0.25">
      <c r="A82" s="156"/>
      <c r="B82" s="12"/>
      <c r="C82" s="172" t="s">
        <v>410</v>
      </c>
      <c r="D82" s="183"/>
      <c r="E82" s="171"/>
      <c r="F82" s="171"/>
      <c r="G82" s="171"/>
      <c r="H82" s="171"/>
      <c r="I82" s="171"/>
      <c r="J82" s="171"/>
      <c r="K82" s="173">
        <v>3.7842951750236518</v>
      </c>
      <c r="L82" s="206">
        <f>(L83*K83+L89*K89)/K82</f>
        <v>0</v>
      </c>
      <c r="M82" s="306">
        <f t="shared" si="3"/>
        <v>257332071.90160832</v>
      </c>
      <c r="N82" s="306">
        <f t="shared" si="2"/>
        <v>0</v>
      </c>
    </row>
    <row r="83" spans="1:17" s="11" customFormat="1" outlineLevel="3" x14ac:dyDescent="0.25">
      <c r="A83" s="156"/>
      <c r="B83" s="12"/>
      <c r="C83" s="211"/>
      <c r="D83" s="212" t="s">
        <v>544</v>
      </c>
      <c r="E83" s="214"/>
      <c r="F83" s="214"/>
      <c r="G83" s="214"/>
      <c r="H83" s="214"/>
      <c r="I83" s="214"/>
      <c r="J83" s="214"/>
      <c r="K83" s="215">
        <v>3.2876064333017974</v>
      </c>
      <c r="L83" s="216">
        <f>SUMPRODUCT(L84:L88,K84:K88)/K83</f>
        <v>0</v>
      </c>
      <c r="M83" s="309">
        <f t="shared" si="3"/>
        <v>223557237.46452221</v>
      </c>
      <c r="N83" s="309">
        <f t="shared" si="2"/>
        <v>0</v>
      </c>
    </row>
    <row r="84" spans="1:17" s="11" customFormat="1" outlineLevel="4" x14ac:dyDescent="0.25">
      <c r="A84" s="156" t="s">
        <v>482</v>
      </c>
      <c r="B84" s="155" t="s">
        <v>479</v>
      </c>
      <c r="C84" s="184"/>
      <c r="D84" s="213"/>
      <c r="E84" s="234" t="s">
        <v>545</v>
      </c>
      <c r="F84" s="234" t="s">
        <v>547</v>
      </c>
      <c r="G84" s="158"/>
      <c r="H84" s="158"/>
      <c r="I84" s="158"/>
      <c r="J84" s="158"/>
      <c r="K84" s="236">
        <v>0.7568590350047304</v>
      </c>
      <c r="L84" s="205"/>
      <c r="M84" s="305">
        <f t="shared" si="3"/>
        <v>51466414.380321667</v>
      </c>
      <c r="N84" s="305">
        <f t="shared" si="2"/>
        <v>0</v>
      </c>
    </row>
    <row r="85" spans="1:17" s="11" customFormat="1" outlineLevel="4" x14ac:dyDescent="0.25">
      <c r="A85" s="156" t="s">
        <v>482</v>
      </c>
      <c r="B85" s="155" t="s">
        <v>479</v>
      </c>
      <c r="C85" s="184"/>
      <c r="D85" s="213"/>
      <c r="E85" s="19" t="s">
        <v>546</v>
      </c>
      <c r="F85" s="19" t="s">
        <v>549</v>
      </c>
      <c r="G85" s="25"/>
      <c r="H85" s="25"/>
      <c r="I85" s="25"/>
      <c r="J85" s="25"/>
      <c r="K85" s="185">
        <v>0.59129612109744556</v>
      </c>
      <c r="L85" s="208"/>
      <c r="M85" s="308">
        <f t="shared" si="3"/>
        <v>40208136.234626301</v>
      </c>
      <c r="N85" s="308">
        <f t="shared" si="2"/>
        <v>0</v>
      </c>
    </row>
    <row r="86" spans="1:17" s="11" customFormat="1" outlineLevel="4" x14ac:dyDescent="0.25">
      <c r="A86" s="156" t="s">
        <v>482</v>
      </c>
      <c r="B86" s="155" t="s">
        <v>479</v>
      </c>
      <c r="C86" s="184"/>
      <c r="D86" s="213"/>
      <c r="E86" s="19" t="s">
        <v>548</v>
      </c>
      <c r="F86" s="19" t="s">
        <v>579</v>
      </c>
      <c r="G86" s="25"/>
      <c r="H86" s="25"/>
      <c r="I86" s="25"/>
      <c r="J86" s="25"/>
      <c r="K86" s="185">
        <v>0.59129612109744556</v>
      </c>
      <c r="L86" s="208"/>
      <c r="M86" s="308">
        <f t="shared" si="3"/>
        <v>40208136.234626301</v>
      </c>
      <c r="N86" s="308">
        <f t="shared" si="2"/>
        <v>0</v>
      </c>
    </row>
    <row r="87" spans="1:17" s="11" customFormat="1" outlineLevel="4" x14ac:dyDescent="0.25">
      <c r="A87" s="156" t="s">
        <v>482</v>
      </c>
      <c r="B87" s="155" t="s">
        <v>479</v>
      </c>
      <c r="C87" s="184"/>
      <c r="D87" s="213"/>
      <c r="E87" s="19" t="s">
        <v>551</v>
      </c>
      <c r="F87" s="19" t="s">
        <v>580</v>
      </c>
      <c r="G87" s="25"/>
      <c r="H87" s="25"/>
      <c r="I87" s="25"/>
      <c r="J87" s="25"/>
      <c r="K87" s="185">
        <v>0.59129612109744556</v>
      </c>
      <c r="L87" s="208"/>
      <c r="M87" s="308">
        <f t="shared" si="3"/>
        <v>40208136.234626301</v>
      </c>
      <c r="N87" s="308">
        <f t="shared" si="2"/>
        <v>0</v>
      </c>
    </row>
    <row r="88" spans="1:17" s="11" customFormat="1" outlineLevel="4" x14ac:dyDescent="0.25">
      <c r="A88" s="156" t="s">
        <v>482</v>
      </c>
      <c r="B88" s="155" t="s">
        <v>479</v>
      </c>
      <c r="C88" s="184"/>
      <c r="D88" s="213"/>
      <c r="E88" s="19" t="s">
        <v>550</v>
      </c>
      <c r="F88" s="19" t="s">
        <v>552</v>
      </c>
      <c r="G88" s="25"/>
      <c r="H88" s="25"/>
      <c r="I88" s="25"/>
      <c r="J88" s="25"/>
      <c r="K88" s="185">
        <v>0.7568590350047304</v>
      </c>
      <c r="L88" s="208"/>
      <c r="M88" s="308">
        <f t="shared" si="3"/>
        <v>51466414.380321667</v>
      </c>
      <c r="N88" s="308">
        <f t="shared" si="2"/>
        <v>0</v>
      </c>
    </row>
    <row r="89" spans="1:17" s="11" customFormat="1" outlineLevel="3" x14ac:dyDescent="0.25">
      <c r="A89" s="156"/>
      <c r="B89" s="12"/>
      <c r="C89" s="211"/>
      <c r="D89" s="212" t="s">
        <v>554</v>
      </c>
      <c r="E89" s="214"/>
      <c r="F89" s="214"/>
      <c r="G89" s="214"/>
      <c r="H89" s="214"/>
      <c r="I89" s="214"/>
      <c r="J89" s="214"/>
      <c r="K89" s="215">
        <v>0.49668874172185429</v>
      </c>
      <c r="L89" s="216">
        <f>L90</f>
        <v>0</v>
      </c>
      <c r="M89" s="309">
        <f t="shared" si="3"/>
        <v>33774834.43708609</v>
      </c>
      <c r="N89" s="309">
        <f t="shared" si="2"/>
        <v>0</v>
      </c>
    </row>
    <row r="90" spans="1:17" s="11" customFormat="1" ht="15.75" customHeight="1" outlineLevel="4" x14ac:dyDescent="0.25">
      <c r="A90" s="156" t="s">
        <v>482</v>
      </c>
      <c r="B90" s="155" t="s">
        <v>479</v>
      </c>
      <c r="C90" s="184"/>
      <c r="D90" s="213"/>
      <c r="E90" s="234" t="s">
        <v>553</v>
      </c>
      <c r="F90" s="234" t="s">
        <v>581</v>
      </c>
      <c r="G90" s="158"/>
      <c r="H90" s="158"/>
      <c r="I90" s="158"/>
      <c r="J90" s="158"/>
      <c r="K90" s="236">
        <v>0.49668874172185429</v>
      </c>
      <c r="L90" s="205"/>
      <c r="M90" s="305">
        <f t="shared" si="3"/>
        <v>33774834.43708609</v>
      </c>
      <c r="N90" s="305">
        <f t="shared" si="2"/>
        <v>0</v>
      </c>
    </row>
    <row r="91" spans="1:17" s="11" customFormat="1" outlineLevel="1" x14ac:dyDescent="0.25">
      <c r="A91" s="156"/>
      <c r="B91" s="162" t="s">
        <v>8</v>
      </c>
      <c r="C91" s="170"/>
      <c r="D91" s="170"/>
      <c r="E91" s="159"/>
      <c r="F91" s="159"/>
      <c r="G91" s="159"/>
      <c r="H91" s="159"/>
      <c r="I91" s="159"/>
      <c r="J91" s="159"/>
      <c r="K91" s="161">
        <v>41.627246925260174</v>
      </c>
      <c r="L91" s="204">
        <f>(L92*K92+L141*K141+L151*K151)/K91</f>
        <v>0</v>
      </c>
      <c r="M91" s="304">
        <f t="shared" si="3"/>
        <v>2830652790.9176917</v>
      </c>
      <c r="N91" s="304">
        <f t="shared" si="2"/>
        <v>0</v>
      </c>
      <c r="P91" s="146"/>
      <c r="Q91" s="146"/>
    </row>
    <row r="92" spans="1:17" s="11" customFormat="1" outlineLevel="2" x14ac:dyDescent="0.25">
      <c r="A92" s="156"/>
      <c r="B92" s="155"/>
      <c r="C92" s="172" t="s">
        <v>423</v>
      </c>
      <c r="D92" s="183"/>
      <c r="E92" s="171"/>
      <c r="F92" s="171"/>
      <c r="G92" s="171"/>
      <c r="H92" s="171"/>
      <c r="I92" s="171"/>
      <c r="J92" s="171"/>
      <c r="K92" s="173">
        <v>34.862819299905389</v>
      </c>
      <c r="L92" s="206">
        <f>(L93*K93+L98*K98+L119*K119+L130*K130)/K92</f>
        <v>0</v>
      </c>
      <c r="M92" s="306">
        <f t="shared" si="3"/>
        <v>2370671712.3935666</v>
      </c>
      <c r="N92" s="306">
        <f t="shared" si="2"/>
        <v>0</v>
      </c>
      <c r="P92" s="146"/>
    </row>
    <row r="93" spans="1:17" s="11" customFormat="1" outlineLevel="3" x14ac:dyDescent="0.25">
      <c r="A93" s="156"/>
      <c r="B93" s="12"/>
      <c r="C93" s="211"/>
      <c r="D93" s="212" t="s">
        <v>428</v>
      </c>
      <c r="E93" s="214"/>
      <c r="F93" s="214"/>
      <c r="G93" s="214"/>
      <c r="H93" s="214"/>
      <c r="I93" s="214"/>
      <c r="J93" s="214"/>
      <c r="K93" s="215">
        <v>17.135761589403973</v>
      </c>
      <c r="L93" s="216">
        <f>SUMPRODUCT(L94:L97,K94:K97)/K93</f>
        <v>0</v>
      </c>
      <c r="M93" s="309">
        <f t="shared" si="3"/>
        <v>1165231788.0794702</v>
      </c>
      <c r="N93" s="309">
        <f t="shared" si="2"/>
        <v>0</v>
      </c>
    </row>
    <row r="94" spans="1:17" s="11" customFormat="1" outlineLevel="4" x14ac:dyDescent="0.25">
      <c r="A94" s="156" t="s">
        <v>482</v>
      </c>
      <c r="B94" s="155" t="s">
        <v>478</v>
      </c>
      <c r="C94" s="184"/>
      <c r="D94" s="220"/>
      <c r="E94" s="19" t="s">
        <v>613</v>
      </c>
      <c r="F94" s="19" t="s">
        <v>615</v>
      </c>
      <c r="G94" s="19"/>
      <c r="H94" s="19"/>
      <c r="I94" s="19"/>
      <c r="J94" s="19"/>
      <c r="K94" s="148">
        <v>4.7303689687795645</v>
      </c>
      <c r="L94" s="207"/>
      <c r="M94" s="307">
        <f t="shared" si="3"/>
        <v>321665089.87701041</v>
      </c>
      <c r="N94" s="307">
        <f t="shared" si="2"/>
        <v>0</v>
      </c>
    </row>
    <row r="95" spans="1:17" s="11" customFormat="1" outlineLevel="4" x14ac:dyDescent="0.25">
      <c r="A95" s="156" t="s">
        <v>482</v>
      </c>
      <c r="B95" s="155" t="s">
        <v>478</v>
      </c>
      <c r="C95" s="184"/>
      <c r="D95" s="220"/>
      <c r="E95" s="19" t="s">
        <v>649</v>
      </c>
      <c r="F95" s="19" t="s">
        <v>616</v>
      </c>
      <c r="G95" s="19"/>
      <c r="H95" s="19"/>
      <c r="I95" s="19"/>
      <c r="J95" s="19"/>
      <c r="K95" s="148">
        <v>4.7303689687795645</v>
      </c>
      <c r="L95" s="207"/>
      <c r="M95" s="307">
        <f t="shared" si="3"/>
        <v>321665089.87701041</v>
      </c>
      <c r="N95" s="307">
        <f t="shared" si="2"/>
        <v>0</v>
      </c>
    </row>
    <row r="96" spans="1:17" s="11" customFormat="1" outlineLevel="4" x14ac:dyDescent="0.25">
      <c r="A96" s="156" t="s">
        <v>482</v>
      </c>
      <c r="B96" s="155" t="s">
        <v>478</v>
      </c>
      <c r="C96" s="184"/>
      <c r="D96" s="220"/>
      <c r="E96" s="19" t="s">
        <v>650</v>
      </c>
      <c r="F96" s="19" t="s">
        <v>617</v>
      </c>
      <c r="G96" s="19"/>
      <c r="H96" s="19"/>
      <c r="I96" s="19"/>
      <c r="J96" s="19"/>
      <c r="K96" s="148">
        <v>4.7303689687795645</v>
      </c>
      <c r="L96" s="207"/>
      <c r="M96" s="307">
        <f t="shared" si="3"/>
        <v>321665089.87701041</v>
      </c>
      <c r="N96" s="307">
        <f t="shared" si="2"/>
        <v>0</v>
      </c>
    </row>
    <row r="97" spans="1:14" s="11" customFormat="1" outlineLevel="4" x14ac:dyDescent="0.25">
      <c r="A97" s="156" t="s">
        <v>482</v>
      </c>
      <c r="B97" s="155" t="s">
        <v>478</v>
      </c>
      <c r="C97" s="184"/>
      <c r="D97" s="220"/>
      <c r="E97" s="19" t="s">
        <v>614</v>
      </c>
      <c r="F97" s="19" t="s">
        <v>618</v>
      </c>
      <c r="G97" s="19"/>
      <c r="H97" s="19"/>
      <c r="I97" s="19"/>
      <c r="J97" s="19"/>
      <c r="K97" s="148">
        <v>2.9446546830652789</v>
      </c>
      <c r="L97" s="207"/>
      <c r="M97" s="307">
        <f t="shared" si="3"/>
        <v>200236518.44843894</v>
      </c>
      <c r="N97" s="307">
        <f t="shared" si="2"/>
        <v>0</v>
      </c>
    </row>
    <row r="98" spans="1:14" s="11" customFormat="1" outlineLevel="3" x14ac:dyDescent="0.25">
      <c r="A98" s="156"/>
      <c r="B98" s="12"/>
      <c r="C98" s="211"/>
      <c r="D98" s="212" t="s">
        <v>402</v>
      </c>
      <c r="E98" s="214"/>
      <c r="F98" s="214"/>
      <c r="G98" s="214"/>
      <c r="H98" s="214"/>
      <c r="I98" s="214"/>
      <c r="J98" s="214"/>
      <c r="K98" s="215">
        <v>6.1140018921475878</v>
      </c>
      <c r="L98" s="216">
        <f>SUMPRODUCT(L99:L118,K99:K118)/K98</f>
        <v>0</v>
      </c>
      <c r="M98" s="309">
        <f t="shared" si="3"/>
        <v>415752128.66603601</v>
      </c>
      <c r="N98" s="309">
        <f t="shared" si="2"/>
        <v>0</v>
      </c>
    </row>
    <row r="99" spans="1:14" s="11" customFormat="1" outlineLevel="4" x14ac:dyDescent="0.25">
      <c r="A99" s="156" t="s">
        <v>482</v>
      </c>
      <c r="B99" s="155" t="s">
        <v>478</v>
      </c>
      <c r="C99" s="184"/>
      <c r="D99" s="220"/>
      <c r="E99" s="19" t="s">
        <v>630</v>
      </c>
      <c r="F99" s="19" t="s">
        <v>593</v>
      </c>
      <c r="G99" s="19"/>
      <c r="H99" s="19"/>
      <c r="I99" s="19"/>
      <c r="J99" s="19"/>
      <c r="K99" s="148">
        <v>0.30747398297067169</v>
      </c>
      <c r="L99" s="207"/>
      <c r="M99" s="307">
        <f t="shared" si="3"/>
        <v>20908230.842005674</v>
      </c>
      <c r="N99" s="307">
        <f t="shared" si="2"/>
        <v>0</v>
      </c>
    </row>
    <row r="100" spans="1:14" s="11" customFormat="1" outlineLevel="4" x14ac:dyDescent="0.25">
      <c r="A100" s="156" t="s">
        <v>482</v>
      </c>
      <c r="B100" s="155" t="s">
        <v>478</v>
      </c>
      <c r="C100" s="184"/>
      <c r="D100" s="220"/>
      <c r="E100" s="19" t="s">
        <v>631</v>
      </c>
      <c r="F100" s="19" t="s">
        <v>594</v>
      </c>
      <c r="G100" s="19"/>
      <c r="H100" s="19"/>
      <c r="I100" s="19"/>
      <c r="J100" s="19"/>
      <c r="K100" s="148">
        <v>0.30747398297067169</v>
      </c>
      <c r="L100" s="207"/>
      <c r="M100" s="307">
        <f t="shared" si="3"/>
        <v>20908230.842005674</v>
      </c>
      <c r="N100" s="307">
        <f t="shared" si="2"/>
        <v>0</v>
      </c>
    </row>
    <row r="101" spans="1:14" s="11" customFormat="1" outlineLevel="4" x14ac:dyDescent="0.25">
      <c r="A101" s="156" t="s">
        <v>482</v>
      </c>
      <c r="B101" s="155" t="s">
        <v>478</v>
      </c>
      <c r="C101" s="184"/>
      <c r="D101" s="220"/>
      <c r="E101" s="19" t="s">
        <v>632</v>
      </c>
      <c r="F101" s="19" t="s">
        <v>595</v>
      </c>
      <c r="G101" s="19"/>
      <c r="H101" s="19"/>
      <c r="I101" s="19"/>
      <c r="J101" s="19"/>
      <c r="K101" s="148">
        <v>0.30747398297067169</v>
      </c>
      <c r="L101" s="207"/>
      <c r="M101" s="307">
        <f t="shared" si="3"/>
        <v>20908230.842005674</v>
      </c>
      <c r="N101" s="307">
        <f t="shared" si="2"/>
        <v>0</v>
      </c>
    </row>
    <row r="102" spans="1:14" s="11" customFormat="1" outlineLevel="4" x14ac:dyDescent="0.25">
      <c r="A102" s="156" t="s">
        <v>482</v>
      </c>
      <c r="B102" s="155" t="s">
        <v>478</v>
      </c>
      <c r="C102" s="184"/>
      <c r="D102" s="220"/>
      <c r="E102" s="19" t="s">
        <v>640</v>
      </c>
      <c r="F102" s="19" t="s">
        <v>596</v>
      </c>
      <c r="G102" s="19"/>
      <c r="H102" s="19"/>
      <c r="I102" s="19"/>
      <c r="J102" s="19"/>
      <c r="K102" s="148">
        <v>0.30747398297067169</v>
      </c>
      <c r="L102" s="207"/>
      <c r="M102" s="307">
        <f t="shared" si="3"/>
        <v>20908230.842005674</v>
      </c>
      <c r="N102" s="307">
        <f t="shared" si="2"/>
        <v>0</v>
      </c>
    </row>
    <row r="103" spans="1:14" s="11" customFormat="1" outlineLevel="4" x14ac:dyDescent="0.25">
      <c r="A103" s="156" t="s">
        <v>482</v>
      </c>
      <c r="B103" s="155" t="s">
        <v>478</v>
      </c>
      <c r="C103" s="184"/>
      <c r="D103" s="220"/>
      <c r="E103" s="19" t="s">
        <v>633</v>
      </c>
      <c r="F103" s="19" t="s">
        <v>597</v>
      </c>
      <c r="G103" s="19"/>
      <c r="H103" s="19"/>
      <c r="I103" s="19"/>
      <c r="J103" s="19"/>
      <c r="K103" s="148">
        <v>0.30747398297067169</v>
      </c>
      <c r="L103" s="207"/>
      <c r="M103" s="307">
        <f t="shared" si="3"/>
        <v>20908230.842005674</v>
      </c>
      <c r="N103" s="307">
        <f t="shared" si="2"/>
        <v>0</v>
      </c>
    </row>
    <row r="104" spans="1:14" s="11" customFormat="1" outlineLevel="4" x14ac:dyDescent="0.25">
      <c r="A104" s="156" t="s">
        <v>482</v>
      </c>
      <c r="B104" s="155" t="s">
        <v>478</v>
      </c>
      <c r="C104" s="184"/>
      <c r="D104" s="220"/>
      <c r="E104" s="19" t="s">
        <v>641</v>
      </c>
      <c r="F104" s="19" t="s">
        <v>598</v>
      </c>
      <c r="G104" s="19"/>
      <c r="H104" s="19"/>
      <c r="I104" s="19"/>
      <c r="J104" s="19"/>
      <c r="K104" s="148">
        <v>0.30747398297067169</v>
      </c>
      <c r="L104" s="207"/>
      <c r="M104" s="307">
        <f t="shared" si="3"/>
        <v>20908230.842005674</v>
      </c>
      <c r="N104" s="307">
        <f t="shared" si="2"/>
        <v>0</v>
      </c>
    </row>
    <row r="105" spans="1:14" s="11" customFormat="1" outlineLevel="4" x14ac:dyDescent="0.25">
      <c r="A105" s="156" t="s">
        <v>482</v>
      </c>
      <c r="B105" s="155" t="s">
        <v>478</v>
      </c>
      <c r="C105" s="184"/>
      <c r="D105" s="220"/>
      <c r="E105" s="19" t="s">
        <v>634</v>
      </c>
      <c r="F105" s="19" t="s">
        <v>599</v>
      </c>
      <c r="G105" s="19"/>
      <c r="H105" s="19"/>
      <c r="I105" s="19"/>
      <c r="J105" s="19"/>
      <c r="K105" s="148">
        <v>0.30747398297067169</v>
      </c>
      <c r="L105" s="207"/>
      <c r="M105" s="307">
        <f t="shared" si="3"/>
        <v>20908230.842005674</v>
      </c>
      <c r="N105" s="307">
        <f t="shared" si="2"/>
        <v>0</v>
      </c>
    </row>
    <row r="106" spans="1:14" s="11" customFormat="1" outlineLevel="4" x14ac:dyDescent="0.25">
      <c r="A106" s="156" t="s">
        <v>482</v>
      </c>
      <c r="B106" s="155" t="s">
        <v>478</v>
      </c>
      <c r="C106" s="184"/>
      <c r="D106" s="220"/>
      <c r="E106" s="19" t="s">
        <v>642</v>
      </c>
      <c r="F106" s="19" t="s">
        <v>600</v>
      </c>
      <c r="G106" s="19"/>
      <c r="H106" s="19"/>
      <c r="I106" s="19"/>
      <c r="J106" s="19"/>
      <c r="K106" s="148">
        <v>0.30747398297067169</v>
      </c>
      <c r="L106" s="207"/>
      <c r="M106" s="307">
        <f t="shared" si="3"/>
        <v>20908230.842005674</v>
      </c>
      <c r="N106" s="307">
        <f t="shared" si="2"/>
        <v>0</v>
      </c>
    </row>
    <row r="107" spans="1:14" s="11" customFormat="1" outlineLevel="4" x14ac:dyDescent="0.25">
      <c r="A107" s="156" t="s">
        <v>482</v>
      </c>
      <c r="B107" s="155" t="s">
        <v>478</v>
      </c>
      <c r="C107" s="184"/>
      <c r="D107" s="220"/>
      <c r="E107" s="19" t="s">
        <v>629</v>
      </c>
      <c r="F107" s="19" t="s">
        <v>601</v>
      </c>
      <c r="G107" s="19"/>
      <c r="H107" s="19"/>
      <c r="I107" s="19"/>
      <c r="J107" s="19"/>
      <c r="K107" s="148">
        <v>0.30747398297067169</v>
      </c>
      <c r="L107" s="207"/>
      <c r="M107" s="307">
        <f t="shared" si="3"/>
        <v>20908230.842005674</v>
      </c>
      <c r="N107" s="307">
        <f t="shared" si="2"/>
        <v>0</v>
      </c>
    </row>
    <row r="108" spans="1:14" s="11" customFormat="1" outlineLevel="4" x14ac:dyDescent="0.25">
      <c r="A108" s="156" t="s">
        <v>482</v>
      </c>
      <c r="B108" s="155" t="s">
        <v>478</v>
      </c>
      <c r="C108" s="184"/>
      <c r="D108" s="220"/>
      <c r="E108" s="19" t="s">
        <v>648</v>
      </c>
      <c r="F108" s="19" t="s">
        <v>602</v>
      </c>
      <c r="G108" s="19"/>
      <c r="H108" s="19"/>
      <c r="I108" s="19"/>
      <c r="J108" s="19"/>
      <c r="K108" s="148">
        <v>0.30747398297067169</v>
      </c>
      <c r="L108" s="207"/>
      <c r="M108" s="307">
        <f t="shared" si="3"/>
        <v>20908230.842005674</v>
      </c>
      <c r="N108" s="307">
        <f t="shared" si="2"/>
        <v>0</v>
      </c>
    </row>
    <row r="109" spans="1:14" s="11" customFormat="1" outlineLevel="4" x14ac:dyDescent="0.25">
      <c r="A109" s="156" t="s">
        <v>482</v>
      </c>
      <c r="B109" s="155" t="s">
        <v>478</v>
      </c>
      <c r="C109" s="184"/>
      <c r="D109" s="220"/>
      <c r="E109" s="19" t="s">
        <v>635</v>
      </c>
      <c r="F109" s="19" t="s">
        <v>603</v>
      </c>
      <c r="G109" s="19"/>
      <c r="H109" s="19"/>
      <c r="I109" s="19"/>
      <c r="J109" s="19"/>
      <c r="K109" s="148">
        <v>0.30747398297067169</v>
      </c>
      <c r="L109" s="207"/>
      <c r="M109" s="307">
        <f t="shared" si="3"/>
        <v>20908230.842005674</v>
      </c>
      <c r="N109" s="307">
        <f t="shared" si="2"/>
        <v>0</v>
      </c>
    </row>
    <row r="110" spans="1:14" s="11" customFormat="1" outlineLevel="4" x14ac:dyDescent="0.25">
      <c r="A110" s="156" t="s">
        <v>482</v>
      </c>
      <c r="B110" s="155" t="s">
        <v>478</v>
      </c>
      <c r="C110" s="184"/>
      <c r="D110" s="220"/>
      <c r="E110" s="19" t="s">
        <v>643</v>
      </c>
      <c r="F110" s="19" t="s">
        <v>604</v>
      </c>
      <c r="G110" s="19"/>
      <c r="H110" s="19"/>
      <c r="I110" s="19"/>
      <c r="J110" s="19"/>
      <c r="K110" s="148">
        <v>0.30747398297067169</v>
      </c>
      <c r="L110" s="207"/>
      <c r="M110" s="307">
        <f t="shared" si="3"/>
        <v>20908230.842005674</v>
      </c>
      <c r="N110" s="307">
        <f t="shared" si="2"/>
        <v>0</v>
      </c>
    </row>
    <row r="111" spans="1:14" s="11" customFormat="1" outlineLevel="4" x14ac:dyDescent="0.25">
      <c r="A111" s="156" t="s">
        <v>482</v>
      </c>
      <c r="B111" s="155" t="s">
        <v>478</v>
      </c>
      <c r="C111" s="184"/>
      <c r="D111" s="220"/>
      <c r="E111" s="19" t="s">
        <v>636</v>
      </c>
      <c r="F111" s="19" t="s">
        <v>605</v>
      </c>
      <c r="G111" s="19"/>
      <c r="H111" s="19"/>
      <c r="I111" s="19"/>
      <c r="J111" s="19"/>
      <c r="K111" s="148">
        <v>0.30747398297067169</v>
      </c>
      <c r="L111" s="207"/>
      <c r="M111" s="307">
        <f t="shared" si="3"/>
        <v>20908230.842005674</v>
      </c>
      <c r="N111" s="307">
        <f t="shared" si="2"/>
        <v>0</v>
      </c>
    </row>
    <row r="112" spans="1:14" s="11" customFormat="1" outlineLevel="4" x14ac:dyDescent="0.25">
      <c r="A112" s="156" t="s">
        <v>482</v>
      </c>
      <c r="B112" s="155" t="s">
        <v>478</v>
      </c>
      <c r="C112" s="184"/>
      <c r="D112" s="220"/>
      <c r="E112" s="19" t="s">
        <v>644</v>
      </c>
      <c r="F112" s="19" t="s">
        <v>606</v>
      </c>
      <c r="G112" s="19"/>
      <c r="H112" s="19"/>
      <c r="I112" s="19"/>
      <c r="J112" s="19"/>
      <c r="K112" s="148">
        <v>0.30747398297067169</v>
      </c>
      <c r="L112" s="207"/>
      <c r="M112" s="307">
        <f t="shared" si="3"/>
        <v>20908230.842005674</v>
      </c>
      <c r="N112" s="307">
        <f t="shared" si="2"/>
        <v>0</v>
      </c>
    </row>
    <row r="113" spans="1:14" s="11" customFormat="1" outlineLevel="4" x14ac:dyDescent="0.25">
      <c r="A113" s="156" t="s">
        <v>482</v>
      </c>
      <c r="B113" s="155" t="s">
        <v>478</v>
      </c>
      <c r="C113" s="184"/>
      <c r="D113" s="220"/>
      <c r="E113" s="19" t="s">
        <v>637</v>
      </c>
      <c r="F113" s="19" t="s">
        <v>607</v>
      </c>
      <c r="G113" s="19"/>
      <c r="H113" s="19"/>
      <c r="I113" s="19"/>
      <c r="J113" s="19"/>
      <c r="K113" s="148">
        <v>0.30747398297067169</v>
      </c>
      <c r="L113" s="207"/>
      <c r="M113" s="307">
        <f t="shared" si="3"/>
        <v>20908230.842005674</v>
      </c>
      <c r="N113" s="307">
        <f t="shared" si="2"/>
        <v>0</v>
      </c>
    </row>
    <row r="114" spans="1:14" s="11" customFormat="1" outlineLevel="4" x14ac:dyDescent="0.25">
      <c r="A114" s="156" t="s">
        <v>482</v>
      </c>
      <c r="B114" s="155" t="s">
        <v>478</v>
      </c>
      <c r="C114" s="184"/>
      <c r="D114" s="220"/>
      <c r="E114" s="19" t="s">
        <v>645</v>
      </c>
      <c r="F114" s="19" t="s">
        <v>608</v>
      </c>
      <c r="G114" s="19"/>
      <c r="H114" s="19"/>
      <c r="I114" s="19"/>
      <c r="J114" s="19"/>
      <c r="K114" s="148">
        <v>0.30747398297067169</v>
      </c>
      <c r="L114" s="207"/>
      <c r="M114" s="307">
        <f t="shared" si="3"/>
        <v>20908230.842005674</v>
      </c>
      <c r="N114" s="307">
        <f t="shared" si="2"/>
        <v>0</v>
      </c>
    </row>
    <row r="115" spans="1:14" s="11" customFormat="1" outlineLevel="4" x14ac:dyDescent="0.25">
      <c r="A115" s="156" t="s">
        <v>482</v>
      </c>
      <c r="B115" s="155" t="s">
        <v>478</v>
      </c>
      <c r="C115" s="184"/>
      <c r="D115" s="220"/>
      <c r="E115" s="19" t="s">
        <v>638</v>
      </c>
      <c r="F115" s="19" t="s">
        <v>609</v>
      </c>
      <c r="G115" s="19"/>
      <c r="H115" s="19"/>
      <c r="I115" s="19"/>
      <c r="J115" s="19"/>
      <c r="K115" s="148">
        <v>0.30747398297067169</v>
      </c>
      <c r="L115" s="207"/>
      <c r="M115" s="307">
        <f t="shared" si="3"/>
        <v>20908230.842005674</v>
      </c>
      <c r="N115" s="307">
        <f t="shared" si="2"/>
        <v>0</v>
      </c>
    </row>
    <row r="116" spans="1:14" s="11" customFormat="1" outlineLevel="4" x14ac:dyDescent="0.25">
      <c r="A116" s="156" t="s">
        <v>482</v>
      </c>
      <c r="B116" s="155" t="s">
        <v>478</v>
      </c>
      <c r="C116" s="184"/>
      <c r="D116" s="220"/>
      <c r="E116" s="19" t="s">
        <v>646</v>
      </c>
      <c r="F116" s="19" t="s">
        <v>610</v>
      </c>
      <c r="G116" s="19"/>
      <c r="H116" s="19"/>
      <c r="I116" s="19"/>
      <c r="J116" s="19"/>
      <c r="K116" s="148">
        <v>0.29564806054872278</v>
      </c>
      <c r="L116" s="207"/>
      <c r="M116" s="307">
        <f t="shared" si="3"/>
        <v>20104068.11731315</v>
      </c>
      <c r="N116" s="307">
        <f t="shared" si="2"/>
        <v>0</v>
      </c>
    </row>
    <row r="117" spans="1:14" s="11" customFormat="1" outlineLevel="4" x14ac:dyDescent="0.25">
      <c r="A117" s="156" t="s">
        <v>482</v>
      </c>
      <c r="B117" s="155" t="s">
        <v>478</v>
      </c>
      <c r="C117" s="184"/>
      <c r="D117" s="220"/>
      <c r="E117" s="19" t="s">
        <v>639</v>
      </c>
      <c r="F117" s="19" t="s">
        <v>611</v>
      </c>
      <c r="G117" s="19"/>
      <c r="H117" s="19"/>
      <c r="I117" s="19"/>
      <c r="J117" s="19"/>
      <c r="K117" s="148">
        <v>0.29564806054872278</v>
      </c>
      <c r="L117" s="207"/>
      <c r="M117" s="307">
        <f t="shared" si="3"/>
        <v>20104068.11731315</v>
      </c>
      <c r="N117" s="307">
        <f t="shared" si="2"/>
        <v>0</v>
      </c>
    </row>
    <row r="118" spans="1:14" s="11" customFormat="1" outlineLevel="4" x14ac:dyDescent="0.25">
      <c r="A118" s="156" t="s">
        <v>482</v>
      </c>
      <c r="B118" s="155" t="s">
        <v>478</v>
      </c>
      <c r="C118" s="184"/>
      <c r="D118" s="220"/>
      <c r="E118" s="19" t="s">
        <v>647</v>
      </c>
      <c r="F118" s="19" t="s">
        <v>612</v>
      </c>
      <c r="G118" s="19"/>
      <c r="H118" s="19"/>
      <c r="I118" s="19"/>
      <c r="J118" s="19"/>
      <c r="K118" s="148">
        <v>0.29564806054872278</v>
      </c>
      <c r="L118" s="207"/>
      <c r="M118" s="307">
        <f t="shared" si="3"/>
        <v>20104068.11731315</v>
      </c>
      <c r="N118" s="307">
        <f t="shared" si="2"/>
        <v>0</v>
      </c>
    </row>
    <row r="119" spans="1:14" s="11" customFormat="1" outlineLevel="3" x14ac:dyDescent="0.25">
      <c r="A119" s="156"/>
      <c r="B119" s="12"/>
      <c r="C119" s="211"/>
      <c r="D119" s="212" t="s">
        <v>477</v>
      </c>
      <c r="E119" s="214"/>
      <c r="F119" s="214"/>
      <c r="G119" s="214"/>
      <c r="H119" s="214"/>
      <c r="I119" s="214"/>
      <c r="J119" s="214"/>
      <c r="K119" s="215">
        <v>3.9262062440870387</v>
      </c>
      <c r="L119" s="216">
        <f>SUMPRODUCT(L120:L129,K120:K129)/K119</f>
        <v>0</v>
      </c>
      <c r="M119" s="309">
        <f t="shared" si="3"/>
        <v>266982024.59791863</v>
      </c>
      <c r="N119" s="309">
        <f t="shared" si="2"/>
        <v>0</v>
      </c>
    </row>
    <row r="120" spans="1:14" s="11" customFormat="1" outlineLevel="4" x14ac:dyDescent="0.25">
      <c r="A120" s="156" t="s">
        <v>482</v>
      </c>
      <c r="B120" s="155" t="s">
        <v>478</v>
      </c>
      <c r="C120" s="184"/>
      <c r="D120" s="220"/>
      <c r="E120" s="19" t="s">
        <v>651</v>
      </c>
      <c r="F120" s="19" t="s">
        <v>583</v>
      </c>
      <c r="G120" s="19"/>
      <c r="H120" s="19"/>
      <c r="I120" s="19"/>
      <c r="J120" s="19"/>
      <c r="K120" s="148">
        <v>0.59129612109744556</v>
      </c>
      <c r="L120" s="207"/>
      <c r="M120" s="307">
        <f t="shared" si="3"/>
        <v>40208136.234626301</v>
      </c>
      <c r="N120" s="307">
        <f t="shared" si="2"/>
        <v>0</v>
      </c>
    </row>
    <row r="121" spans="1:14" s="11" customFormat="1" outlineLevel="4" x14ac:dyDescent="0.25">
      <c r="A121" s="156" t="s">
        <v>482</v>
      </c>
      <c r="B121" s="155" t="s">
        <v>478</v>
      </c>
      <c r="C121" s="184"/>
      <c r="D121" s="220"/>
      <c r="E121" s="19" t="s">
        <v>655</v>
      </c>
      <c r="F121" s="19" t="s">
        <v>584</v>
      </c>
      <c r="G121" s="19"/>
      <c r="H121" s="19"/>
      <c r="I121" s="19"/>
      <c r="J121" s="19"/>
      <c r="K121" s="148">
        <v>0.59129612109744556</v>
      </c>
      <c r="L121" s="207"/>
      <c r="M121" s="307">
        <f t="shared" si="3"/>
        <v>40208136.234626301</v>
      </c>
      <c r="N121" s="307">
        <f t="shared" si="2"/>
        <v>0</v>
      </c>
    </row>
    <row r="122" spans="1:14" s="11" customFormat="1" outlineLevel="4" x14ac:dyDescent="0.25">
      <c r="A122" s="156" t="s">
        <v>482</v>
      </c>
      <c r="B122" s="155" t="s">
        <v>478</v>
      </c>
      <c r="C122" s="184"/>
      <c r="D122" s="220"/>
      <c r="E122" s="19" t="s">
        <v>652</v>
      </c>
      <c r="F122" s="19" t="s">
        <v>585</v>
      </c>
      <c r="G122" s="19"/>
      <c r="H122" s="19"/>
      <c r="I122" s="19"/>
      <c r="J122" s="19"/>
      <c r="K122" s="148">
        <v>0.59129612109744556</v>
      </c>
      <c r="L122" s="207"/>
      <c r="M122" s="307">
        <f t="shared" si="3"/>
        <v>40208136.234626301</v>
      </c>
      <c r="N122" s="307">
        <f t="shared" si="2"/>
        <v>0</v>
      </c>
    </row>
    <row r="123" spans="1:14" s="11" customFormat="1" outlineLevel="4" x14ac:dyDescent="0.25">
      <c r="A123" s="156" t="s">
        <v>482</v>
      </c>
      <c r="B123" s="155" t="s">
        <v>478</v>
      </c>
      <c r="C123" s="184"/>
      <c r="D123" s="220"/>
      <c r="E123" s="19" t="s">
        <v>656</v>
      </c>
      <c r="F123" s="19" t="s">
        <v>586</v>
      </c>
      <c r="G123" s="19"/>
      <c r="H123" s="19"/>
      <c r="I123" s="19"/>
      <c r="J123" s="19"/>
      <c r="K123" s="148">
        <v>0.59129612109744556</v>
      </c>
      <c r="L123" s="207"/>
      <c r="M123" s="307">
        <f t="shared" si="3"/>
        <v>40208136.234626301</v>
      </c>
      <c r="N123" s="307">
        <f t="shared" si="2"/>
        <v>0</v>
      </c>
    </row>
    <row r="124" spans="1:14" s="11" customFormat="1" outlineLevel="4" x14ac:dyDescent="0.25">
      <c r="A124" s="156" t="s">
        <v>482</v>
      </c>
      <c r="B124" s="155" t="s">
        <v>478</v>
      </c>
      <c r="C124" s="184"/>
      <c r="D124" s="220"/>
      <c r="E124" s="19" t="s">
        <v>653</v>
      </c>
      <c r="F124" s="19" t="s">
        <v>587</v>
      </c>
      <c r="G124" s="19"/>
      <c r="H124" s="19"/>
      <c r="I124" s="19"/>
      <c r="J124" s="19"/>
      <c r="K124" s="148">
        <v>0.1892147587511826</v>
      </c>
      <c r="L124" s="207"/>
      <c r="M124" s="307">
        <f t="shared" si="3"/>
        <v>12866603.595080417</v>
      </c>
      <c r="N124" s="307">
        <f t="shared" si="2"/>
        <v>0</v>
      </c>
    </row>
    <row r="125" spans="1:14" s="11" customFormat="1" outlineLevel="4" x14ac:dyDescent="0.25">
      <c r="A125" s="156" t="s">
        <v>482</v>
      </c>
      <c r="B125" s="155" t="s">
        <v>478</v>
      </c>
      <c r="C125" s="184"/>
      <c r="D125" s="220"/>
      <c r="E125" s="19" t="s">
        <v>657</v>
      </c>
      <c r="F125" s="19" t="s">
        <v>588</v>
      </c>
      <c r="G125" s="19"/>
      <c r="H125" s="19"/>
      <c r="I125" s="19"/>
      <c r="J125" s="19"/>
      <c r="K125" s="148">
        <v>0.20104068117313151</v>
      </c>
      <c r="L125" s="207"/>
      <c r="M125" s="307">
        <f t="shared" si="3"/>
        <v>13670766.319772942</v>
      </c>
      <c r="N125" s="307">
        <f t="shared" si="2"/>
        <v>0</v>
      </c>
    </row>
    <row r="126" spans="1:14" s="11" customFormat="1" outlineLevel="4" x14ac:dyDescent="0.25">
      <c r="A126" s="156" t="s">
        <v>482</v>
      </c>
      <c r="B126" s="155" t="s">
        <v>478</v>
      </c>
      <c r="C126" s="184"/>
      <c r="D126" s="220"/>
      <c r="E126" s="19" t="s">
        <v>654</v>
      </c>
      <c r="F126" s="19" t="s">
        <v>589</v>
      </c>
      <c r="G126" s="19"/>
      <c r="H126" s="19"/>
      <c r="I126" s="19"/>
      <c r="J126" s="19"/>
      <c r="K126" s="148">
        <v>9.46073793755913E-2</v>
      </c>
      <c r="L126" s="207"/>
      <c r="M126" s="307">
        <f t="shared" si="3"/>
        <v>6433301.7975402083</v>
      </c>
      <c r="N126" s="307">
        <f t="shared" si="2"/>
        <v>0</v>
      </c>
    </row>
    <row r="127" spans="1:14" s="11" customFormat="1" outlineLevel="4" x14ac:dyDescent="0.25">
      <c r="A127" s="156" t="s">
        <v>482</v>
      </c>
      <c r="B127" s="155" t="s">
        <v>478</v>
      </c>
      <c r="C127" s="184"/>
      <c r="D127" s="220"/>
      <c r="E127" s="19" t="s">
        <v>658</v>
      </c>
      <c r="F127" s="19" t="s">
        <v>590</v>
      </c>
      <c r="G127" s="19"/>
      <c r="H127" s="19"/>
      <c r="I127" s="19"/>
      <c r="J127" s="19"/>
      <c r="K127" s="148">
        <v>9.46073793755913E-2</v>
      </c>
      <c r="L127" s="207"/>
      <c r="M127" s="307">
        <f t="shared" si="3"/>
        <v>6433301.7975402083</v>
      </c>
      <c r="N127" s="307">
        <f t="shared" si="2"/>
        <v>0</v>
      </c>
    </row>
    <row r="128" spans="1:14" s="11" customFormat="1" outlineLevel="4" x14ac:dyDescent="0.25">
      <c r="A128" s="156" t="s">
        <v>482</v>
      </c>
      <c r="B128" s="155" t="s">
        <v>478</v>
      </c>
      <c r="C128" s="184"/>
      <c r="D128" s="220"/>
      <c r="E128" s="19" t="s">
        <v>430</v>
      </c>
      <c r="F128" s="19" t="s">
        <v>591</v>
      </c>
      <c r="G128" s="19"/>
      <c r="H128" s="19"/>
      <c r="I128" s="19"/>
      <c r="J128" s="19"/>
      <c r="K128" s="148">
        <v>0.1892147587511826</v>
      </c>
      <c r="L128" s="207"/>
      <c r="M128" s="307">
        <f t="shared" si="3"/>
        <v>12866603.595080417</v>
      </c>
      <c r="N128" s="307">
        <f t="shared" si="2"/>
        <v>0</v>
      </c>
    </row>
    <row r="129" spans="1:14" s="11" customFormat="1" outlineLevel="4" x14ac:dyDescent="0.25">
      <c r="A129" s="156" t="s">
        <v>482</v>
      </c>
      <c r="B129" s="155" t="s">
        <v>478</v>
      </c>
      <c r="C129" s="184"/>
      <c r="D129" s="220"/>
      <c r="E129" s="19" t="s">
        <v>429</v>
      </c>
      <c r="F129" s="19" t="s">
        <v>592</v>
      </c>
      <c r="G129" s="19"/>
      <c r="H129" s="19"/>
      <c r="I129" s="19"/>
      <c r="J129" s="19"/>
      <c r="K129" s="148">
        <v>0.79233680227057712</v>
      </c>
      <c r="L129" s="207"/>
      <c r="M129" s="307">
        <f t="shared" si="3"/>
        <v>53878902.554399244</v>
      </c>
      <c r="N129" s="307">
        <f t="shared" si="2"/>
        <v>0</v>
      </c>
    </row>
    <row r="130" spans="1:14" s="11" customFormat="1" outlineLevel="3" x14ac:dyDescent="0.25">
      <c r="A130" s="156"/>
      <c r="B130" s="12"/>
      <c r="C130" s="211"/>
      <c r="D130" s="212" t="s">
        <v>474</v>
      </c>
      <c r="E130" s="214"/>
      <c r="F130" s="214"/>
      <c r="G130" s="214"/>
      <c r="H130" s="214"/>
      <c r="I130" s="214"/>
      <c r="J130" s="214"/>
      <c r="K130" s="215">
        <v>7.6868495742667928</v>
      </c>
      <c r="L130" s="216">
        <f>SUMPRODUCT(L131:L140,K131:K140)/K130</f>
        <v>0</v>
      </c>
      <c r="M130" s="309">
        <f t="shared" si="3"/>
        <v>522705771.05014193</v>
      </c>
      <c r="N130" s="309">
        <f t="shared" si="2"/>
        <v>0</v>
      </c>
    </row>
    <row r="131" spans="1:14" s="11" customFormat="1" outlineLevel="4" x14ac:dyDescent="0.25">
      <c r="A131" s="156" t="s">
        <v>482</v>
      </c>
      <c r="B131" s="155" t="s">
        <v>478</v>
      </c>
      <c r="C131" s="184"/>
      <c r="D131" s="220"/>
      <c r="E131" s="19" t="s">
        <v>664</v>
      </c>
      <c r="F131" s="19" t="s">
        <v>619</v>
      </c>
      <c r="G131" s="19"/>
      <c r="H131" s="19"/>
      <c r="I131" s="19"/>
      <c r="J131" s="19"/>
      <c r="K131" s="148">
        <v>0.39025543992431411</v>
      </c>
      <c r="L131" s="207"/>
      <c r="M131" s="307">
        <f t="shared" si="3"/>
        <v>26537369.914853357</v>
      </c>
      <c r="N131" s="307">
        <f t="shared" si="2"/>
        <v>0</v>
      </c>
    </row>
    <row r="132" spans="1:14" s="11" customFormat="1" outlineLevel="4" x14ac:dyDescent="0.25">
      <c r="A132" s="156" t="s">
        <v>482</v>
      </c>
      <c r="B132" s="155" t="s">
        <v>478</v>
      </c>
      <c r="C132" s="184"/>
      <c r="D132" s="220"/>
      <c r="E132" s="19" t="s">
        <v>659</v>
      </c>
      <c r="F132" s="19" t="s">
        <v>620</v>
      </c>
      <c r="G132" s="19"/>
      <c r="H132" s="19"/>
      <c r="I132" s="19"/>
      <c r="J132" s="19"/>
      <c r="K132" s="148">
        <v>0.3784295175023652</v>
      </c>
      <c r="L132" s="207"/>
      <c r="M132" s="307">
        <f t="shared" si="3"/>
        <v>25733207.190160833</v>
      </c>
      <c r="N132" s="307">
        <f t="shared" ref="N132:N195" si="4">M132*L132</f>
        <v>0</v>
      </c>
    </row>
    <row r="133" spans="1:14" s="11" customFormat="1" outlineLevel="4" x14ac:dyDescent="0.25">
      <c r="A133" s="156" t="s">
        <v>482</v>
      </c>
      <c r="B133" s="155" t="s">
        <v>478</v>
      </c>
      <c r="C133" s="184"/>
      <c r="D133" s="220"/>
      <c r="E133" s="19" t="s">
        <v>665</v>
      </c>
      <c r="F133" s="19" t="s">
        <v>621</v>
      </c>
      <c r="G133" s="19"/>
      <c r="H133" s="19"/>
      <c r="I133" s="19"/>
      <c r="J133" s="19"/>
      <c r="K133" s="148">
        <v>1.1589403973509933</v>
      </c>
      <c r="L133" s="207"/>
      <c r="M133" s="307">
        <f t="shared" ref="M133:M196" si="5">$M$3*K133/$K$3</f>
        <v>78807947.019867539</v>
      </c>
      <c r="N133" s="307">
        <f t="shared" si="4"/>
        <v>0</v>
      </c>
    </row>
    <row r="134" spans="1:14" s="11" customFormat="1" outlineLevel="4" x14ac:dyDescent="0.25">
      <c r="A134" s="156" t="s">
        <v>482</v>
      </c>
      <c r="B134" s="155" t="s">
        <v>478</v>
      </c>
      <c r="C134" s="184"/>
      <c r="D134" s="220"/>
      <c r="E134" s="19" t="s">
        <v>660</v>
      </c>
      <c r="F134" s="19" t="s">
        <v>622</v>
      </c>
      <c r="G134" s="19"/>
      <c r="H134" s="19"/>
      <c r="I134" s="19"/>
      <c r="J134" s="19"/>
      <c r="K134" s="148">
        <v>1.1471144749290445</v>
      </c>
      <c r="L134" s="207"/>
      <c r="M134" s="307">
        <f t="shared" si="5"/>
        <v>78003784.295175031</v>
      </c>
      <c r="N134" s="307">
        <f t="shared" si="4"/>
        <v>0</v>
      </c>
    </row>
    <row r="135" spans="1:14" s="11" customFormat="1" outlineLevel="4" x14ac:dyDescent="0.25">
      <c r="A135" s="156" t="s">
        <v>482</v>
      </c>
      <c r="B135" s="155" t="s">
        <v>478</v>
      </c>
      <c r="C135" s="184"/>
      <c r="D135" s="220"/>
      <c r="E135" s="19" t="s">
        <v>666</v>
      </c>
      <c r="F135" s="19" t="s">
        <v>623</v>
      </c>
      <c r="G135" s="19"/>
      <c r="H135" s="19"/>
      <c r="I135" s="19"/>
      <c r="J135" s="19"/>
      <c r="K135" s="148">
        <v>0.39025543992431411</v>
      </c>
      <c r="L135" s="207"/>
      <c r="M135" s="307">
        <f t="shared" si="5"/>
        <v>26537369.914853357</v>
      </c>
      <c r="N135" s="307">
        <f t="shared" si="4"/>
        <v>0</v>
      </c>
    </row>
    <row r="136" spans="1:14" s="11" customFormat="1" outlineLevel="4" x14ac:dyDescent="0.25">
      <c r="A136" s="156" t="s">
        <v>482</v>
      </c>
      <c r="B136" s="155" t="s">
        <v>478</v>
      </c>
      <c r="C136" s="184"/>
      <c r="D136" s="220"/>
      <c r="E136" s="19" t="s">
        <v>661</v>
      </c>
      <c r="F136" s="19" t="s">
        <v>624</v>
      </c>
      <c r="G136" s="19"/>
      <c r="H136" s="19"/>
      <c r="I136" s="19"/>
      <c r="J136" s="19"/>
      <c r="K136" s="148">
        <v>0.3784295175023652</v>
      </c>
      <c r="L136" s="207"/>
      <c r="M136" s="307">
        <f t="shared" si="5"/>
        <v>25733207.190160833</v>
      </c>
      <c r="N136" s="307">
        <f t="shared" si="4"/>
        <v>0</v>
      </c>
    </row>
    <row r="137" spans="1:14" s="11" customFormat="1" outlineLevel="4" x14ac:dyDescent="0.25">
      <c r="A137" s="156" t="s">
        <v>482</v>
      </c>
      <c r="B137" s="155" t="s">
        <v>478</v>
      </c>
      <c r="C137" s="184"/>
      <c r="D137" s="220"/>
      <c r="E137" s="19" t="s">
        <v>667</v>
      </c>
      <c r="F137" s="19" t="s">
        <v>625</v>
      </c>
      <c r="G137" s="19"/>
      <c r="H137" s="19"/>
      <c r="I137" s="19"/>
      <c r="J137" s="19"/>
      <c r="K137" s="148">
        <v>0.39025543992431411</v>
      </c>
      <c r="L137" s="207"/>
      <c r="M137" s="307">
        <f t="shared" si="5"/>
        <v>26537369.914853357</v>
      </c>
      <c r="N137" s="307">
        <f t="shared" si="4"/>
        <v>0</v>
      </c>
    </row>
    <row r="138" spans="1:14" s="11" customFormat="1" ht="14.25" customHeight="1" outlineLevel="4" x14ac:dyDescent="0.25">
      <c r="A138" s="156" t="s">
        <v>482</v>
      </c>
      <c r="B138" s="155" t="s">
        <v>478</v>
      </c>
      <c r="C138" s="184"/>
      <c r="D138" s="220"/>
      <c r="E138" s="19" t="s">
        <v>662</v>
      </c>
      <c r="F138" s="19" t="s">
        <v>626</v>
      </c>
      <c r="G138" s="19"/>
      <c r="H138" s="19"/>
      <c r="I138" s="19"/>
      <c r="J138" s="19"/>
      <c r="K138" s="148">
        <v>0.3784295175023652</v>
      </c>
      <c r="L138" s="207"/>
      <c r="M138" s="307">
        <f t="shared" si="5"/>
        <v>25733207.190160833</v>
      </c>
      <c r="N138" s="307">
        <f t="shared" si="4"/>
        <v>0</v>
      </c>
    </row>
    <row r="139" spans="1:14" s="11" customFormat="1" outlineLevel="4" x14ac:dyDescent="0.25">
      <c r="A139" s="156" t="s">
        <v>482</v>
      </c>
      <c r="B139" s="155" t="s">
        <v>478</v>
      </c>
      <c r="C139" s="184"/>
      <c r="D139" s="220"/>
      <c r="E139" s="19" t="s">
        <v>668</v>
      </c>
      <c r="F139" s="19" t="s">
        <v>627</v>
      </c>
      <c r="G139" s="19"/>
      <c r="H139" s="19"/>
      <c r="I139" s="19"/>
      <c r="J139" s="19"/>
      <c r="K139" s="148">
        <v>1.5373699148533586</v>
      </c>
      <c r="L139" s="207"/>
      <c r="M139" s="307">
        <f t="shared" si="5"/>
        <v>104541154.21002838</v>
      </c>
      <c r="N139" s="307">
        <f t="shared" si="4"/>
        <v>0</v>
      </c>
    </row>
    <row r="140" spans="1:14" s="11" customFormat="1" outlineLevel="4" x14ac:dyDescent="0.25">
      <c r="A140" s="156" t="s">
        <v>482</v>
      </c>
      <c r="B140" s="155" t="s">
        <v>478</v>
      </c>
      <c r="C140" s="184"/>
      <c r="D140" s="221"/>
      <c r="E140" s="19" t="s">
        <v>663</v>
      </c>
      <c r="F140" s="217" t="s">
        <v>628</v>
      </c>
      <c r="G140" s="217"/>
      <c r="H140" s="217"/>
      <c r="I140" s="217"/>
      <c r="J140" s="217"/>
      <c r="K140" s="218">
        <v>1.5373699148533586</v>
      </c>
      <c r="L140" s="219"/>
      <c r="M140" s="310">
        <f t="shared" si="5"/>
        <v>104541154.21002838</v>
      </c>
      <c r="N140" s="310">
        <f t="shared" si="4"/>
        <v>0</v>
      </c>
    </row>
    <row r="141" spans="1:14" s="11" customFormat="1" outlineLevel="2" x14ac:dyDescent="0.25">
      <c r="A141" s="156"/>
      <c r="B141" s="155"/>
      <c r="C141" s="172" t="s">
        <v>424</v>
      </c>
      <c r="D141" s="183"/>
      <c r="E141" s="171"/>
      <c r="F141" s="171"/>
      <c r="G141" s="171"/>
      <c r="H141" s="171"/>
      <c r="I141" s="171"/>
      <c r="J141" s="171"/>
      <c r="K141" s="173">
        <v>5.2507095553453169</v>
      </c>
      <c r="L141" s="206">
        <f>(L142*K142+L144*K144)/K141</f>
        <v>0</v>
      </c>
      <c r="M141" s="306">
        <f t="shared" si="5"/>
        <v>357048249.7634815</v>
      </c>
      <c r="N141" s="306">
        <f t="shared" si="4"/>
        <v>0</v>
      </c>
    </row>
    <row r="142" spans="1:14" s="11" customFormat="1" outlineLevel="3" x14ac:dyDescent="0.25">
      <c r="A142" s="156"/>
      <c r="B142" s="12"/>
      <c r="C142" s="211"/>
      <c r="D142" s="212" t="s">
        <v>428</v>
      </c>
      <c r="E142" s="214"/>
      <c r="F142" s="214"/>
      <c r="G142" s="214"/>
      <c r="H142" s="214"/>
      <c r="I142" s="214"/>
      <c r="J142" s="214"/>
      <c r="K142" s="215">
        <v>4.2809839167455062</v>
      </c>
      <c r="L142" s="216">
        <f>L143</f>
        <v>0</v>
      </c>
      <c r="M142" s="309">
        <f t="shared" si="5"/>
        <v>291106906.33869439</v>
      </c>
      <c r="N142" s="309">
        <f t="shared" si="4"/>
        <v>0</v>
      </c>
    </row>
    <row r="143" spans="1:14" s="11" customFormat="1" outlineLevel="4" x14ac:dyDescent="0.25">
      <c r="A143" s="156" t="s">
        <v>482</v>
      </c>
      <c r="B143" s="155" t="s">
        <v>478</v>
      </c>
      <c r="C143" s="184"/>
      <c r="D143" s="222"/>
      <c r="E143" s="19" t="s">
        <v>428</v>
      </c>
      <c r="F143" s="25" t="s">
        <v>718</v>
      </c>
      <c r="G143" s="19"/>
      <c r="H143" s="19"/>
      <c r="I143" s="19"/>
      <c r="J143" s="19"/>
      <c r="K143" s="148">
        <v>4.2809839167455062</v>
      </c>
      <c r="L143" s="207"/>
      <c r="M143" s="307">
        <f t="shared" si="5"/>
        <v>291106906.33869439</v>
      </c>
      <c r="N143" s="307">
        <f t="shared" si="4"/>
        <v>0</v>
      </c>
    </row>
    <row r="144" spans="1:14" s="11" customFormat="1" outlineLevel="3" x14ac:dyDescent="0.25">
      <c r="A144" s="156"/>
      <c r="B144" s="12"/>
      <c r="C144" s="211"/>
      <c r="D144" s="212" t="s">
        <v>477</v>
      </c>
      <c r="E144" s="214"/>
      <c r="F144" s="214"/>
      <c r="G144" s="214"/>
      <c r="H144" s="214"/>
      <c r="I144" s="214"/>
      <c r="J144" s="214"/>
      <c r="K144" s="215">
        <v>0.96972563859981076</v>
      </c>
      <c r="L144" s="216">
        <f>SUMPRODUCT(L145:L150,K145:K150)/K144</f>
        <v>0</v>
      </c>
      <c r="M144" s="309">
        <f t="shared" si="5"/>
        <v>65941343.424787134</v>
      </c>
      <c r="N144" s="309">
        <f t="shared" si="4"/>
        <v>0</v>
      </c>
    </row>
    <row r="145" spans="1:14" s="11" customFormat="1" outlineLevel="4" x14ac:dyDescent="0.25">
      <c r="A145" s="156" t="s">
        <v>482</v>
      </c>
      <c r="B145" s="155" t="s">
        <v>478</v>
      </c>
      <c r="C145" s="184"/>
      <c r="D145" s="222"/>
      <c r="E145" s="19" t="s">
        <v>427</v>
      </c>
      <c r="F145" s="25" t="s">
        <v>719</v>
      </c>
      <c r="G145" s="19"/>
      <c r="H145" s="19"/>
      <c r="I145" s="19"/>
      <c r="J145" s="19"/>
      <c r="K145" s="148">
        <v>0.29564806054872278</v>
      </c>
      <c r="L145" s="207"/>
      <c r="M145" s="307">
        <f t="shared" si="5"/>
        <v>20104068.11731315</v>
      </c>
      <c r="N145" s="307">
        <f t="shared" si="4"/>
        <v>0</v>
      </c>
    </row>
    <row r="146" spans="1:14" s="11" customFormat="1" outlineLevel="4" x14ac:dyDescent="0.25">
      <c r="A146" s="156" t="s">
        <v>482</v>
      </c>
      <c r="B146" s="155" t="s">
        <v>478</v>
      </c>
      <c r="C146" s="184"/>
      <c r="D146" s="220"/>
      <c r="E146" s="19" t="s">
        <v>473</v>
      </c>
      <c r="F146" s="25" t="s">
        <v>720</v>
      </c>
      <c r="G146" s="19"/>
      <c r="H146" s="19"/>
      <c r="I146" s="19"/>
      <c r="J146" s="19"/>
      <c r="K146" s="148">
        <v>0.29564806054872278</v>
      </c>
      <c r="L146" s="207"/>
      <c r="M146" s="307">
        <f t="shared" si="5"/>
        <v>20104068.11731315</v>
      </c>
      <c r="N146" s="307">
        <f t="shared" si="4"/>
        <v>0</v>
      </c>
    </row>
    <row r="147" spans="1:14" s="11" customFormat="1" outlineLevel="4" x14ac:dyDescent="0.25">
      <c r="A147" s="156" t="s">
        <v>482</v>
      </c>
      <c r="B147" s="155" t="s">
        <v>478</v>
      </c>
      <c r="C147" s="184"/>
      <c r="D147" s="220"/>
      <c r="E147" s="19" t="s">
        <v>425</v>
      </c>
      <c r="F147" s="25" t="s">
        <v>721</v>
      </c>
      <c r="G147" s="19"/>
      <c r="H147" s="19"/>
      <c r="I147" s="19"/>
      <c r="J147" s="19"/>
      <c r="K147" s="148">
        <v>9.46073793755913E-2</v>
      </c>
      <c r="L147" s="207"/>
      <c r="M147" s="307">
        <f t="shared" si="5"/>
        <v>6433301.7975402083</v>
      </c>
      <c r="N147" s="307">
        <f t="shared" si="4"/>
        <v>0</v>
      </c>
    </row>
    <row r="148" spans="1:14" s="11" customFormat="1" outlineLevel="4" x14ac:dyDescent="0.25">
      <c r="A148" s="156" t="s">
        <v>482</v>
      </c>
      <c r="B148" s="155" t="s">
        <v>478</v>
      </c>
      <c r="C148" s="184"/>
      <c r="D148" s="220"/>
      <c r="E148" s="19" t="s">
        <v>426</v>
      </c>
      <c r="F148" s="25" t="s">
        <v>722</v>
      </c>
      <c r="G148" s="19"/>
      <c r="H148" s="19"/>
      <c r="I148" s="19"/>
      <c r="J148" s="19"/>
      <c r="K148" s="148">
        <v>4.730368968779565E-2</v>
      </c>
      <c r="L148" s="207"/>
      <c r="M148" s="307">
        <f t="shared" si="5"/>
        <v>3216650.8987701042</v>
      </c>
      <c r="N148" s="307">
        <f t="shared" si="4"/>
        <v>0</v>
      </c>
    </row>
    <row r="149" spans="1:14" s="11" customFormat="1" outlineLevel="4" x14ac:dyDescent="0.25">
      <c r="A149" s="156" t="s">
        <v>482</v>
      </c>
      <c r="B149" s="155" t="s">
        <v>478</v>
      </c>
      <c r="C149" s="184"/>
      <c r="D149" s="220"/>
      <c r="E149" s="19" t="s">
        <v>430</v>
      </c>
      <c r="F149" s="25" t="s">
        <v>723</v>
      </c>
      <c r="G149" s="19"/>
      <c r="H149" s="19"/>
      <c r="I149" s="19"/>
      <c r="J149" s="19"/>
      <c r="K149" s="148">
        <v>4.730368968779565E-2</v>
      </c>
      <c r="L149" s="207"/>
      <c r="M149" s="307">
        <f t="shared" si="5"/>
        <v>3216650.8987701042</v>
      </c>
      <c r="N149" s="307">
        <f t="shared" si="4"/>
        <v>0</v>
      </c>
    </row>
    <row r="150" spans="1:14" s="11" customFormat="1" outlineLevel="4" x14ac:dyDescent="0.25">
      <c r="A150" s="156" t="s">
        <v>482</v>
      </c>
      <c r="B150" s="155" t="s">
        <v>478</v>
      </c>
      <c r="C150" s="184"/>
      <c r="D150" s="221"/>
      <c r="E150" s="19" t="s">
        <v>429</v>
      </c>
      <c r="F150" s="25" t="s">
        <v>724</v>
      </c>
      <c r="G150" s="19"/>
      <c r="H150" s="19"/>
      <c r="I150" s="19"/>
      <c r="J150" s="19"/>
      <c r="K150" s="148">
        <v>0.1892147587511826</v>
      </c>
      <c r="L150" s="207"/>
      <c r="M150" s="307">
        <f t="shared" si="5"/>
        <v>12866603.595080417</v>
      </c>
      <c r="N150" s="307">
        <f t="shared" si="4"/>
        <v>0</v>
      </c>
    </row>
    <row r="151" spans="1:14" s="11" customFormat="1" outlineLevel="2" x14ac:dyDescent="0.25">
      <c r="A151" s="156"/>
      <c r="B151" s="155"/>
      <c r="C151" s="172" t="s">
        <v>403</v>
      </c>
      <c r="D151" s="183"/>
      <c r="E151" s="171"/>
      <c r="F151" s="171"/>
      <c r="G151" s="171"/>
      <c r="H151" s="171"/>
      <c r="I151" s="171"/>
      <c r="J151" s="171"/>
      <c r="K151" s="173">
        <v>1.5137180700094608</v>
      </c>
      <c r="L151" s="206">
        <f>SUMPRODUCT(L152:L156,K152:K156)/K151</f>
        <v>0</v>
      </c>
      <c r="M151" s="306">
        <f t="shared" si="5"/>
        <v>102932828.76064333</v>
      </c>
      <c r="N151" s="306">
        <f t="shared" si="4"/>
        <v>0</v>
      </c>
    </row>
    <row r="152" spans="1:14" s="11" customFormat="1" outlineLevel="3" x14ac:dyDescent="0.25">
      <c r="A152" s="156" t="s">
        <v>482</v>
      </c>
      <c r="B152" s="155" t="s">
        <v>478</v>
      </c>
      <c r="C152" s="184"/>
      <c r="D152" s="153"/>
      <c r="E152" s="19" t="s">
        <v>422</v>
      </c>
      <c r="F152" s="25" t="s">
        <v>709</v>
      </c>
      <c r="G152" s="19"/>
      <c r="H152" s="19"/>
      <c r="I152" s="19"/>
      <c r="J152" s="19"/>
      <c r="K152" s="148">
        <v>0.30747398297067169</v>
      </c>
      <c r="L152" s="207"/>
      <c r="M152" s="307">
        <f t="shared" si="5"/>
        <v>20908230.842005674</v>
      </c>
      <c r="N152" s="307">
        <f t="shared" si="4"/>
        <v>0</v>
      </c>
    </row>
    <row r="153" spans="1:14" s="11" customFormat="1" outlineLevel="3" x14ac:dyDescent="0.25">
      <c r="A153" s="156" t="s">
        <v>482</v>
      </c>
      <c r="B153" s="155" t="s">
        <v>478</v>
      </c>
      <c r="C153" s="184"/>
      <c r="D153" s="153"/>
      <c r="E153" s="19" t="s">
        <v>418</v>
      </c>
      <c r="F153" s="25" t="s">
        <v>710</v>
      </c>
      <c r="G153" s="19"/>
      <c r="H153" s="19"/>
      <c r="I153" s="19"/>
      <c r="J153" s="19"/>
      <c r="K153" s="148">
        <v>0.30747398297067169</v>
      </c>
      <c r="L153" s="207"/>
      <c r="M153" s="307">
        <f t="shared" si="5"/>
        <v>20908230.842005674</v>
      </c>
      <c r="N153" s="307">
        <f t="shared" si="4"/>
        <v>0</v>
      </c>
    </row>
    <row r="154" spans="1:14" s="11" customFormat="1" outlineLevel="3" x14ac:dyDescent="0.25">
      <c r="A154" s="156" t="s">
        <v>482</v>
      </c>
      <c r="B154" s="155" t="s">
        <v>478</v>
      </c>
      <c r="C154" s="184"/>
      <c r="D154" s="153"/>
      <c r="E154" s="19" t="s">
        <v>419</v>
      </c>
      <c r="F154" s="25" t="s">
        <v>711</v>
      </c>
      <c r="G154" s="19"/>
      <c r="H154" s="19"/>
      <c r="I154" s="19"/>
      <c r="J154" s="19"/>
      <c r="K154" s="148">
        <v>0.30747398297067169</v>
      </c>
      <c r="L154" s="207"/>
      <c r="M154" s="307">
        <f t="shared" si="5"/>
        <v>20908230.842005674</v>
      </c>
      <c r="N154" s="307">
        <f t="shared" si="4"/>
        <v>0</v>
      </c>
    </row>
    <row r="155" spans="1:14" s="11" customFormat="1" outlineLevel="3" x14ac:dyDescent="0.25">
      <c r="A155" s="156" t="s">
        <v>482</v>
      </c>
      <c r="B155" s="155" t="s">
        <v>478</v>
      </c>
      <c r="C155" s="184"/>
      <c r="D155" s="153"/>
      <c r="E155" s="19" t="s">
        <v>420</v>
      </c>
      <c r="F155" s="25" t="s">
        <v>712</v>
      </c>
      <c r="G155" s="19"/>
      <c r="H155" s="19"/>
      <c r="I155" s="19"/>
      <c r="J155" s="19"/>
      <c r="K155" s="148">
        <v>0.29564806054872278</v>
      </c>
      <c r="L155" s="207"/>
      <c r="M155" s="307">
        <f t="shared" si="5"/>
        <v>20104068.11731315</v>
      </c>
      <c r="N155" s="307">
        <f t="shared" si="4"/>
        <v>0</v>
      </c>
    </row>
    <row r="156" spans="1:14" s="11" customFormat="1" outlineLevel="3" x14ac:dyDescent="0.25">
      <c r="A156" s="156" t="s">
        <v>482</v>
      </c>
      <c r="B156" s="155" t="s">
        <v>478</v>
      </c>
      <c r="C156" s="175"/>
      <c r="D156" s="153"/>
      <c r="E156" s="19" t="s">
        <v>421</v>
      </c>
      <c r="F156" s="25" t="s">
        <v>713</v>
      </c>
      <c r="G156" s="19"/>
      <c r="H156" s="19"/>
      <c r="I156" s="19"/>
      <c r="J156" s="19"/>
      <c r="K156" s="148">
        <v>0.29564806054872278</v>
      </c>
      <c r="L156" s="207"/>
      <c r="M156" s="307">
        <f t="shared" si="5"/>
        <v>20104068.11731315</v>
      </c>
      <c r="N156" s="307">
        <f t="shared" si="4"/>
        <v>0</v>
      </c>
    </row>
    <row r="157" spans="1:14" s="11" customFormat="1" outlineLevel="1" x14ac:dyDescent="0.25">
      <c r="A157" s="156"/>
      <c r="B157" s="162" t="s">
        <v>9</v>
      </c>
      <c r="C157" s="170"/>
      <c r="D157" s="170"/>
      <c r="E157" s="159"/>
      <c r="F157" s="159"/>
      <c r="G157" s="159"/>
      <c r="H157" s="159"/>
      <c r="I157" s="159"/>
      <c r="J157" s="159"/>
      <c r="K157" s="161">
        <v>18.803216650898769</v>
      </c>
      <c r="L157" s="204">
        <f>(L158*K158+L172*K172+L178*K178+L187*K187+L190*K190+L193*K193+L197*K197)/K157</f>
        <v>0</v>
      </c>
      <c r="M157" s="304">
        <f t="shared" si="5"/>
        <v>1278618732.2611163</v>
      </c>
      <c r="N157" s="304">
        <f t="shared" si="4"/>
        <v>0</v>
      </c>
    </row>
    <row r="158" spans="1:14" s="11" customFormat="1" outlineLevel="2" x14ac:dyDescent="0.25">
      <c r="A158" s="156"/>
      <c r="B158" s="155"/>
      <c r="C158" s="172" t="s">
        <v>442</v>
      </c>
      <c r="D158" s="183"/>
      <c r="E158" s="171"/>
      <c r="F158" s="171"/>
      <c r="G158" s="171"/>
      <c r="H158" s="171"/>
      <c r="I158" s="171"/>
      <c r="J158" s="171"/>
      <c r="K158" s="173">
        <v>6.2677388836329238</v>
      </c>
      <c r="L158" s="206">
        <f>SUMPRODUCT(L159:L171,K159:K171)/K158</f>
        <v>0</v>
      </c>
      <c r="M158" s="306">
        <f t="shared" si="5"/>
        <v>426206244.08703882</v>
      </c>
      <c r="N158" s="306">
        <f t="shared" si="4"/>
        <v>0</v>
      </c>
    </row>
    <row r="159" spans="1:14" s="11" customFormat="1" outlineLevel="3" x14ac:dyDescent="0.25">
      <c r="A159" s="156" t="s">
        <v>482</v>
      </c>
      <c r="B159" s="155" t="s">
        <v>480</v>
      </c>
      <c r="C159" s="184"/>
      <c r="D159" s="153"/>
      <c r="E159" s="19" t="s">
        <v>432</v>
      </c>
      <c r="F159" s="25" t="s">
        <v>707</v>
      </c>
      <c r="G159" s="19"/>
      <c r="H159" s="19"/>
      <c r="I159" s="19"/>
      <c r="J159" s="19"/>
      <c r="K159" s="148">
        <v>0.17738883632923369</v>
      </c>
      <c r="L159" s="207"/>
      <c r="M159" s="307">
        <f t="shared" si="5"/>
        <v>12062440.870387889</v>
      </c>
      <c r="N159" s="307">
        <f t="shared" si="4"/>
        <v>0</v>
      </c>
    </row>
    <row r="160" spans="1:14" s="11" customFormat="1" outlineLevel="3" x14ac:dyDescent="0.25">
      <c r="A160" s="156" t="s">
        <v>482</v>
      </c>
      <c r="B160" s="155" t="s">
        <v>480</v>
      </c>
      <c r="C160" s="184"/>
      <c r="D160" s="153"/>
      <c r="E160" s="19" t="s">
        <v>446</v>
      </c>
      <c r="F160" s="25" t="s">
        <v>706</v>
      </c>
      <c r="G160" s="19"/>
      <c r="H160" s="19"/>
      <c r="I160" s="19"/>
      <c r="J160" s="19"/>
      <c r="K160" s="148">
        <v>0.17738883632923369</v>
      </c>
      <c r="L160" s="207"/>
      <c r="M160" s="307">
        <f t="shared" si="5"/>
        <v>12062440.870387889</v>
      </c>
      <c r="N160" s="307">
        <f t="shared" si="4"/>
        <v>0</v>
      </c>
    </row>
    <row r="161" spans="1:14" s="11" customFormat="1" outlineLevel="3" x14ac:dyDescent="0.25">
      <c r="A161" s="156" t="s">
        <v>482</v>
      </c>
      <c r="B161" s="155" t="s">
        <v>480</v>
      </c>
      <c r="C161" s="184"/>
      <c r="D161" s="153"/>
      <c r="E161" s="19" t="s">
        <v>431</v>
      </c>
      <c r="F161" s="25" t="s">
        <v>708</v>
      </c>
      <c r="G161" s="19"/>
      <c r="H161" s="19"/>
      <c r="I161" s="19"/>
      <c r="J161" s="19"/>
      <c r="K161" s="148">
        <v>0.94607379375591294</v>
      </c>
      <c r="L161" s="207"/>
      <c r="M161" s="307">
        <f t="shared" si="5"/>
        <v>64333017.97540208</v>
      </c>
      <c r="N161" s="307">
        <f t="shared" si="4"/>
        <v>0</v>
      </c>
    </row>
    <row r="162" spans="1:14" s="11" customFormat="1" outlineLevel="3" x14ac:dyDescent="0.25">
      <c r="A162" s="156" t="s">
        <v>482</v>
      </c>
      <c r="B162" s="155" t="s">
        <v>480</v>
      </c>
      <c r="C162" s="184"/>
      <c r="D162" s="153"/>
      <c r="E162" s="19" t="s">
        <v>447</v>
      </c>
      <c r="F162" s="25" t="s">
        <v>693</v>
      </c>
      <c r="G162" s="19"/>
      <c r="H162" s="19"/>
      <c r="I162" s="19"/>
      <c r="J162" s="19"/>
      <c r="K162" s="148">
        <v>0.70955534531693476</v>
      </c>
      <c r="L162" s="207"/>
      <c r="M162" s="307">
        <f t="shared" si="5"/>
        <v>48249763.481551558</v>
      </c>
      <c r="N162" s="307">
        <f t="shared" si="4"/>
        <v>0</v>
      </c>
    </row>
    <row r="163" spans="1:14" s="11" customFormat="1" outlineLevel="3" x14ac:dyDescent="0.25">
      <c r="A163" s="156" t="s">
        <v>482</v>
      </c>
      <c r="B163" s="155" t="s">
        <v>480</v>
      </c>
      <c r="C163" s="184"/>
      <c r="D163" s="153"/>
      <c r="E163" s="19" t="s">
        <v>460</v>
      </c>
      <c r="F163" s="25" t="s">
        <v>694</v>
      </c>
      <c r="G163" s="19"/>
      <c r="H163" s="19"/>
      <c r="I163" s="19"/>
      <c r="J163" s="19"/>
      <c r="K163" s="148">
        <v>0.70955534531693476</v>
      </c>
      <c r="L163" s="207"/>
      <c r="M163" s="307">
        <f t="shared" si="5"/>
        <v>48249763.481551558</v>
      </c>
      <c r="N163" s="307">
        <f t="shared" si="4"/>
        <v>0</v>
      </c>
    </row>
    <row r="164" spans="1:14" s="11" customFormat="1" outlineLevel="3" x14ac:dyDescent="0.25">
      <c r="A164" s="156" t="s">
        <v>482</v>
      </c>
      <c r="B164" s="155" t="s">
        <v>480</v>
      </c>
      <c r="C164" s="184"/>
      <c r="D164" s="153"/>
      <c r="E164" s="19" t="s">
        <v>461</v>
      </c>
      <c r="F164" s="25" t="s">
        <v>695</v>
      </c>
      <c r="G164" s="19"/>
      <c r="H164" s="19"/>
      <c r="I164" s="19"/>
      <c r="J164" s="19"/>
      <c r="K164" s="148">
        <v>0.47303689687795647</v>
      </c>
      <c r="L164" s="207"/>
      <c r="M164" s="307">
        <f t="shared" si="5"/>
        <v>32166508.98770104</v>
      </c>
      <c r="N164" s="307">
        <f t="shared" si="4"/>
        <v>0</v>
      </c>
    </row>
    <row r="165" spans="1:14" s="11" customFormat="1" outlineLevel="3" x14ac:dyDescent="0.25">
      <c r="A165" s="156" t="s">
        <v>482</v>
      </c>
      <c r="B165" s="155" t="s">
        <v>480</v>
      </c>
      <c r="C165" s="184"/>
      <c r="D165" s="153"/>
      <c r="E165" s="19" t="s">
        <v>462</v>
      </c>
      <c r="F165" s="25" t="s">
        <v>696</v>
      </c>
      <c r="G165" s="19"/>
      <c r="H165" s="19"/>
      <c r="I165" s="19"/>
      <c r="J165" s="19"/>
      <c r="K165" s="148">
        <v>0.35477767265846738</v>
      </c>
      <c r="L165" s="207"/>
      <c r="M165" s="307">
        <f t="shared" si="5"/>
        <v>24124881.740775779</v>
      </c>
      <c r="N165" s="307">
        <f t="shared" si="4"/>
        <v>0</v>
      </c>
    </row>
    <row r="166" spans="1:14" s="11" customFormat="1" outlineLevel="3" x14ac:dyDescent="0.25">
      <c r="A166" s="156" t="s">
        <v>482</v>
      </c>
      <c r="B166" s="155" t="s">
        <v>480</v>
      </c>
      <c r="C166" s="184"/>
      <c r="D166" s="153"/>
      <c r="E166" s="19" t="s">
        <v>463</v>
      </c>
      <c r="F166" s="25" t="s">
        <v>697</v>
      </c>
      <c r="G166" s="19"/>
      <c r="H166" s="19"/>
      <c r="I166" s="19"/>
      <c r="J166" s="19"/>
      <c r="K166" s="148">
        <v>0.23651844843897823</v>
      </c>
      <c r="L166" s="207"/>
      <c r="M166" s="307">
        <f t="shared" si="5"/>
        <v>16083254.49385052</v>
      </c>
      <c r="N166" s="307">
        <f t="shared" si="4"/>
        <v>0</v>
      </c>
    </row>
    <row r="167" spans="1:14" s="11" customFormat="1" outlineLevel="3" x14ac:dyDescent="0.25">
      <c r="A167" s="156" t="s">
        <v>482</v>
      </c>
      <c r="B167" s="155" t="s">
        <v>480</v>
      </c>
      <c r="C167" s="184"/>
      <c r="D167" s="153"/>
      <c r="E167" s="19" t="s">
        <v>464</v>
      </c>
      <c r="F167" s="25" t="s">
        <v>698</v>
      </c>
      <c r="G167" s="19"/>
      <c r="H167" s="19"/>
      <c r="I167" s="19"/>
      <c r="J167" s="19"/>
      <c r="K167" s="148">
        <v>0.35477767265846738</v>
      </c>
      <c r="L167" s="207"/>
      <c r="M167" s="307">
        <f t="shared" si="5"/>
        <v>24124881.740775779</v>
      </c>
      <c r="N167" s="307">
        <f t="shared" si="4"/>
        <v>0</v>
      </c>
    </row>
    <row r="168" spans="1:14" s="11" customFormat="1" outlineLevel="3" x14ac:dyDescent="0.25">
      <c r="A168" s="156" t="s">
        <v>482</v>
      </c>
      <c r="B168" s="155" t="s">
        <v>480</v>
      </c>
      <c r="C168" s="184"/>
      <c r="D168" s="153"/>
      <c r="E168" s="19" t="s">
        <v>465</v>
      </c>
      <c r="F168" s="25" t="s">
        <v>699</v>
      </c>
      <c r="G168" s="19"/>
      <c r="H168" s="19"/>
      <c r="I168" s="19"/>
      <c r="J168" s="19"/>
      <c r="K168" s="148">
        <v>0.35477767265846738</v>
      </c>
      <c r="L168" s="207"/>
      <c r="M168" s="307">
        <f t="shared" si="5"/>
        <v>24124881.740775779</v>
      </c>
      <c r="N168" s="307">
        <f t="shared" si="4"/>
        <v>0</v>
      </c>
    </row>
    <row r="169" spans="1:14" s="11" customFormat="1" outlineLevel="3" x14ac:dyDescent="0.25">
      <c r="A169" s="156" t="s">
        <v>482</v>
      </c>
      <c r="B169" s="155" t="s">
        <v>480</v>
      </c>
      <c r="C169" s="184"/>
      <c r="D169" s="153"/>
      <c r="E169" s="19" t="s">
        <v>466</v>
      </c>
      <c r="F169" s="25" t="s">
        <v>700</v>
      </c>
      <c r="G169" s="19"/>
      <c r="H169" s="19"/>
      <c r="I169" s="19"/>
      <c r="J169" s="19"/>
      <c r="K169" s="148">
        <v>0.47303689687795647</v>
      </c>
      <c r="L169" s="207"/>
      <c r="M169" s="307">
        <f t="shared" si="5"/>
        <v>32166508.98770104</v>
      </c>
      <c r="N169" s="307">
        <f t="shared" si="4"/>
        <v>0</v>
      </c>
    </row>
    <row r="170" spans="1:14" s="11" customFormat="1" outlineLevel="3" x14ac:dyDescent="0.25">
      <c r="A170" s="156" t="s">
        <v>482</v>
      </c>
      <c r="B170" s="155" t="s">
        <v>480</v>
      </c>
      <c r="C170" s="184"/>
      <c r="D170" s="153"/>
      <c r="E170" s="19" t="s">
        <v>441</v>
      </c>
      <c r="F170" s="25" t="s">
        <v>678</v>
      </c>
      <c r="G170" s="19"/>
      <c r="H170" s="19"/>
      <c r="I170" s="19"/>
      <c r="J170" s="19"/>
      <c r="K170" s="148">
        <v>0.70955534531693476</v>
      </c>
      <c r="L170" s="207"/>
      <c r="M170" s="307">
        <f t="shared" si="5"/>
        <v>48249763.481551558</v>
      </c>
      <c r="N170" s="307">
        <f t="shared" si="4"/>
        <v>0</v>
      </c>
    </row>
    <row r="171" spans="1:14" s="11" customFormat="1" outlineLevel="3" x14ac:dyDescent="0.25">
      <c r="A171" s="156" t="s">
        <v>482</v>
      </c>
      <c r="B171" s="155" t="s">
        <v>480</v>
      </c>
      <c r="C171" s="184"/>
      <c r="D171" s="153"/>
      <c r="E171" s="19" t="s">
        <v>467</v>
      </c>
      <c r="F171" s="25" t="s">
        <v>701</v>
      </c>
      <c r="G171" s="19"/>
      <c r="H171" s="19"/>
      <c r="I171" s="19"/>
      <c r="J171" s="19"/>
      <c r="K171" s="148">
        <v>0.59129612109744556</v>
      </c>
      <c r="L171" s="207"/>
      <c r="M171" s="307">
        <f t="shared" si="5"/>
        <v>40208136.234626301</v>
      </c>
      <c r="N171" s="307">
        <f t="shared" si="4"/>
        <v>0</v>
      </c>
    </row>
    <row r="172" spans="1:14" s="11" customFormat="1" outlineLevel="2" x14ac:dyDescent="0.25">
      <c r="A172" s="156"/>
      <c r="B172" s="155"/>
      <c r="C172" s="172" t="s">
        <v>443</v>
      </c>
      <c r="D172" s="183"/>
      <c r="E172" s="171"/>
      <c r="F172" s="171"/>
      <c r="G172" s="171"/>
      <c r="H172" s="171"/>
      <c r="I172" s="171"/>
      <c r="J172" s="171"/>
      <c r="K172" s="173">
        <v>2.9564806054872279</v>
      </c>
      <c r="L172" s="206">
        <f>SUMPRODUCT(L173:L177,K173:K177)/K172</f>
        <v>0</v>
      </c>
      <c r="M172" s="306">
        <f t="shared" si="5"/>
        <v>201040681.1731315</v>
      </c>
      <c r="N172" s="306">
        <f t="shared" si="4"/>
        <v>0</v>
      </c>
    </row>
    <row r="173" spans="1:14" s="11" customFormat="1" outlineLevel="3" x14ac:dyDescent="0.25">
      <c r="A173" s="156" t="s">
        <v>482</v>
      </c>
      <c r="B173" s="155" t="s">
        <v>480</v>
      </c>
      <c r="C173" s="184"/>
      <c r="D173" s="153"/>
      <c r="E173" s="19" t="s">
        <v>434</v>
      </c>
      <c r="F173" s="25" t="s">
        <v>672</v>
      </c>
      <c r="G173" s="19"/>
      <c r="H173" s="19"/>
      <c r="I173" s="19"/>
      <c r="J173" s="19"/>
      <c r="K173" s="148">
        <v>0.82781456953642385</v>
      </c>
      <c r="L173" s="207"/>
      <c r="M173" s="307">
        <f t="shared" si="5"/>
        <v>56291390.728476822</v>
      </c>
      <c r="N173" s="307">
        <f t="shared" si="4"/>
        <v>0</v>
      </c>
    </row>
    <row r="174" spans="1:14" s="11" customFormat="1" outlineLevel="3" x14ac:dyDescent="0.25">
      <c r="A174" s="156" t="s">
        <v>482</v>
      </c>
      <c r="B174" s="155" t="s">
        <v>480</v>
      </c>
      <c r="C174" s="184"/>
      <c r="D174" s="153"/>
      <c r="E174" s="19" t="s">
        <v>448</v>
      </c>
      <c r="F174" s="25" t="s">
        <v>673</v>
      </c>
      <c r="G174" s="19"/>
      <c r="H174" s="19"/>
      <c r="I174" s="19"/>
      <c r="J174" s="19"/>
      <c r="K174" s="148">
        <v>0.70955534531693476</v>
      </c>
      <c r="L174" s="207"/>
      <c r="M174" s="307">
        <f t="shared" si="5"/>
        <v>48249763.481551558</v>
      </c>
      <c r="N174" s="307">
        <f t="shared" si="4"/>
        <v>0</v>
      </c>
    </row>
    <row r="175" spans="1:14" s="11" customFormat="1" outlineLevel="3" x14ac:dyDescent="0.25">
      <c r="A175" s="156" t="s">
        <v>482</v>
      </c>
      <c r="B175" s="155" t="s">
        <v>480</v>
      </c>
      <c r="C175" s="184"/>
      <c r="D175" s="153"/>
      <c r="E175" s="19" t="s">
        <v>440</v>
      </c>
      <c r="F175" s="25" t="s">
        <v>679</v>
      </c>
      <c r="G175" s="19"/>
      <c r="H175" s="19"/>
      <c r="I175" s="19"/>
      <c r="J175" s="19"/>
      <c r="K175" s="148">
        <v>0.70955534531693476</v>
      </c>
      <c r="L175" s="207"/>
      <c r="M175" s="307">
        <f t="shared" si="5"/>
        <v>48249763.481551558</v>
      </c>
      <c r="N175" s="307">
        <f t="shared" si="4"/>
        <v>0</v>
      </c>
    </row>
    <row r="176" spans="1:14" s="11" customFormat="1" outlineLevel="3" x14ac:dyDescent="0.25">
      <c r="A176" s="156" t="s">
        <v>482</v>
      </c>
      <c r="B176" s="155" t="s">
        <v>480</v>
      </c>
      <c r="C176" s="184"/>
      <c r="D176" s="153"/>
      <c r="E176" s="19" t="s">
        <v>468</v>
      </c>
      <c r="F176" s="25" t="s">
        <v>703</v>
      </c>
      <c r="G176" s="19"/>
      <c r="H176" s="19"/>
      <c r="I176" s="19"/>
      <c r="J176" s="19"/>
      <c r="K176" s="148">
        <v>0.35477767265846738</v>
      </c>
      <c r="L176" s="207"/>
      <c r="M176" s="307">
        <f t="shared" si="5"/>
        <v>24124881.740775779</v>
      </c>
      <c r="N176" s="307">
        <f t="shared" si="4"/>
        <v>0</v>
      </c>
    </row>
    <row r="177" spans="1:14" s="11" customFormat="1" outlineLevel="3" x14ac:dyDescent="0.25">
      <c r="A177" s="156" t="s">
        <v>482</v>
      </c>
      <c r="B177" s="155" t="s">
        <v>480</v>
      </c>
      <c r="C177" s="184"/>
      <c r="D177" s="153"/>
      <c r="E177" s="19" t="s">
        <v>469</v>
      </c>
      <c r="F177" s="25" t="s">
        <v>702</v>
      </c>
      <c r="G177" s="19"/>
      <c r="H177" s="19"/>
      <c r="I177" s="19"/>
      <c r="J177" s="19"/>
      <c r="K177" s="148">
        <v>0.35477767265846738</v>
      </c>
      <c r="L177" s="207"/>
      <c r="M177" s="307">
        <f t="shared" si="5"/>
        <v>24124881.740775779</v>
      </c>
      <c r="N177" s="307">
        <f t="shared" si="4"/>
        <v>0</v>
      </c>
    </row>
    <row r="178" spans="1:14" s="11" customFormat="1" outlineLevel="2" x14ac:dyDescent="0.25">
      <c r="A178" s="156"/>
      <c r="B178" s="155"/>
      <c r="C178" s="172" t="s">
        <v>407</v>
      </c>
      <c r="D178" s="183"/>
      <c r="E178" s="171"/>
      <c r="F178" s="171"/>
      <c r="G178" s="171"/>
      <c r="H178" s="171"/>
      <c r="I178" s="171"/>
      <c r="J178" s="171"/>
      <c r="K178" s="173">
        <v>4.3755912961210974</v>
      </c>
      <c r="L178" s="206">
        <f>SUMPRODUCT(L179:L186,K179:K186)/K178</f>
        <v>0</v>
      </c>
      <c r="M178" s="306">
        <f t="shared" si="5"/>
        <v>297540208.13623464</v>
      </c>
      <c r="N178" s="306">
        <f t="shared" si="4"/>
        <v>0</v>
      </c>
    </row>
    <row r="179" spans="1:14" s="11" customFormat="1" outlineLevel="3" x14ac:dyDescent="0.25">
      <c r="A179" s="156" t="s">
        <v>482</v>
      </c>
      <c r="B179" s="155" t="s">
        <v>480</v>
      </c>
      <c r="C179" s="184"/>
      <c r="D179" s="153"/>
      <c r="E179" s="19" t="s">
        <v>435</v>
      </c>
      <c r="F179" s="25" t="s">
        <v>688</v>
      </c>
      <c r="G179" s="19"/>
      <c r="H179" s="19"/>
      <c r="I179" s="19"/>
      <c r="J179" s="19"/>
      <c r="K179" s="148">
        <v>0.76868495742667931</v>
      </c>
      <c r="L179" s="207"/>
      <c r="M179" s="307">
        <f t="shared" si="5"/>
        <v>52270577.10501419</v>
      </c>
      <c r="N179" s="307">
        <f t="shared" si="4"/>
        <v>0</v>
      </c>
    </row>
    <row r="180" spans="1:14" s="11" customFormat="1" outlineLevel="3" x14ac:dyDescent="0.25">
      <c r="A180" s="156" t="s">
        <v>482</v>
      </c>
      <c r="B180" s="155" t="s">
        <v>480</v>
      </c>
      <c r="C180" s="184"/>
      <c r="D180" s="153"/>
      <c r="E180" s="19" t="s">
        <v>436</v>
      </c>
      <c r="F180" s="25" t="s">
        <v>686</v>
      </c>
      <c r="G180" s="19"/>
      <c r="H180" s="19"/>
      <c r="I180" s="19"/>
      <c r="J180" s="19"/>
      <c r="K180" s="148">
        <v>0.47303689687795647</v>
      </c>
      <c r="L180" s="207"/>
      <c r="M180" s="307">
        <f t="shared" si="5"/>
        <v>32166508.98770104</v>
      </c>
      <c r="N180" s="307">
        <f t="shared" si="4"/>
        <v>0</v>
      </c>
    </row>
    <row r="181" spans="1:14" s="11" customFormat="1" outlineLevel="3" x14ac:dyDescent="0.25">
      <c r="A181" s="156" t="s">
        <v>482</v>
      </c>
      <c r="B181" s="155" t="s">
        <v>480</v>
      </c>
      <c r="C181" s="184"/>
      <c r="D181" s="153"/>
      <c r="E181" s="19" t="s">
        <v>437</v>
      </c>
      <c r="F181" s="25" t="s">
        <v>689</v>
      </c>
      <c r="G181" s="19"/>
      <c r="H181" s="19"/>
      <c r="I181" s="19"/>
      <c r="J181" s="19"/>
      <c r="K181" s="148">
        <v>0.47303689687795647</v>
      </c>
      <c r="L181" s="207"/>
      <c r="M181" s="307">
        <f t="shared" si="5"/>
        <v>32166508.98770104</v>
      </c>
      <c r="N181" s="307">
        <f t="shared" si="4"/>
        <v>0</v>
      </c>
    </row>
    <row r="182" spans="1:14" s="11" customFormat="1" outlineLevel="3" x14ac:dyDescent="0.25">
      <c r="A182" s="156" t="s">
        <v>482</v>
      </c>
      <c r="B182" s="155" t="s">
        <v>480</v>
      </c>
      <c r="C182" s="184"/>
      <c r="D182" s="153"/>
      <c r="E182" s="19" t="s">
        <v>438</v>
      </c>
      <c r="F182" s="25" t="s">
        <v>690</v>
      </c>
      <c r="G182" s="19"/>
      <c r="H182" s="19"/>
      <c r="I182" s="19"/>
      <c r="J182" s="19"/>
      <c r="K182" s="148">
        <v>0.76868495742667931</v>
      </c>
      <c r="L182" s="207"/>
      <c r="M182" s="307">
        <f t="shared" si="5"/>
        <v>52270577.10501419</v>
      </c>
      <c r="N182" s="307">
        <f t="shared" si="4"/>
        <v>0</v>
      </c>
    </row>
    <row r="183" spans="1:14" s="11" customFormat="1" outlineLevel="3" x14ac:dyDescent="0.25">
      <c r="A183" s="156" t="s">
        <v>482</v>
      </c>
      <c r="B183" s="155" t="s">
        <v>480</v>
      </c>
      <c r="C183" s="184"/>
      <c r="D183" s="153"/>
      <c r="E183" s="19" t="s">
        <v>449</v>
      </c>
      <c r="F183" s="25" t="s">
        <v>691</v>
      </c>
      <c r="G183" s="19"/>
      <c r="H183" s="19"/>
      <c r="I183" s="19"/>
      <c r="J183" s="19"/>
      <c r="K183" s="148">
        <v>0.70955534531693476</v>
      </c>
      <c r="L183" s="207"/>
      <c r="M183" s="307">
        <f t="shared" si="5"/>
        <v>48249763.481551558</v>
      </c>
      <c r="N183" s="307">
        <f t="shared" si="4"/>
        <v>0</v>
      </c>
    </row>
    <row r="184" spans="1:14" s="11" customFormat="1" outlineLevel="3" x14ac:dyDescent="0.25">
      <c r="A184" s="156" t="s">
        <v>482</v>
      </c>
      <c r="B184" s="155" t="s">
        <v>480</v>
      </c>
      <c r="C184" s="184"/>
      <c r="D184" s="153"/>
      <c r="E184" s="19" t="s">
        <v>470</v>
      </c>
      <c r="F184" s="25" t="s">
        <v>692</v>
      </c>
      <c r="G184" s="19"/>
      <c r="H184" s="19"/>
      <c r="I184" s="19"/>
      <c r="J184" s="19"/>
      <c r="K184" s="148">
        <v>0.35477767265846738</v>
      </c>
      <c r="L184" s="207"/>
      <c r="M184" s="307">
        <f t="shared" si="5"/>
        <v>24124881.740775779</v>
      </c>
      <c r="N184" s="307">
        <f t="shared" si="4"/>
        <v>0</v>
      </c>
    </row>
    <row r="185" spans="1:14" s="11" customFormat="1" outlineLevel="3" x14ac:dyDescent="0.25">
      <c r="A185" s="156" t="s">
        <v>482</v>
      </c>
      <c r="B185" s="155" t="s">
        <v>480</v>
      </c>
      <c r="C185" s="184"/>
      <c r="D185" s="153"/>
      <c r="E185" s="19" t="s">
        <v>471</v>
      </c>
      <c r="F185" s="25" t="s">
        <v>687</v>
      </c>
      <c r="G185" s="19"/>
      <c r="H185" s="19"/>
      <c r="I185" s="19"/>
      <c r="J185" s="19"/>
      <c r="K185" s="148">
        <v>0.47303689687795647</v>
      </c>
      <c r="L185" s="207"/>
      <c r="M185" s="307">
        <f t="shared" si="5"/>
        <v>32166508.98770104</v>
      </c>
      <c r="N185" s="307">
        <f t="shared" si="4"/>
        <v>0</v>
      </c>
    </row>
    <row r="186" spans="1:14" s="11" customFormat="1" outlineLevel="3" x14ac:dyDescent="0.25">
      <c r="A186" s="156" t="s">
        <v>482</v>
      </c>
      <c r="B186" s="155" t="s">
        <v>480</v>
      </c>
      <c r="C186" s="184"/>
      <c r="D186" s="153"/>
      <c r="E186" s="19" t="s">
        <v>472</v>
      </c>
      <c r="F186" s="25" t="s">
        <v>704</v>
      </c>
      <c r="G186" s="19"/>
      <c r="H186" s="19"/>
      <c r="I186" s="19"/>
      <c r="J186" s="19"/>
      <c r="K186" s="148">
        <v>0.35477767265846738</v>
      </c>
      <c r="L186" s="207"/>
      <c r="M186" s="307">
        <f t="shared" si="5"/>
        <v>24124881.740775779</v>
      </c>
      <c r="N186" s="307">
        <f t="shared" si="4"/>
        <v>0</v>
      </c>
    </row>
    <row r="187" spans="1:14" s="11" customFormat="1" outlineLevel="2" x14ac:dyDescent="0.25">
      <c r="A187" s="156"/>
      <c r="B187" s="155"/>
      <c r="C187" s="172" t="s">
        <v>404</v>
      </c>
      <c r="D187" s="183"/>
      <c r="E187" s="171"/>
      <c r="F187" s="171"/>
      <c r="G187" s="171"/>
      <c r="H187" s="171"/>
      <c r="I187" s="171"/>
      <c r="J187" s="171"/>
      <c r="K187" s="173">
        <v>0.94607379375591294</v>
      </c>
      <c r="L187" s="206">
        <f>SUMPRODUCT(L188:L189,K188:K189)/K187</f>
        <v>0</v>
      </c>
      <c r="M187" s="306">
        <f t="shared" si="5"/>
        <v>64333017.97540208</v>
      </c>
      <c r="N187" s="306">
        <f t="shared" si="4"/>
        <v>0</v>
      </c>
    </row>
    <row r="188" spans="1:14" s="11" customFormat="1" outlineLevel="3" x14ac:dyDescent="0.25">
      <c r="A188" s="156" t="s">
        <v>482</v>
      </c>
      <c r="B188" s="155" t="s">
        <v>480</v>
      </c>
      <c r="C188" s="184"/>
      <c r="D188" s="153"/>
      <c r="E188" s="19" t="s">
        <v>433</v>
      </c>
      <c r="F188" s="25" t="s">
        <v>674</v>
      </c>
      <c r="G188" s="19"/>
      <c r="H188" s="19"/>
      <c r="I188" s="19"/>
      <c r="J188" s="19"/>
      <c r="K188" s="148">
        <v>0.47303689687795647</v>
      </c>
      <c r="L188" s="207"/>
      <c r="M188" s="307">
        <f t="shared" si="5"/>
        <v>32166508.98770104</v>
      </c>
      <c r="N188" s="307">
        <f t="shared" si="4"/>
        <v>0</v>
      </c>
    </row>
    <row r="189" spans="1:14" s="11" customFormat="1" outlineLevel="3" x14ac:dyDescent="0.25">
      <c r="A189" s="156" t="s">
        <v>482</v>
      </c>
      <c r="B189" s="155" t="s">
        <v>480</v>
      </c>
      <c r="C189" s="184"/>
      <c r="D189" s="153"/>
      <c r="E189" s="19" t="s">
        <v>450</v>
      </c>
      <c r="F189" s="25" t="s">
        <v>675</v>
      </c>
      <c r="G189" s="19"/>
      <c r="H189" s="19"/>
      <c r="I189" s="19"/>
      <c r="J189" s="19"/>
      <c r="K189" s="148">
        <v>0.47303689687795647</v>
      </c>
      <c r="L189" s="207"/>
      <c r="M189" s="307">
        <f t="shared" si="5"/>
        <v>32166508.98770104</v>
      </c>
      <c r="N189" s="307">
        <f t="shared" si="4"/>
        <v>0</v>
      </c>
    </row>
    <row r="190" spans="1:14" s="11" customFormat="1" outlineLevel="2" x14ac:dyDescent="0.25">
      <c r="A190" s="156" t="s">
        <v>482</v>
      </c>
      <c r="B190" s="155"/>
      <c r="C190" s="172" t="s">
        <v>451</v>
      </c>
      <c r="D190" s="183"/>
      <c r="E190" s="171"/>
      <c r="F190" s="171"/>
      <c r="G190" s="171"/>
      <c r="H190" s="171"/>
      <c r="I190" s="171"/>
      <c r="J190" s="171"/>
      <c r="K190" s="173">
        <v>0.47303689687795647</v>
      </c>
      <c r="L190" s="206">
        <f>SUMPRODUCT(L191:L192,K191:K192)/K190</f>
        <v>0</v>
      </c>
      <c r="M190" s="306">
        <f t="shared" si="5"/>
        <v>32166508.98770104</v>
      </c>
      <c r="N190" s="306">
        <f t="shared" si="4"/>
        <v>0</v>
      </c>
    </row>
    <row r="191" spans="1:14" s="11" customFormat="1" outlineLevel="3" x14ac:dyDescent="0.25">
      <c r="A191" s="156" t="s">
        <v>482</v>
      </c>
      <c r="B191" s="155" t="s">
        <v>480</v>
      </c>
      <c r="C191" s="184"/>
      <c r="D191" s="153"/>
      <c r="E191" s="19" t="s">
        <v>453</v>
      </c>
      <c r="F191" s="25" t="s">
        <v>680</v>
      </c>
      <c r="G191" s="19"/>
      <c r="H191" s="19"/>
      <c r="I191" s="19"/>
      <c r="J191" s="19"/>
      <c r="K191" s="148">
        <v>0.23651844843897823</v>
      </c>
      <c r="L191" s="207"/>
      <c r="M191" s="307">
        <f t="shared" si="5"/>
        <v>16083254.49385052</v>
      </c>
      <c r="N191" s="307">
        <f t="shared" si="4"/>
        <v>0</v>
      </c>
    </row>
    <row r="192" spans="1:14" s="11" customFormat="1" outlineLevel="3" x14ac:dyDescent="0.25">
      <c r="A192" s="156" t="s">
        <v>482</v>
      </c>
      <c r="B192" s="155" t="s">
        <v>480</v>
      </c>
      <c r="C192" s="184"/>
      <c r="D192" s="153"/>
      <c r="E192" s="19" t="s">
        <v>452</v>
      </c>
      <c r="F192" s="25" t="s">
        <v>685</v>
      </c>
      <c r="G192" s="19"/>
      <c r="H192" s="19"/>
      <c r="I192" s="19"/>
      <c r="J192" s="19"/>
      <c r="K192" s="148">
        <v>0.23651844843897823</v>
      </c>
      <c r="L192" s="207"/>
      <c r="M192" s="307">
        <f t="shared" si="5"/>
        <v>16083254.49385052</v>
      </c>
      <c r="N192" s="307">
        <f t="shared" si="4"/>
        <v>0</v>
      </c>
    </row>
    <row r="193" spans="1:14" s="11" customFormat="1" outlineLevel="2" x14ac:dyDescent="0.25">
      <c r="A193" s="156"/>
      <c r="B193" s="155"/>
      <c r="C193" s="172" t="s">
        <v>215</v>
      </c>
      <c r="D193" s="183"/>
      <c r="E193" s="171"/>
      <c r="F193" s="171"/>
      <c r="G193" s="171"/>
      <c r="H193" s="171"/>
      <c r="I193" s="171"/>
      <c r="J193" s="171"/>
      <c r="K193" s="173">
        <v>1.7738883632923368</v>
      </c>
      <c r="L193" s="206">
        <f>SUMPRODUCT(L194:L196,K194:K196)/K193</f>
        <v>0</v>
      </c>
      <c r="M193" s="306">
        <f t="shared" si="5"/>
        <v>120624408.70387889</v>
      </c>
      <c r="N193" s="306">
        <f t="shared" si="4"/>
        <v>0</v>
      </c>
    </row>
    <row r="194" spans="1:14" s="11" customFormat="1" outlineLevel="3" x14ac:dyDescent="0.25">
      <c r="A194" s="156" t="s">
        <v>482</v>
      </c>
      <c r="B194" s="155" t="s">
        <v>480</v>
      </c>
      <c r="C194" s="184"/>
      <c r="D194" s="153"/>
      <c r="E194" s="19" t="s">
        <v>444</v>
      </c>
      <c r="F194" s="25" t="s">
        <v>682</v>
      </c>
      <c r="G194" s="19"/>
      <c r="H194" s="19"/>
      <c r="I194" s="19"/>
      <c r="J194" s="19"/>
      <c r="K194" s="148">
        <v>0.59129612109744556</v>
      </c>
      <c r="L194" s="207"/>
      <c r="M194" s="307">
        <f t="shared" si="5"/>
        <v>40208136.234626301</v>
      </c>
      <c r="N194" s="307">
        <f t="shared" si="4"/>
        <v>0</v>
      </c>
    </row>
    <row r="195" spans="1:14" s="11" customFormat="1" outlineLevel="3" x14ac:dyDescent="0.25">
      <c r="A195" s="156" t="s">
        <v>482</v>
      </c>
      <c r="B195" s="155" t="s">
        <v>480</v>
      </c>
      <c r="C195" s="184"/>
      <c r="D195" s="153"/>
      <c r="E195" s="19" t="s">
        <v>454</v>
      </c>
      <c r="F195" s="25" t="s">
        <v>683</v>
      </c>
      <c r="G195" s="19"/>
      <c r="H195" s="19"/>
      <c r="I195" s="19"/>
      <c r="J195" s="19"/>
      <c r="K195" s="148">
        <v>0.70955534531693476</v>
      </c>
      <c r="L195" s="207"/>
      <c r="M195" s="307">
        <f t="shared" si="5"/>
        <v>48249763.481551558</v>
      </c>
      <c r="N195" s="307">
        <f t="shared" si="4"/>
        <v>0</v>
      </c>
    </row>
    <row r="196" spans="1:14" s="11" customFormat="1" outlineLevel="3" x14ac:dyDescent="0.25">
      <c r="A196" s="156" t="s">
        <v>482</v>
      </c>
      <c r="B196" s="155" t="s">
        <v>480</v>
      </c>
      <c r="C196" s="184"/>
      <c r="D196" s="153"/>
      <c r="E196" s="19" t="s">
        <v>445</v>
      </c>
      <c r="F196" s="25" t="s">
        <v>684</v>
      </c>
      <c r="G196" s="19"/>
      <c r="H196" s="19"/>
      <c r="I196" s="19"/>
      <c r="J196" s="19"/>
      <c r="K196" s="148">
        <v>0.47303689687795647</v>
      </c>
      <c r="L196" s="207"/>
      <c r="M196" s="307">
        <f t="shared" si="5"/>
        <v>32166508.98770104</v>
      </c>
      <c r="N196" s="307">
        <f t="shared" ref="N196:N201" si="6">M196*L196</f>
        <v>0</v>
      </c>
    </row>
    <row r="197" spans="1:14" s="11" customFormat="1" outlineLevel="2" x14ac:dyDescent="0.25">
      <c r="A197" s="156"/>
      <c r="B197" s="155"/>
      <c r="C197" s="172" t="s">
        <v>455</v>
      </c>
      <c r="D197" s="183"/>
      <c r="E197" s="171"/>
      <c r="F197" s="171"/>
      <c r="G197" s="171"/>
      <c r="H197" s="171"/>
      <c r="I197" s="171"/>
      <c r="J197" s="171"/>
      <c r="K197" s="173">
        <v>2.0104068117313152</v>
      </c>
      <c r="L197" s="206">
        <f>SUMPRODUCT(L198:L201,K198:K201)/K197</f>
        <v>0</v>
      </c>
      <c r="M197" s="306">
        <f t="shared" ref="M197:M201" si="7">$M$3*K197/$K$3</f>
        <v>136707663.19772944</v>
      </c>
      <c r="N197" s="306">
        <f t="shared" si="6"/>
        <v>0</v>
      </c>
    </row>
    <row r="198" spans="1:14" s="11" customFormat="1" outlineLevel="3" x14ac:dyDescent="0.25">
      <c r="A198" s="156" t="s">
        <v>482</v>
      </c>
      <c r="B198" s="155" t="s">
        <v>480</v>
      </c>
      <c r="C198" s="184"/>
      <c r="D198" s="153"/>
      <c r="E198" s="19" t="s">
        <v>456</v>
      </c>
      <c r="F198" s="25" t="s">
        <v>676</v>
      </c>
      <c r="G198" s="19"/>
      <c r="H198" s="19"/>
      <c r="I198" s="19"/>
      <c r="J198" s="19"/>
      <c r="K198" s="148">
        <v>0.70955534531693476</v>
      </c>
      <c r="L198" s="207"/>
      <c r="M198" s="307">
        <f t="shared" si="7"/>
        <v>48249763.481551558</v>
      </c>
      <c r="N198" s="307">
        <f t="shared" si="6"/>
        <v>0</v>
      </c>
    </row>
    <row r="199" spans="1:14" s="11" customFormat="1" outlineLevel="3" x14ac:dyDescent="0.25">
      <c r="A199" s="156" t="s">
        <v>482</v>
      </c>
      <c r="B199" s="155" t="s">
        <v>480</v>
      </c>
      <c r="C199" s="184"/>
      <c r="D199" s="153"/>
      <c r="E199" s="19" t="s">
        <v>457</v>
      </c>
      <c r="F199" s="25" t="s">
        <v>677</v>
      </c>
      <c r="G199" s="19"/>
      <c r="H199" s="19"/>
      <c r="I199" s="19"/>
      <c r="J199" s="19"/>
      <c r="K199" s="148">
        <v>0.35477767265846738</v>
      </c>
      <c r="L199" s="207"/>
      <c r="M199" s="307">
        <f t="shared" si="7"/>
        <v>24124881.740775779</v>
      </c>
      <c r="N199" s="307">
        <f t="shared" si="6"/>
        <v>0</v>
      </c>
    </row>
    <row r="200" spans="1:14" s="11" customFormat="1" outlineLevel="3" x14ac:dyDescent="0.25">
      <c r="A200" s="156" t="s">
        <v>482</v>
      </c>
      <c r="B200" s="155" t="s">
        <v>480</v>
      </c>
      <c r="C200" s="184"/>
      <c r="D200" s="153"/>
      <c r="E200" s="19" t="s">
        <v>458</v>
      </c>
      <c r="F200" s="25" t="s">
        <v>681</v>
      </c>
      <c r="G200" s="19"/>
      <c r="H200" s="19"/>
      <c r="I200" s="19"/>
      <c r="J200" s="19"/>
      <c r="K200" s="148">
        <v>0.59129612109744556</v>
      </c>
      <c r="L200" s="207"/>
      <c r="M200" s="307">
        <f t="shared" si="7"/>
        <v>40208136.234626301</v>
      </c>
      <c r="N200" s="307">
        <f t="shared" si="6"/>
        <v>0</v>
      </c>
    </row>
    <row r="201" spans="1:14" s="11" customFormat="1" outlineLevel="3" x14ac:dyDescent="0.25">
      <c r="A201" s="157" t="s">
        <v>482</v>
      </c>
      <c r="B201" s="169" t="s">
        <v>480</v>
      </c>
      <c r="C201" s="175"/>
      <c r="D201" s="186"/>
      <c r="E201" s="187" t="s">
        <v>459</v>
      </c>
      <c r="F201" s="25" t="s">
        <v>705</v>
      </c>
      <c r="G201" s="187"/>
      <c r="H201" s="187"/>
      <c r="I201" s="187"/>
      <c r="J201" s="187"/>
      <c r="K201" s="188">
        <v>0.35477767265846738</v>
      </c>
      <c r="L201" s="209"/>
      <c r="M201" s="311">
        <f t="shared" si="7"/>
        <v>24124881.740775779</v>
      </c>
      <c r="N201" s="311">
        <f t="shared" si="6"/>
        <v>0</v>
      </c>
    </row>
    <row r="202" spans="1:14" x14ac:dyDescent="0.25">
      <c r="K202" s="70"/>
    </row>
    <row r="203" spans="1:14" x14ac:dyDescent="0.25">
      <c r="K203" s="70"/>
    </row>
    <row r="204" spans="1:14" x14ac:dyDescent="0.25">
      <c r="K204" s="70"/>
    </row>
  </sheetData>
  <autoFilter ref="A2:F201"/>
  <conditionalFormatting sqref="F1:F1048576">
    <cfRule type="duplicateValues" dxfId="165" priority="1"/>
  </conditionalFormatting>
  <printOptions horizontalCentered="1"/>
  <pageMargins left="0.31496062992125984" right="0.31496062992125984" top="0.55118110236220474" bottom="0.55118110236220474" header="0.31496062992125984" footer="0.31496062992125984"/>
  <pageSetup paperSize="8" scale="49" fitToHeight="1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267"/>
  <sheetViews>
    <sheetView view="pageBreakPreview" zoomScale="80" zoomScaleNormal="85" zoomScaleSheetLayoutView="80" workbookViewId="0">
      <pane xSplit="5" ySplit="3" topLeftCell="I4" activePane="bottomRight" state="frozen"/>
      <selection activeCell="H7" sqref="H7:H22"/>
      <selection pane="topRight" activeCell="H7" sqref="H7:H22"/>
      <selection pane="bottomLeft" activeCell="H7" sqref="H7:H22"/>
      <selection pane="bottomRight" activeCell="M3" sqref="M3:N3"/>
    </sheetView>
  </sheetViews>
  <sheetFormatPr defaultColWidth="9.140625" defaultRowHeight="15" outlineLevelRow="4" x14ac:dyDescent="0.25"/>
  <cols>
    <col min="1" max="1" width="2.28515625" style="2" customWidth="1"/>
    <col min="2" max="2" width="2.42578125" style="2" customWidth="1"/>
    <col min="3" max="3" width="0.85546875" style="154" customWidth="1"/>
    <col min="4" max="4" width="1" style="154" customWidth="1"/>
    <col min="5" max="5" width="86.28515625" style="6" customWidth="1"/>
    <col min="6" max="6" width="27.42578125" style="6" customWidth="1"/>
    <col min="7" max="7" width="6.140625" style="2" customWidth="1"/>
    <col min="8" max="8" width="5.42578125" style="2" customWidth="1"/>
    <col min="9" max="9" width="13.7109375" style="2" customWidth="1"/>
    <col min="10" max="10" width="13.7109375" style="325" customWidth="1"/>
    <col min="11" max="11" width="9.7109375" style="2" customWidth="1"/>
    <col min="12" max="12" width="10.7109375" style="201" customWidth="1"/>
    <col min="13" max="14" width="18" style="103" bestFit="1" customWidth="1"/>
    <col min="15" max="16384" width="9.140625" style="2"/>
  </cols>
  <sheetData>
    <row r="1" spans="1:14" ht="57" customHeight="1" x14ac:dyDescent="0.25">
      <c r="A1" s="90"/>
      <c r="B1" s="90"/>
      <c r="C1" s="151"/>
      <c r="D1" s="151"/>
      <c r="E1" s="442" t="s">
        <v>911</v>
      </c>
      <c r="F1" s="442"/>
      <c r="G1" s="442"/>
      <c r="K1" s="239"/>
    </row>
    <row r="2" spans="1:14" ht="37.5" customHeight="1" x14ac:dyDescent="0.25">
      <c r="A2" s="191" t="s">
        <v>483</v>
      </c>
      <c r="B2" s="191" t="s">
        <v>488</v>
      </c>
      <c r="C2" s="190">
        <v>1</v>
      </c>
      <c r="D2" s="189">
        <v>2</v>
      </c>
      <c r="E2" s="5" t="s">
        <v>1</v>
      </c>
      <c r="F2" s="5" t="s">
        <v>0</v>
      </c>
      <c r="G2" s="5" t="s">
        <v>231</v>
      </c>
      <c r="H2" s="5" t="s">
        <v>232</v>
      </c>
      <c r="I2" s="5" t="s">
        <v>255</v>
      </c>
      <c r="J2" s="326" t="s">
        <v>233</v>
      </c>
      <c r="K2" s="1" t="s">
        <v>228</v>
      </c>
      <c r="L2" s="202" t="s">
        <v>237</v>
      </c>
      <c r="M2" s="301" t="s">
        <v>380</v>
      </c>
      <c r="N2" s="346" t="s">
        <v>910</v>
      </c>
    </row>
    <row r="3" spans="1:14" ht="37.5" customHeight="1" x14ac:dyDescent="0.25">
      <c r="A3" s="3"/>
      <c r="B3" s="3"/>
      <c r="C3" s="152"/>
      <c r="D3" s="152"/>
      <c r="E3" s="317" t="s">
        <v>486</v>
      </c>
      <c r="F3" s="317"/>
      <c r="G3" s="82"/>
      <c r="H3" s="82"/>
      <c r="I3" s="82"/>
      <c r="J3" s="327"/>
      <c r="K3" s="176">
        <v>100</v>
      </c>
      <c r="L3" s="210">
        <v>0.21084437086092708</v>
      </c>
      <c r="M3" s="302">
        <v>6800000000</v>
      </c>
      <c r="N3" s="302">
        <f>M3*L3</f>
        <v>1433741721.8543041</v>
      </c>
    </row>
    <row r="4" spans="1:14" s="11" customFormat="1" ht="17.25" customHeight="1" x14ac:dyDescent="0.25">
      <c r="A4" s="177" t="s">
        <v>2</v>
      </c>
      <c r="B4" s="178"/>
      <c r="C4" s="179"/>
      <c r="D4" s="179"/>
      <c r="E4" s="180"/>
      <c r="F4" s="181"/>
      <c r="G4" s="181"/>
      <c r="H4" s="181"/>
      <c r="I4" s="181"/>
      <c r="J4" s="328"/>
      <c r="K4" s="182">
        <v>19.583727530747399</v>
      </c>
      <c r="L4" s="345">
        <v>0.46159420289855063</v>
      </c>
      <c r="M4" s="303">
        <f>K4*$M$3/$K$3</f>
        <v>1331693472.0908232</v>
      </c>
      <c r="N4" s="303">
        <f t="shared" ref="N4:N67" si="0">M4*L4</f>
        <v>614701986.75496686</v>
      </c>
    </row>
    <row r="5" spans="1:14" s="11" customFormat="1" outlineLevel="1" x14ac:dyDescent="0.25">
      <c r="A5" s="156"/>
      <c r="B5" s="162" t="s">
        <v>494</v>
      </c>
      <c r="C5" s="170"/>
      <c r="D5" s="170"/>
      <c r="E5" s="159"/>
      <c r="F5" s="159"/>
      <c r="G5" s="159"/>
      <c r="H5" s="159"/>
      <c r="I5" s="159"/>
      <c r="J5" s="329"/>
      <c r="K5" s="161">
        <v>0.59129612109744556</v>
      </c>
      <c r="L5" s="204">
        <v>1</v>
      </c>
      <c r="M5" s="304">
        <f t="shared" ref="M5:M68" si="1">K5*$M$3/$K$3</f>
        <v>40208136.234626301</v>
      </c>
      <c r="N5" s="304">
        <f t="shared" si="0"/>
        <v>40208136.234626301</v>
      </c>
    </row>
    <row r="6" spans="1:14" s="11" customFormat="1" outlineLevel="2" x14ac:dyDescent="0.25">
      <c r="A6" s="156" t="s">
        <v>351</v>
      </c>
      <c r="B6" s="166" t="s">
        <v>502</v>
      </c>
      <c r="C6" s="167"/>
      <c r="D6" s="168"/>
      <c r="E6" s="234" t="s">
        <v>495</v>
      </c>
      <c r="F6" s="234" t="s">
        <v>501</v>
      </c>
      <c r="G6" s="158" t="s">
        <v>726</v>
      </c>
      <c r="H6" s="158" t="s">
        <v>478</v>
      </c>
      <c r="I6" s="158" t="s">
        <v>734</v>
      </c>
      <c r="J6" s="237">
        <v>43878</v>
      </c>
      <c r="K6" s="235">
        <v>0.23651844843897823</v>
      </c>
      <c r="L6" s="205">
        <v>1</v>
      </c>
      <c r="M6" s="305">
        <f t="shared" si="1"/>
        <v>16083254.49385052</v>
      </c>
      <c r="N6" s="305">
        <f t="shared" si="0"/>
        <v>16083254.49385052</v>
      </c>
    </row>
    <row r="7" spans="1:14" s="11" customFormat="1" outlineLevel="2" x14ac:dyDescent="0.25">
      <c r="A7" s="156" t="s">
        <v>351</v>
      </c>
      <c r="B7" s="166" t="s">
        <v>502</v>
      </c>
      <c r="C7" s="167"/>
      <c r="D7" s="168"/>
      <c r="E7" s="234" t="s">
        <v>496</v>
      </c>
      <c r="F7" s="234" t="s">
        <v>500</v>
      </c>
      <c r="G7" s="158" t="s">
        <v>726</v>
      </c>
      <c r="H7" s="158" t="s">
        <v>342</v>
      </c>
      <c r="I7" s="158" t="s">
        <v>727</v>
      </c>
      <c r="J7" s="237">
        <v>43855</v>
      </c>
      <c r="K7" s="235">
        <v>0.23651844843897823</v>
      </c>
      <c r="L7" s="205">
        <v>1</v>
      </c>
      <c r="M7" s="305">
        <f t="shared" si="1"/>
        <v>16083254.49385052</v>
      </c>
      <c r="N7" s="305">
        <f t="shared" si="0"/>
        <v>16083254.49385052</v>
      </c>
    </row>
    <row r="8" spans="1:14" s="11" customFormat="1" outlineLevel="2" x14ac:dyDescent="0.25">
      <c r="A8" s="156" t="s">
        <v>351</v>
      </c>
      <c r="B8" s="166" t="s">
        <v>502</v>
      </c>
      <c r="C8" s="167"/>
      <c r="D8" s="168"/>
      <c r="E8" s="234" t="s">
        <v>497</v>
      </c>
      <c r="F8" s="234" t="s">
        <v>843</v>
      </c>
      <c r="G8" s="158" t="s">
        <v>726</v>
      </c>
      <c r="H8" s="158" t="s">
        <v>342</v>
      </c>
      <c r="I8" s="158" t="s">
        <v>898</v>
      </c>
      <c r="J8" s="237">
        <v>43936</v>
      </c>
      <c r="K8" s="235">
        <v>0.11825922421948912</v>
      </c>
      <c r="L8" s="205">
        <v>1</v>
      </c>
      <c r="M8" s="305">
        <f t="shared" si="1"/>
        <v>8041627.2469252599</v>
      </c>
      <c r="N8" s="305">
        <f t="shared" si="0"/>
        <v>8041627.2469252599</v>
      </c>
    </row>
    <row r="9" spans="1:14" s="11" customFormat="1" outlineLevel="1" x14ac:dyDescent="0.25">
      <c r="A9" s="156"/>
      <c r="B9" s="162" t="s">
        <v>503</v>
      </c>
      <c r="C9" s="170"/>
      <c r="D9" s="170"/>
      <c r="E9" s="159"/>
      <c r="F9" s="159"/>
      <c r="G9" s="159" t="s">
        <v>379</v>
      </c>
      <c r="H9" s="159" t="s">
        <v>379</v>
      </c>
      <c r="I9" s="159" t="s">
        <v>379</v>
      </c>
      <c r="J9" s="329" t="s">
        <v>379</v>
      </c>
      <c r="K9" s="161">
        <v>2.4834437086092715</v>
      </c>
      <c r="L9" s="204">
        <v>0</v>
      </c>
      <c r="M9" s="304">
        <f t="shared" si="1"/>
        <v>168874172.18543047</v>
      </c>
      <c r="N9" s="304">
        <f t="shared" si="0"/>
        <v>0</v>
      </c>
    </row>
    <row r="10" spans="1:14" s="11" customFormat="1" outlineLevel="2" x14ac:dyDescent="0.25">
      <c r="A10" s="156" t="s">
        <v>351</v>
      </c>
      <c r="B10" s="166" t="s">
        <v>479</v>
      </c>
      <c r="C10" s="167"/>
      <c r="D10" s="168"/>
      <c r="E10" s="234" t="s">
        <v>556</v>
      </c>
      <c r="F10" s="234" t="s">
        <v>557</v>
      </c>
      <c r="G10" s="158" t="s">
        <v>379</v>
      </c>
      <c r="H10" s="158" t="s">
        <v>379</v>
      </c>
      <c r="I10" s="158" t="s">
        <v>379</v>
      </c>
      <c r="J10" s="237" t="s">
        <v>379</v>
      </c>
      <c r="K10" s="235">
        <v>1.7738883632923368</v>
      </c>
      <c r="L10" s="205"/>
      <c r="M10" s="305">
        <f t="shared" si="1"/>
        <v>120624408.70387889</v>
      </c>
      <c r="N10" s="305">
        <f t="shared" si="0"/>
        <v>0</v>
      </c>
    </row>
    <row r="11" spans="1:14" s="11" customFormat="1" outlineLevel="2" x14ac:dyDescent="0.25">
      <c r="A11" s="156" t="s">
        <v>351</v>
      </c>
      <c r="B11" s="166" t="s">
        <v>479</v>
      </c>
      <c r="C11" s="167"/>
      <c r="D11" s="167"/>
      <c r="E11" s="234" t="s">
        <v>782</v>
      </c>
      <c r="F11" s="234" t="s">
        <v>783</v>
      </c>
      <c r="G11" s="312" t="s">
        <v>379</v>
      </c>
      <c r="H11" s="312" t="s">
        <v>379</v>
      </c>
      <c r="I11" s="312" t="s">
        <v>379</v>
      </c>
      <c r="J11" s="330" t="s">
        <v>379</v>
      </c>
      <c r="K11" s="218">
        <v>0.70955534531693476</v>
      </c>
      <c r="L11" s="313"/>
      <c r="M11" s="347">
        <f t="shared" si="1"/>
        <v>48249763.481551558</v>
      </c>
      <c r="N11" s="347">
        <f t="shared" si="0"/>
        <v>0</v>
      </c>
    </row>
    <row r="12" spans="1:14" s="11" customFormat="1" outlineLevel="1" x14ac:dyDescent="0.25">
      <c r="A12" s="156"/>
      <c r="B12" s="162" t="s">
        <v>4</v>
      </c>
      <c r="C12" s="160"/>
      <c r="D12" s="160"/>
      <c r="E12" s="159"/>
      <c r="F12" s="159"/>
      <c r="G12" s="159" t="s">
        <v>379</v>
      </c>
      <c r="H12" s="159" t="s">
        <v>379</v>
      </c>
      <c r="I12" s="159" t="s">
        <v>379</v>
      </c>
      <c r="J12" s="329" t="s">
        <v>379</v>
      </c>
      <c r="K12" s="161">
        <v>14.143803216650898</v>
      </c>
      <c r="L12" s="204">
        <v>0.59732441471571907</v>
      </c>
      <c r="M12" s="304">
        <f t="shared" si="1"/>
        <v>961778618.73226106</v>
      </c>
      <c r="N12" s="304">
        <f t="shared" si="0"/>
        <v>574493850.52034056</v>
      </c>
    </row>
    <row r="13" spans="1:14" s="11" customFormat="1" outlineLevel="2" x14ac:dyDescent="0.25">
      <c r="A13" s="156"/>
      <c r="B13" s="165"/>
      <c r="C13" s="172" t="s">
        <v>481</v>
      </c>
      <c r="D13" s="153"/>
      <c r="E13" s="171"/>
      <c r="F13" s="171"/>
      <c r="G13" s="171" t="s">
        <v>379</v>
      </c>
      <c r="H13" s="171" t="s">
        <v>379</v>
      </c>
      <c r="I13" s="171" t="s">
        <v>379</v>
      </c>
      <c r="J13" s="331" t="s">
        <v>379</v>
      </c>
      <c r="K13" s="173">
        <v>11.140018921475875</v>
      </c>
      <c r="L13" s="206">
        <v>0.73980891719745223</v>
      </c>
      <c r="M13" s="306">
        <f t="shared" si="1"/>
        <v>757521286.6603595</v>
      </c>
      <c r="N13" s="306">
        <f t="shared" si="0"/>
        <v>560421002.83822143</v>
      </c>
    </row>
    <row r="14" spans="1:14" s="11" customFormat="1" outlineLevel="3" x14ac:dyDescent="0.25">
      <c r="A14" s="156" t="s">
        <v>351</v>
      </c>
      <c r="B14" s="163" t="s">
        <v>478</v>
      </c>
      <c r="C14" s="153"/>
      <c r="D14" s="153"/>
      <c r="E14" s="234" t="s">
        <v>417</v>
      </c>
      <c r="F14" s="234" t="s">
        <v>499</v>
      </c>
      <c r="G14" s="158" t="s">
        <v>735</v>
      </c>
      <c r="H14" s="158">
        <v>1</v>
      </c>
      <c r="I14" s="158" t="s">
        <v>780</v>
      </c>
      <c r="J14" s="237">
        <v>43901</v>
      </c>
      <c r="K14" s="235">
        <v>3.8907284768211921</v>
      </c>
      <c r="L14" s="205">
        <v>1</v>
      </c>
      <c r="M14" s="305">
        <f t="shared" si="1"/>
        <v>264569536.42384106</v>
      </c>
      <c r="N14" s="305">
        <f t="shared" si="0"/>
        <v>264569536.42384106</v>
      </c>
    </row>
    <row r="15" spans="1:14" s="11" customFormat="1" outlineLevel="3" x14ac:dyDescent="0.25">
      <c r="A15" s="156" t="s">
        <v>351</v>
      </c>
      <c r="B15" s="163" t="s">
        <v>478</v>
      </c>
      <c r="C15" s="153"/>
      <c r="D15" s="153"/>
      <c r="E15" s="234" t="s">
        <v>828</v>
      </c>
      <c r="F15" s="234" t="s">
        <v>830</v>
      </c>
      <c r="G15" s="158" t="s">
        <v>341</v>
      </c>
      <c r="H15" s="158" t="s">
        <v>342</v>
      </c>
      <c r="I15" s="158" t="s">
        <v>899</v>
      </c>
      <c r="J15" s="237">
        <v>43936</v>
      </c>
      <c r="K15" s="235">
        <v>0.47303689687795647</v>
      </c>
      <c r="L15" s="205">
        <v>0.7</v>
      </c>
      <c r="M15" s="305">
        <f t="shared" si="1"/>
        <v>32166508.98770104</v>
      </c>
      <c r="N15" s="305">
        <f t="shared" si="0"/>
        <v>22516556.291390728</v>
      </c>
    </row>
    <row r="16" spans="1:14" s="11" customFormat="1" outlineLevel="3" x14ac:dyDescent="0.25">
      <c r="A16" s="156" t="s">
        <v>351</v>
      </c>
      <c r="B16" s="163" t="s">
        <v>478</v>
      </c>
      <c r="C16" s="153"/>
      <c r="D16" s="153"/>
      <c r="E16" s="234" t="s">
        <v>829</v>
      </c>
      <c r="F16" s="234" t="s">
        <v>831</v>
      </c>
      <c r="G16" s="158" t="s">
        <v>341</v>
      </c>
      <c r="H16" s="158" t="s">
        <v>342</v>
      </c>
      <c r="I16" s="158" t="s">
        <v>899</v>
      </c>
      <c r="J16" s="237">
        <v>43936</v>
      </c>
      <c r="K16" s="235">
        <v>0.47303689687795647</v>
      </c>
      <c r="L16" s="205">
        <v>0.7</v>
      </c>
      <c r="M16" s="305">
        <f t="shared" si="1"/>
        <v>32166508.98770104</v>
      </c>
      <c r="N16" s="305">
        <f t="shared" si="0"/>
        <v>22516556.291390728</v>
      </c>
    </row>
    <row r="17" spans="1:14" s="11" customFormat="1" outlineLevel="3" x14ac:dyDescent="0.25">
      <c r="A17" s="156" t="s">
        <v>351</v>
      </c>
      <c r="B17" s="163" t="s">
        <v>478</v>
      </c>
      <c r="C17" s="153"/>
      <c r="D17" s="153"/>
      <c r="E17" s="25" t="s">
        <v>895</v>
      </c>
      <c r="F17" s="25" t="s">
        <v>894</v>
      </c>
      <c r="G17" s="25" t="s">
        <v>341</v>
      </c>
      <c r="H17" s="25" t="s">
        <v>342</v>
      </c>
      <c r="I17" s="25" t="s">
        <v>897</v>
      </c>
      <c r="J17" s="238">
        <v>43934</v>
      </c>
      <c r="K17" s="334">
        <v>0.74503311258278149</v>
      </c>
      <c r="L17" s="208">
        <v>0.7</v>
      </c>
      <c r="M17" s="308">
        <f t="shared" si="1"/>
        <v>50662251.655629136</v>
      </c>
      <c r="N17" s="308">
        <f t="shared" si="0"/>
        <v>35463576.15894039</v>
      </c>
    </row>
    <row r="18" spans="1:14" s="11" customFormat="1" outlineLevel="3" x14ac:dyDescent="0.25">
      <c r="A18" s="156" t="s">
        <v>351</v>
      </c>
      <c r="B18" s="163" t="s">
        <v>478</v>
      </c>
      <c r="C18" s="153"/>
      <c r="D18" s="153"/>
      <c r="E18" s="25" t="s">
        <v>784</v>
      </c>
      <c r="F18" s="335" t="s">
        <v>785</v>
      </c>
      <c r="G18" s="25" t="s">
        <v>379</v>
      </c>
      <c r="H18" s="25" t="s">
        <v>379</v>
      </c>
      <c r="I18" s="25" t="s">
        <v>379</v>
      </c>
      <c r="J18" s="238" t="s">
        <v>379</v>
      </c>
      <c r="K18" s="334">
        <v>0.74503311258278149</v>
      </c>
      <c r="L18" s="208"/>
      <c r="M18" s="308">
        <f t="shared" si="1"/>
        <v>50662251.655629136</v>
      </c>
      <c r="N18" s="308">
        <f t="shared" si="0"/>
        <v>0</v>
      </c>
    </row>
    <row r="19" spans="1:14" s="11" customFormat="1" outlineLevel="3" x14ac:dyDescent="0.25">
      <c r="A19" s="156" t="s">
        <v>351</v>
      </c>
      <c r="B19" s="163" t="s">
        <v>478</v>
      </c>
      <c r="C19" s="153"/>
      <c r="D19" s="153"/>
      <c r="E19" s="25" t="s">
        <v>420</v>
      </c>
      <c r="F19" s="25" t="s">
        <v>896</v>
      </c>
      <c r="G19" s="25" t="s">
        <v>379</v>
      </c>
      <c r="H19" s="25" t="s">
        <v>379</v>
      </c>
      <c r="I19" s="25" t="s">
        <v>379</v>
      </c>
      <c r="J19" s="238" t="s">
        <v>379</v>
      </c>
      <c r="K19" s="334">
        <v>0.74503311258278149</v>
      </c>
      <c r="L19" s="208"/>
      <c r="M19" s="308">
        <f t="shared" si="1"/>
        <v>50662251.655629136</v>
      </c>
      <c r="N19" s="308">
        <f t="shared" si="0"/>
        <v>0</v>
      </c>
    </row>
    <row r="20" spans="1:14" s="11" customFormat="1" outlineLevel="3" x14ac:dyDescent="0.25">
      <c r="A20" s="156" t="s">
        <v>351</v>
      </c>
      <c r="B20" s="163" t="s">
        <v>478</v>
      </c>
      <c r="C20" s="153"/>
      <c r="D20" s="153"/>
      <c r="E20" s="319" t="s">
        <v>893</v>
      </c>
      <c r="F20" s="319"/>
      <c r="G20" s="320" t="s">
        <v>341</v>
      </c>
      <c r="H20" s="320" t="s">
        <v>342</v>
      </c>
      <c r="I20" s="319" t="s">
        <v>777</v>
      </c>
      <c r="J20" s="321">
        <v>43899</v>
      </c>
      <c r="K20" s="322">
        <v>3.0037842951750235</v>
      </c>
      <c r="L20" s="323">
        <v>0.7</v>
      </c>
      <c r="M20" s="348">
        <f t="shared" si="1"/>
        <v>204257332.07190159</v>
      </c>
      <c r="N20" s="348">
        <f t="shared" si="0"/>
        <v>142980132.45033109</v>
      </c>
    </row>
    <row r="21" spans="1:14" s="11" customFormat="1" outlineLevel="4" x14ac:dyDescent="0.25">
      <c r="A21" s="156"/>
      <c r="B21" s="163"/>
      <c r="C21" s="153"/>
      <c r="D21" s="153"/>
      <c r="E21" s="25" t="s">
        <v>810</v>
      </c>
      <c r="F21" s="25" t="s">
        <v>769</v>
      </c>
      <c r="G21" s="158" t="s">
        <v>341</v>
      </c>
      <c r="H21" s="158" t="s">
        <v>342</v>
      </c>
      <c r="I21" s="25" t="s">
        <v>777</v>
      </c>
      <c r="J21" s="238">
        <v>43899</v>
      </c>
      <c r="K21" s="334"/>
      <c r="L21" s="208">
        <v>0.7</v>
      </c>
      <c r="M21" s="308">
        <f t="shared" si="1"/>
        <v>0</v>
      </c>
      <c r="N21" s="308">
        <f t="shared" si="0"/>
        <v>0</v>
      </c>
    </row>
    <row r="22" spans="1:14" s="11" customFormat="1" outlineLevel="4" x14ac:dyDescent="0.25">
      <c r="A22" s="156"/>
      <c r="B22" s="163"/>
      <c r="C22" s="153"/>
      <c r="D22" s="153"/>
      <c r="E22" s="19" t="s">
        <v>811</v>
      </c>
      <c r="F22" s="19" t="s">
        <v>770</v>
      </c>
      <c r="G22" s="158" t="s">
        <v>341</v>
      </c>
      <c r="H22" s="158" t="s">
        <v>342</v>
      </c>
      <c r="I22" s="25" t="s">
        <v>777</v>
      </c>
      <c r="J22" s="238">
        <v>43899</v>
      </c>
      <c r="K22" s="148"/>
      <c r="L22" s="208">
        <v>0.7</v>
      </c>
      <c r="M22" s="308">
        <f t="shared" si="1"/>
        <v>0</v>
      </c>
      <c r="N22" s="308">
        <f t="shared" si="0"/>
        <v>0</v>
      </c>
    </row>
    <row r="23" spans="1:14" s="11" customFormat="1" outlineLevel="4" x14ac:dyDescent="0.25">
      <c r="A23" s="156"/>
      <c r="B23" s="163"/>
      <c r="C23" s="153"/>
      <c r="D23" s="153"/>
      <c r="E23" s="19" t="s">
        <v>812</v>
      </c>
      <c r="F23" s="19" t="s">
        <v>771</v>
      </c>
      <c r="G23" s="158" t="s">
        <v>341</v>
      </c>
      <c r="H23" s="158" t="s">
        <v>342</v>
      </c>
      <c r="I23" s="25" t="s">
        <v>777</v>
      </c>
      <c r="J23" s="238">
        <v>43899</v>
      </c>
      <c r="K23" s="148"/>
      <c r="L23" s="208"/>
      <c r="M23" s="308">
        <f t="shared" si="1"/>
        <v>0</v>
      </c>
      <c r="N23" s="308">
        <f t="shared" si="0"/>
        <v>0</v>
      </c>
    </row>
    <row r="24" spans="1:14" s="11" customFormat="1" outlineLevel="4" x14ac:dyDescent="0.25">
      <c r="A24" s="156"/>
      <c r="B24" s="163"/>
      <c r="C24" s="153"/>
      <c r="D24" s="153"/>
      <c r="E24" s="19" t="s">
        <v>813</v>
      </c>
      <c r="F24" s="19" t="s">
        <v>772</v>
      </c>
      <c r="G24" s="158" t="s">
        <v>341</v>
      </c>
      <c r="H24" s="158" t="s">
        <v>342</v>
      </c>
      <c r="I24" s="25" t="s">
        <v>777</v>
      </c>
      <c r="J24" s="238">
        <v>43899</v>
      </c>
      <c r="K24" s="148"/>
      <c r="L24" s="208"/>
      <c r="M24" s="308">
        <f t="shared" si="1"/>
        <v>0</v>
      </c>
      <c r="N24" s="308">
        <f t="shared" si="0"/>
        <v>0</v>
      </c>
    </row>
    <row r="25" spans="1:14" s="11" customFormat="1" outlineLevel="4" x14ac:dyDescent="0.25">
      <c r="A25" s="156"/>
      <c r="B25" s="163"/>
      <c r="C25" s="153"/>
      <c r="D25" s="153"/>
      <c r="E25" s="19" t="s">
        <v>814</v>
      </c>
      <c r="F25" s="19" t="s">
        <v>773</v>
      </c>
      <c r="G25" s="158" t="s">
        <v>341</v>
      </c>
      <c r="H25" s="158" t="s">
        <v>342</v>
      </c>
      <c r="I25" s="25" t="s">
        <v>777</v>
      </c>
      <c r="J25" s="238">
        <v>43899</v>
      </c>
      <c r="K25" s="148"/>
      <c r="L25" s="208"/>
      <c r="M25" s="308">
        <f t="shared" si="1"/>
        <v>0</v>
      </c>
      <c r="N25" s="308">
        <f t="shared" si="0"/>
        <v>0</v>
      </c>
    </row>
    <row r="26" spans="1:14" s="11" customFormat="1" outlineLevel="4" x14ac:dyDescent="0.25">
      <c r="A26" s="156"/>
      <c r="B26" s="163"/>
      <c r="C26" s="153"/>
      <c r="D26" s="153"/>
      <c r="E26" s="19" t="s">
        <v>815</v>
      </c>
      <c r="F26" s="19" t="s">
        <v>774</v>
      </c>
      <c r="G26" s="158" t="s">
        <v>341</v>
      </c>
      <c r="H26" s="158" t="s">
        <v>342</v>
      </c>
      <c r="I26" s="25" t="s">
        <v>777</v>
      </c>
      <c r="J26" s="238">
        <v>43899</v>
      </c>
      <c r="K26" s="148"/>
      <c r="L26" s="208"/>
      <c r="M26" s="308">
        <f t="shared" si="1"/>
        <v>0</v>
      </c>
      <c r="N26" s="308">
        <f t="shared" si="0"/>
        <v>0</v>
      </c>
    </row>
    <row r="27" spans="1:14" s="11" customFormat="1" outlineLevel="4" x14ac:dyDescent="0.25">
      <c r="A27" s="156"/>
      <c r="B27" s="163"/>
      <c r="C27" s="153"/>
      <c r="D27" s="153"/>
      <c r="E27" s="19" t="s">
        <v>816</v>
      </c>
      <c r="F27" s="19" t="s">
        <v>775</v>
      </c>
      <c r="G27" s="158" t="s">
        <v>341</v>
      </c>
      <c r="H27" s="158" t="s">
        <v>342</v>
      </c>
      <c r="I27" s="25" t="s">
        <v>777</v>
      </c>
      <c r="J27" s="238">
        <v>43899</v>
      </c>
      <c r="K27" s="148"/>
      <c r="L27" s="208"/>
      <c r="M27" s="308">
        <f t="shared" si="1"/>
        <v>0</v>
      </c>
      <c r="N27" s="308">
        <f t="shared" si="0"/>
        <v>0</v>
      </c>
    </row>
    <row r="28" spans="1:14" s="11" customFormat="1" outlineLevel="4" x14ac:dyDescent="0.25">
      <c r="A28" s="156"/>
      <c r="B28" s="163"/>
      <c r="C28" s="153"/>
      <c r="D28" s="153"/>
      <c r="E28" s="19" t="s">
        <v>817</v>
      </c>
      <c r="F28" s="19" t="s">
        <v>776</v>
      </c>
      <c r="G28" s="158" t="s">
        <v>341</v>
      </c>
      <c r="H28" s="158" t="s">
        <v>342</v>
      </c>
      <c r="I28" s="25" t="s">
        <v>777</v>
      </c>
      <c r="J28" s="238">
        <v>43899</v>
      </c>
      <c r="K28" s="148"/>
      <c r="L28" s="208"/>
      <c r="M28" s="308">
        <f t="shared" si="1"/>
        <v>0</v>
      </c>
      <c r="N28" s="308">
        <f t="shared" si="0"/>
        <v>0</v>
      </c>
    </row>
    <row r="29" spans="1:14" s="11" customFormat="1" outlineLevel="3" x14ac:dyDescent="0.25">
      <c r="A29" s="156" t="s">
        <v>351</v>
      </c>
      <c r="B29" s="163" t="s">
        <v>478</v>
      </c>
      <c r="C29" s="153"/>
      <c r="D29" s="153"/>
      <c r="E29" s="19" t="s">
        <v>818</v>
      </c>
      <c r="F29" s="19" t="s">
        <v>498</v>
      </c>
      <c r="G29" s="158" t="s">
        <v>726</v>
      </c>
      <c r="H29" s="158" t="s">
        <v>342</v>
      </c>
      <c r="I29" s="25" t="s">
        <v>733</v>
      </c>
      <c r="J29" s="238">
        <v>43856</v>
      </c>
      <c r="K29" s="148">
        <v>1.064333017975402</v>
      </c>
      <c r="L29" s="208">
        <v>1</v>
      </c>
      <c r="M29" s="308">
        <f t="shared" si="1"/>
        <v>72374645.222327337</v>
      </c>
      <c r="N29" s="308">
        <f t="shared" si="0"/>
        <v>72374645.222327337</v>
      </c>
    </row>
    <row r="30" spans="1:14" s="11" customFormat="1" outlineLevel="2" x14ac:dyDescent="0.25">
      <c r="A30" s="156"/>
      <c r="B30" s="165"/>
      <c r="C30" s="174" t="s">
        <v>477</v>
      </c>
      <c r="D30" s="153"/>
      <c r="E30" s="171"/>
      <c r="F30" s="171"/>
      <c r="G30" s="171" t="s">
        <v>379</v>
      </c>
      <c r="H30" s="171" t="s">
        <v>379</v>
      </c>
      <c r="I30" s="171" t="s">
        <v>379</v>
      </c>
      <c r="J30" s="331" t="s">
        <v>379</v>
      </c>
      <c r="K30" s="173">
        <v>3.0037842951750235</v>
      </c>
      <c r="L30" s="206">
        <v>6.8897637795275579E-2</v>
      </c>
      <c r="M30" s="306">
        <f t="shared" si="1"/>
        <v>204257332.07190159</v>
      </c>
      <c r="N30" s="306">
        <f t="shared" si="0"/>
        <v>14072847.682119202</v>
      </c>
    </row>
    <row r="31" spans="1:14" s="11" customFormat="1" outlineLevel="3" x14ac:dyDescent="0.25">
      <c r="A31" s="156" t="s">
        <v>351</v>
      </c>
      <c r="B31" s="163" t="s">
        <v>478</v>
      </c>
      <c r="C31" s="153"/>
      <c r="D31" s="153"/>
      <c r="E31" s="25" t="s">
        <v>427</v>
      </c>
      <c r="F31" s="25" t="s">
        <v>714</v>
      </c>
      <c r="G31" s="25" t="s">
        <v>379</v>
      </c>
      <c r="H31" s="25" t="s">
        <v>379</v>
      </c>
      <c r="I31" s="25" t="s">
        <v>379</v>
      </c>
      <c r="J31" s="238" t="s">
        <v>379</v>
      </c>
      <c r="K31" s="334">
        <v>0.68590350047303694</v>
      </c>
      <c r="L31" s="208"/>
      <c r="M31" s="308">
        <f t="shared" si="1"/>
        <v>46641438.032166511</v>
      </c>
      <c r="N31" s="308">
        <f t="shared" si="0"/>
        <v>0</v>
      </c>
    </row>
    <row r="32" spans="1:14" s="11" customFormat="1" outlineLevel="3" x14ac:dyDescent="0.25">
      <c r="A32" s="156" t="s">
        <v>351</v>
      </c>
      <c r="B32" s="163" t="s">
        <v>478</v>
      </c>
      <c r="C32" s="153"/>
      <c r="D32" s="153"/>
      <c r="E32" s="25" t="s">
        <v>473</v>
      </c>
      <c r="F32" s="25" t="s">
        <v>715</v>
      </c>
      <c r="G32" s="25" t="s">
        <v>379</v>
      </c>
      <c r="H32" s="25" t="s">
        <v>379</v>
      </c>
      <c r="I32" s="25" t="s">
        <v>379</v>
      </c>
      <c r="J32" s="238" t="s">
        <v>379</v>
      </c>
      <c r="K32" s="334">
        <v>1.0052034058656576</v>
      </c>
      <c r="L32" s="208"/>
      <c r="M32" s="308">
        <f t="shared" si="1"/>
        <v>68353831.598864719</v>
      </c>
      <c r="N32" s="308">
        <f t="shared" si="0"/>
        <v>0</v>
      </c>
    </row>
    <row r="33" spans="1:14" s="11" customFormat="1" outlineLevel="3" x14ac:dyDescent="0.25">
      <c r="A33" s="156" t="s">
        <v>351</v>
      </c>
      <c r="B33" s="163" t="s">
        <v>478</v>
      </c>
      <c r="C33" s="153"/>
      <c r="D33" s="153"/>
      <c r="E33" s="25" t="s">
        <v>425</v>
      </c>
      <c r="F33" s="25" t="s">
        <v>716</v>
      </c>
      <c r="G33" s="25" t="s">
        <v>379</v>
      </c>
      <c r="H33" s="25" t="s">
        <v>379</v>
      </c>
      <c r="I33" s="25" t="s">
        <v>379</v>
      </c>
      <c r="J33" s="238" t="s">
        <v>379</v>
      </c>
      <c r="K33" s="334">
        <v>0.34295175023651847</v>
      </c>
      <c r="L33" s="208"/>
      <c r="M33" s="308">
        <f t="shared" si="1"/>
        <v>23320719.016083255</v>
      </c>
      <c r="N33" s="308">
        <f t="shared" si="0"/>
        <v>0</v>
      </c>
    </row>
    <row r="34" spans="1:14" s="11" customFormat="1" outlineLevel="3" x14ac:dyDescent="0.25">
      <c r="A34" s="156" t="s">
        <v>351</v>
      </c>
      <c r="B34" s="163" t="s">
        <v>478</v>
      </c>
      <c r="C34" s="153"/>
      <c r="D34" s="153"/>
      <c r="E34" s="25" t="s">
        <v>429</v>
      </c>
      <c r="F34" s="25" t="s">
        <v>717</v>
      </c>
      <c r="G34" s="25" t="s">
        <v>379</v>
      </c>
      <c r="H34" s="25" t="s">
        <v>379</v>
      </c>
      <c r="I34" s="25" t="s">
        <v>379</v>
      </c>
      <c r="J34" s="238" t="s">
        <v>379</v>
      </c>
      <c r="K34" s="334">
        <v>0.67407757805108803</v>
      </c>
      <c r="L34" s="208"/>
      <c r="M34" s="308">
        <f t="shared" si="1"/>
        <v>45837275.307473987</v>
      </c>
      <c r="N34" s="308">
        <f t="shared" si="0"/>
        <v>0</v>
      </c>
    </row>
    <row r="35" spans="1:14" s="11" customFormat="1" outlineLevel="3" x14ac:dyDescent="0.25">
      <c r="A35" s="156"/>
      <c r="B35" s="164" t="s">
        <v>351</v>
      </c>
      <c r="C35" s="153"/>
      <c r="D35" s="153"/>
      <c r="E35" s="217" t="s">
        <v>779</v>
      </c>
      <c r="F35" s="312" t="s">
        <v>778</v>
      </c>
      <c r="G35" s="158" t="s">
        <v>726</v>
      </c>
      <c r="H35" s="158" t="s">
        <v>342</v>
      </c>
      <c r="I35" s="158" t="s">
        <v>781</v>
      </c>
      <c r="J35" s="237">
        <v>43901</v>
      </c>
      <c r="K35" s="218">
        <v>0.29564806054872278</v>
      </c>
      <c r="L35" s="219">
        <v>0.7</v>
      </c>
      <c r="M35" s="310">
        <f t="shared" si="1"/>
        <v>20104068.11731315</v>
      </c>
      <c r="N35" s="310">
        <f t="shared" si="0"/>
        <v>14072847.682119204</v>
      </c>
    </row>
    <row r="36" spans="1:14" s="11" customFormat="1" outlineLevel="1" x14ac:dyDescent="0.25">
      <c r="A36" s="156"/>
      <c r="B36" s="162" t="s">
        <v>195</v>
      </c>
      <c r="C36" s="170"/>
      <c r="D36" s="170"/>
      <c r="E36" s="159"/>
      <c r="F36" s="159"/>
      <c r="G36" s="159" t="s">
        <v>379</v>
      </c>
      <c r="H36" s="159" t="s">
        <v>379</v>
      </c>
      <c r="I36" s="159" t="s">
        <v>379</v>
      </c>
      <c r="J36" s="329" t="s">
        <v>379</v>
      </c>
      <c r="K36" s="161">
        <v>2.3651844843897827</v>
      </c>
      <c r="L36" s="204">
        <v>0</v>
      </c>
      <c r="M36" s="304">
        <f t="shared" si="1"/>
        <v>160832544.93850523</v>
      </c>
      <c r="N36" s="304">
        <f t="shared" si="0"/>
        <v>0</v>
      </c>
    </row>
    <row r="37" spans="1:14" s="11" customFormat="1" outlineLevel="2" x14ac:dyDescent="0.25">
      <c r="A37" s="156" t="s">
        <v>351</v>
      </c>
      <c r="B37" s="166" t="s">
        <v>480</v>
      </c>
      <c r="C37" s="167"/>
      <c r="D37" s="168"/>
      <c r="E37" s="234" t="s">
        <v>475</v>
      </c>
      <c r="F37" s="234" t="s">
        <v>674</v>
      </c>
      <c r="G37" s="158" t="s">
        <v>379</v>
      </c>
      <c r="H37" s="158" t="s">
        <v>379</v>
      </c>
      <c r="I37" s="158" t="s">
        <v>379</v>
      </c>
      <c r="J37" s="237" t="s">
        <v>379</v>
      </c>
      <c r="K37" s="235">
        <v>0.94607379375591294</v>
      </c>
      <c r="L37" s="205"/>
      <c r="M37" s="305">
        <f t="shared" si="1"/>
        <v>64333017.97540208</v>
      </c>
      <c r="N37" s="305">
        <f t="shared" si="0"/>
        <v>0</v>
      </c>
    </row>
    <row r="38" spans="1:14" s="11" customFormat="1" outlineLevel="2" x14ac:dyDescent="0.25">
      <c r="A38" s="156" t="s">
        <v>351</v>
      </c>
      <c r="B38" s="166" t="s">
        <v>480</v>
      </c>
      <c r="C38" s="167"/>
      <c r="D38" s="168"/>
      <c r="E38" s="234" t="s">
        <v>476</v>
      </c>
      <c r="F38" s="234" t="s">
        <v>832</v>
      </c>
      <c r="G38" s="158" t="s">
        <v>379</v>
      </c>
      <c r="H38" s="158" t="s">
        <v>379</v>
      </c>
      <c r="I38" s="158" t="s">
        <v>379</v>
      </c>
      <c r="J38" s="237" t="s">
        <v>379</v>
      </c>
      <c r="K38" s="235">
        <v>0.70955534531693476</v>
      </c>
      <c r="L38" s="205"/>
      <c r="M38" s="305">
        <f t="shared" si="1"/>
        <v>48249763.481551558</v>
      </c>
      <c r="N38" s="305">
        <f t="shared" si="0"/>
        <v>0</v>
      </c>
    </row>
    <row r="39" spans="1:14" s="11" customFormat="1" outlineLevel="2" x14ac:dyDescent="0.25">
      <c r="A39" s="157" t="s">
        <v>351</v>
      </c>
      <c r="B39" s="166" t="s">
        <v>480</v>
      </c>
      <c r="C39" s="167"/>
      <c r="D39" s="168"/>
      <c r="E39" s="234" t="s">
        <v>439</v>
      </c>
      <c r="F39" s="234" t="s">
        <v>833</v>
      </c>
      <c r="G39" s="158" t="s">
        <v>379</v>
      </c>
      <c r="H39" s="158" t="s">
        <v>379</v>
      </c>
      <c r="I39" s="158" t="s">
        <v>379</v>
      </c>
      <c r="J39" s="237" t="s">
        <v>379</v>
      </c>
      <c r="K39" s="235">
        <v>0.70955534531693476</v>
      </c>
      <c r="L39" s="205"/>
      <c r="M39" s="305">
        <f t="shared" si="1"/>
        <v>48249763.481551558</v>
      </c>
      <c r="N39" s="305">
        <f t="shared" si="0"/>
        <v>0</v>
      </c>
    </row>
    <row r="40" spans="1:14" s="11" customFormat="1" ht="17.25" customHeight="1" x14ac:dyDescent="0.25">
      <c r="A40" s="177" t="s">
        <v>3</v>
      </c>
      <c r="B40" s="178"/>
      <c r="C40" s="179"/>
      <c r="D40" s="179"/>
      <c r="E40" s="180"/>
      <c r="F40" s="181"/>
      <c r="G40" s="181" t="s">
        <v>379</v>
      </c>
      <c r="H40" s="181" t="s">
        <v>379</v>
      </c>
      <c r="I40" s="181" t="s">
        <v>379</v>
      </c>
      <c r="J40" s="328" t="s">
        <v>379</v>
      </c>
      <c r="K40" s="182">
        <v>80.416272469252604</v>
      </c>
      <c r="L40" s="345">
        <v>0.14977941176470583</v>
      </c>
      <c r="M40" s="303">
        <f t="shared" si="1"/>
        <v>5468306527.9091768</v>
      </c>
      <c r="N40" s="303">
        <f t="shared" si="0"/>
        <v>819039735.09933746</v>
      </c>
    </row>
    <row r="41" spans="1:14" s="11" customFormat="1" outlineLevel="1" x14ac:dyDescent="0.25">
      <c r="A41" s="156"/>
      <c r="B41" s="162" t="s">
        <v>503</v>
      </c>
      <c r="C41" s="170"/>
      <c r="D41" s="170"/>
      <c r="E41" s="159"/>
      <c r="F41" s="159"/>
      <c r="G41" s="159" t="s">
        <v>379</v>
      </c>
      <c r="H41" s="159" t="s">
        <v>379</v>
      </c>
      <c r="I41" s="159" t="s">
        <v>379</v>
      </c>
      <c r="J41" s="329" t="s">
        <v>379</v>
      </c>
      <c r="K41" s="161">
        <v>19.985808893093662</v>
      </c>
      <c r="L41" s="204">
        <v>2.6508875739644968E-2</v>
      </c>
      <c r="M41" s="304">
        <f t="shared" si="1"/>
        <v>1359035004.7303689</v>
      </c>
      <c r="N41" s="304">
        <f t="shared" si="0"/>
        <v>36026490.066225156</v>
      </c>
    </row>
    <row r="42" spans="1:14" s="11" customFormat="1" outlineLevel="2" x14ac:dyDescent="0.25">
      <c r="A42" s="156"/>
      <c r="B42" s="12"/>
      <c r="C42" s="172" t="s">
        <v>504</v>
      </c>
      <c r="D42" s="183"/>
      <c r="E42" s="171"/>
      <c r="F42" s="171"/>
      <c r="G42" s="171" t="s">
        <v>379</v>
      </c>
      <c r="H42" s="171" t="s">
        <v>379</v>
      </c>
      <c r="I42" s="171" t="s">
        <v>379</v>
      </c>
      <c r="J42" s="331" t="s">
        <v>379</v>
      </c>
      <c r="K42" s="173">
        <v>10.584200567644276</v>
      </c>
      <c r="L42" s="206">
        <v>0</v>
      </c>
      <c r="M42" s="306">
        <f t="shared" si="1"/>
        <v>719725638.59981084</v>
      </c>
      <c r="N42" s="306">
        <f t="shared" si="0"/>
        <v>0</v>
      </c>
    </row>
    <row r="43" spans="1:14" s="11" customFormat="1" outlineLevel="3" x14ac:dyDescent="0.25">
      <c r="A43" s="156"/>
      <c r="B43" s="12"/>
      <c r="C43" s="211"/>
      <c r="D43" s="212" t="s">
        <v>414</v>
      </c>
      <c r="E43" s="214"/>
      <c r="F43" s="214"/>
      <c r="G43" s="214" t="s">
        <v>379</v>
      </c>
      <c r="H43" s="214" t="s">
        <v>379</v>
      </c>
      <c r="I43" s="214" t="s">
        <v>379</v>
      </c>
      <c r="J43" s="332" t="s">
        <v>379</v>
      </c>
      <c r="K43" s="215">
        <v>4.7303689687795645</v>
      </c>
      <c r="L43" s="216">
        <v>0</v>
      </c>
      <c r="M43" s="309">
        <f t="shared" si="1"/>
        <v>321665089.87701041</v>
      </c>
      <c r="N43" s="309">
        <f t="shared" si="0"/>
        <v>0</v>
      </c>
    </row>
    <row r="44" spans="1:14" s="11" customFormat="1" outlineLevel="4" x14ac:dyDescent="0.25">
      <c r="A44" s="156" t="s">
        <v>482</v>
      </c>
      <c r="B44" s="155" t="s">
        <v>479</v>
      </c>
      <c r="C44" s="184"/>
      <c r="D44" s="213"/>
      <c r="E44" s="234" t="s">
        <v>505</v>
      </c>
      <c r="F44" s="234" t="s">
        <v>558</v>
      </c>
      <c r="G44" s="158" t="s">
        <v>379</v>
      </c>
      <c r="H44" s="158" t="s">
        <v>379</v>
      </c>
      <c r="I44" s="158" t="s">
        <v>379</v>
      </c>
      <c r="J44" s="237" t="s">
        <v>379</v>
      </c>
      <c r="K44" s="236">
        <v>1.5373699148533586</v>
      </c>
      <c r="L44" s="205"/>
      <c r="M44" s="305">
        <f t="shared" si="1"/>
        <v>104541154.21002838</v>
      </c>
      <c r="N44" s="305">
        <f t="shared" si="0"/>
        <v>0</v>
      </c>
    </row>
    <row r="45" spans="1:14" s="11" customFormat="1" outlineLevel="4" x14ac:dyDescent="0.25">
      <c r="A45" s="156" t="s">
        <v>482</v>
      </c>
      <c r="B45" s="155" t="s">
        <v>479</v>
      </c>
      <c r="C45" s="184"/>
      <c r="D45" s="213"/>
      <c r="E45" s="19" t="s">
        <v>555</v>
      </c>
      <c r="F45" s="19" t="s">
        <v>559</v>
      </c>
      <c r="G45" s="25" t="s">
        <v>379</v>
      </c>
      <c r="H45" s="25" t="s">
        <v>379</v>
      </c>
      <c r="I45" s="25" t="s">
        <v>379</v>
      </c>
      <c r="J45" s="238" t="s">
        <v>379</v>
      </c>
      <c r="K45" s="185">
        <v>1.4191106906338695</v>
      </c>
      <c r="L45" s="208"/>
      <c r="M45" s="308">
        <f t="shared" si="1"/>
        <v>96499526.963103116</v>
      </c>
      <c r="N45" s="308">
        <f t="shared" si="0"/>
        <v>0</v>
      </c>
    </row>
    <row r="46" spans="1:14" s="11" customFormat="1" outlineLevel="4" x14ac:dyDescent="0.25">
      <c r="A46" s="156" t="s">
        <v>482</v>
      </c>
      <c r="B46" s="155" t="s">
        <v>479</v>
      </c>
      <c r="C46" s="184"/>
      <c r="D46" s="213"/>
      <c r="E46" s="19" t="s">
        <v>506</v>
      </c>
      <c r="F46" s="19" t="s">
        <v>560</v>
      </c>
      <c r="G46" s="25" t="s">
        <v>379</v>
      </c>
      <c r="H46" s="25" t="s">
        <v>379</v>
      </c>
      <c r="I46" s="25" t="s">
        <v>379</v>
      </c>
      <c r="J46" s="238" t="s">
        <v>379</v>
      </c>
      <c r="K46" s="185">
        <v>1.1825922421948911</v>
      </c>
      <c r="L46" s="208"/>
      <c r="M46" s="308">
        <f t="shared" si="1"/>
        <v>80416272.469252601</v>
      </c>
      <c r="N46" s="308">
        <f t="shared" si="0"/>
        <v>0</v>
      </c>
    </row>
    <row r="47" spans="1:14" s="11" customFormat="1" outlineLevel="4" x14ac:dyDescent="0.25">
      <c r="A47" s="156" t="s">
        <v>482</v>
      </c>
      <c r="B47" s="155" t="s">
        <v>479</v>
      </c>
      <c r="C47" s="184"/>
      <c r="D47" s="213"/>
      <c r="E47" s="19" t="s">
        <v>507</v>
      </c>
      <c r="F47" s="19" t="s">
        <v>561</v>
      </c>
      <c r="G47" s="25" t="s">
        <v>379</v>
      </c>
      <c r="H47" s="25" t="s">
        <v>379</v>
      </c>
      <c r="I47" s="25" t="s">
        <v>379</v>
      </c>
      <c r="J47" s="238" t="s">
        <v>379</v>
      </c>
      <c r="K47" s="185">
        <v>0.59129612109744556</v>
      </c>
      <c r="L47" s="208"/>
      <c r="M47" s="308">
        <f t="shared" si="1"/>
        <v>40208136.234626301</v>
      </c>
      <c r="N47" s="308">
        <f t="shared" si="0"/>
        <v>0</v>
      </c>
    </row>
    <row r="48" spans="1:14" s="11" customFormat="1" outlineLevel="3" x14ac:dyDescent="0.25">
      <c r="A48" s="156"/>
      <c r="B48" s="12"/>
      <c r="C48" s="211"/>
      <c r="D48" s="212" t="s">
        <v>415</v>
      </c>
      <c r="E48" s="214"/>
      <c r="F48" s="214"/>
      <c r="G48" s="214" t="s">
        <v>379</v>
      </c>
      <c r="H48" s="214" t="s">
        <v>379</v>
      </c>
      <c r="I48" s="214" t="s">
        <v>379</v>
      </c>
      <c r="J48" s="332" t="s">
        <v>379</v>
      </c>
      <c r="K48" s="215">
        <v>3.1338694418164619</v>
      </c>
      <c r="L48" s="216">
        <v>0</v>
      </c>
      <c r="M48" s="309">
        <f t="shared" si="1"/>
        <v>213103122.04351941</v>
      </c>
      <c r="N48" s="309">
        <f t="shared" si="0"/>
        <v>0</v>
      </c>
    </row>
    <row r="49" spans="1:14" s="11" customFormat="1" outlineLevel="4" x14ac:dyDescent="0.25">
      <c r="A49" s="156" t="s">
        <v>482</v>
      </c>
      <c r="B49" s="155" t="s">
        <v>479</v>
      </c>
      <c r="C49" s="184"/>
      <c r="D49" s="213"/>
      <c r="E49" s="234" t="s">
        <v>555</v>
      </c>
      <c r="F49" s="234" t="s">
        <v>562</v>
      </c>
      <c r="G49" s="158" t="s">
        <v>379</v>
      </c>
      <c r="H49" s="158" t="s">
        <v>379</v>
      </c>
      <c r="I49" s="158" t="s">
        <v>379</v>
      </c>
      <c r="J49" s="237" t="s">
        <v>379</v>
      </c>
      <c r="K49" s="236">
        <v>3.1338694418164619</v>
      </c>
      <c r="L49" s="205"/>
      <c r="M49" s="305">
        <f t="shared" si="1"/>
        <v>213103122.04351941</v>
      </c>
      <c r="N49" s="305">
        <f t="shared" si="0"/>
        <v>0</v>
      </c>
    </row>
    <row r="50" spans="1:14" s="11" customFormat="1" outlineLevel="3" x14ac:dyDescent="0.25">
      <c r="A50" s="156"/>
      <c r="B50" s="12"/>
      <c r="C50" s="211"/>
      <c r="D50" s="212" t="s">
        <v>492</v>
      </c>
      <c r="E50" s="214"/>
      <c r="F50" s="214"/>
      <c r="G50" s="214" t="s">
        <v>379</v>
      </c>
      <c r="H50" s="214" t="s">
        <v>379</v>
      </c>
      <c r="I50" s="214" t="s">
        <v>379</v>
      </c>
      <c r="J50" s="332" t="s">
        <v>379</v>
      </c>
      <c r="K50" s="215">
        <v>1.1234626300851467</v>
      </c>
      <c r="L50" s="216">
        <v>0</v>
      </c>
      <c r="M50" s="309">
        <f t="shared" si="1"/>
        <v>76395458.845789969</v>
      </c>
      <c r="N50" s="309">
        <f t="shared" si="0"/>
        <v>0</v>
      </c>
    </row>
    <row r="51" spans="1:14" s="11" customFormat="1" outlineLevel="4" x14ac:dyDescent="0.25">
      <c r="A51" s="156" t="s">
        <v>482</v>
      </c>
      <c r="B51" s="155" t="s">
        <v>479</v>
      </c>
      <c r="C51" s="184"/>
      <c r="D51" s="213"/>
      <c r="E51" s="234" t="s">
        <v>563</v>
      </c>
      <c r="F51" s="234" t="s">
        <v>566</v>
      </c>
      <c r="G51" s="158" t="s">
        <v>379</v>
      </c>
      <c r="H51" s="158" t="s">
        <v>379</v>
      </c>
      <c r="I51" s="158" t="s">
        <v>379</v>
      </c>
      <c r="J51" s="237" t="s">
        <v>379</v>
      </c>
      <c r="K51" s="236">
        <v>0.41390728476821192</v>
      </c>
      <c r="L51" s="205"/>
      <c r="M51" s="305">
        <f t="shared" si="1"/>
        <v>28145695.364238411</v>
      </c>
      <c r="N51" s="305">
        <f t="shared" si="0"/>
        <v>0</v>
      </c>
    </row>
    <row r="52" spans="1:14" s="11" customFormat="1" outlineLevel="4" x14ac:dyDescent="0.25">
      <c r="A52" s="156" t="s">
        <v>482</v>
      </c>
      <c r="B52" s="155" t="s">
        <v>479</v>
      </c>
      <c r="C52" s="184"/>
      <c r="D52" s="213"/>
      <c r="E52" s="19" t="s">
        <v>564</v>
      </c>
      <c r="F52" s="19" t="s">
        <v>567</v>
      </c>
      <c r="G52" s="25" t="s">
        <v>379</v>
      </c>
      <c r="H52" s="25" t="s">
        <v>379</v>
      </c>
      <c r="I52" s="25" t="s">
        <v>379</v>
      </c>
      <c r="J52" s="238" t="s">
        <v>379</v>
      </c>
      <c r="K52" s="185">
        <v>0.41390728476821192</v>
      </c>
      <c r="L52" s="208"/>
      <c r="M52" s="308">
        <f t="shared" si="1"/>
        <v>28145695.364238411</v>
      </c>
      <c r="N52" s="308">
        <f t="shared" si="0"/>
        <v>0</v>
      </c>
    </row>
    <row r="53" spans="1:14" s="11" customFormat="1" outlineLevel="4" x14ac:dyDescent="0.25">
      <c r="A53" s="156" t="s">
        <v>482</v>
      </c>
      <c r="B53" s="155" t="s">
        <v>479</v>
      </c>
      <c r="C53" s="184"/>
      <c r="D53" s="213"/>
      <c r="E53" s="19" t="s">
        <v>565</v>
      </c>
      <c r="F53" s="19" t="s">
        <v>568</v>
      </c>
      <c r="G53" s="25" t="s">
        <v>379</v>
      </c>
      <c r="H53" s="25" t="s">
        <v>379</v>
      </c>
      <c r="I53" s="25" t="s">
        <v>379</v>
      </c>
      <c r="J53" s="238" t="s">
        <v>379</v>
      </c>
      <c r="K53" s="185">
        <v>0.29564806054872278</v>
      </c>
      <c r="L53" s="208"/>
      <c r="M53" s="308">
        <f t="shared" si="1"/>
        <v>20104068.11731315</v>
      </c>
      <c r="N53" s="308">
        <f t="shared" si="0"/>
        <v>0</v>
      </c>
    </row>
    <row r="54" spans="1:14" s="11" customFormat="1" outlineLevel="3" x14ac:dyDescent="0.25">
      <c r="A54" s="156"/>
      <c r="B54" s="12"/>
      <c r="C54" s="211"/>
      <c r="D54" s="212" t="s">
        <v>493</v>
      </c>
      <c r="E54" s="214"/>
      <c r="F54" s="214"/>
      <c r="G54" s="214" t="s">
        <v>379</v>
      </c>
      <c r="H54" s="214" t="s">
        <v>379</v>
      </c>
      <c r="I54" s="214" t="s">
        <v>379</v>
      </c>
      <c r="J54" s="332" t="s">
        <v>379</v>
      </c>
      <c r="K54" s="215">
        <v>1.1234626300851467</v>
      </c>
      <c r="L54" s="216">
        <v>0</v>
      </c>
      <c r="M54" s="309">
        <f t="shared" si="1"/>
        <v>76395458.845789969</v>
      </c>
      <c r="N54" s="309">
        <f t="shared" si="0"/>
        <v>0</v>
      </c>
    </row>
    <row r="55" spans="1:14" s="11" customFormat="1" outlineLevel="4" x14ac:dyDescent="0.25">
      <c r="A55" s="156" t="s">
        <v>482</v>
      </c>
      <c r="B55" s="155" t="s">
        <v>479</v>
      </c>
      <c r="C55" s="184"/>
      <c r="D55" s="213"/>
      <c r="E55" s="234" t="s">
        <v>508</v>
      </c>
      <c r="F55" s="234" t="s">
        <v>510</v>
      </c>
      <c r="G55" s="158" t="s">
        <v>379</v>
      </c>
      <c r="H55" s="158" t="s">
        <v>379</v>
      </c>
      <c r="I55" s="158" t="s">
        <v>379</v>
      </c>
      <c r="J55" s="237" t="s">
        <v>379</v>
      </c>
      <c r="K55" s="236">
        <v>0.41390728476821192</v>
      </c>
      <c r="L55" s="205"/>
      <c r="M55" s="305">
        <f t="shared" si="1"/>
        <v>28145695.364238411</v>
      </c>
      <c r="N55" s="305">
        <f t="shared" si="0"/>
        <v>0</v>
      </c>
    </row>
    <row r="56" spans="1:14" s="11" customFormat="1" outlineLevel="4" x14ac:dyDescent="0.25">
      <c r="A56" s="156" t="s">
        <v>482</v>
      </c>
      <c r="B56" s="155" t="s">
        <v>479</v>
      </c>
      <c r="C56" s="184"/>
      <c r="D56" s="213"/>
      <c r="E56" s="19" t="s">
        <v>509</v>
      </c>
      <c r="F56" s="19" t="s">
        <v>512</v>
      </c>
      <c r="G56" s="25" t="s">
        <v>379</v>
      </c>
      <c r="H56" s="25" t="s">
        <v>379</v>
      </c>
      <c r="I56" s="25" t="s">
        <v>379</v>
      </c>
      <c r="J56" s="238" t="s">
        <v>379</v>
      </c>
      <c r="K56" s="185">
        <v>0.41390728476821192</v>
      </c>
      <c r="L56" s="208"/>
      <c r="M56" s="308">
        <f t="shared" si="1"/>
        <v>28145695.364238411</v>
      </c>
      <c r="N56" s="308">
        <f t="shared" si="0"/>
        <v>0</v>
      </c>
    </row>
    <row r="57" spans="1:14" s="11" customFormat="1" outlineLevel="4" x14ac:dyDescent="0.25">
      <c r="A57" s="156" t="s">
        <v>482</v>
      </c>
      <c r="B57" s="155" t="s">
        <v>479</v>
      </c>
      <c r="C57" s="184"/>
      <c r="D57" s="213"/>
      <c r="E57" s="19" t="s">
        <v>511</v>
      </c>
      <c r="F57" s="19" t="s">
        <v>569</v>
      </c>
      <c r="G57" s="25" t="s">
        <v>379</v>
      </c>
      <c r="H57" s="25" t="s">
        <v>379</v>
      </c>
      <c r="I57" s="25" t="s">
        <v>379</v>
      </c>
      <c r="J57" s="238" t="s">
        <v>379</v>
      </c>
      <c r="K57" s="185">
        <v>0.29564806054872278</v>
      </c>
      <c r="L57" s="208"/>
      <c r="M57" s="308">
        <f t="shared" si="1"/>
        <v>20104068.11731315</v>
      </c>
      <c r="N57" s="308">
        <f t="shared" si="0"/>
        <v>0</v>
      </c>
    </row>
    <row r="58" spans="1:14" s="11" customFormat="1" outlineLevel="3" x14ac:dyDescent="0.25">
      <c r="A58" s="156"/>
      <c r="B58" s="12"/>
      <c r="C58" s="211"/>
      <c r="D58" s="314" t="s">
        <v>786</v>
      </c>
      <c r="E58" s="318"/>
      <c r="F58" s="214"/>
      <c r="G58" s="214" t="s">
        <v>379</v>
      </c>
      <c r="H58" s="214" t="s">
        <v>379</v>
      </c>
      <c r="I58" s="214" t="s">
        <v>379</v>
      </c>
      <c r="J58" s="332" t="s">
        <v>379</v>
      </c>
      <c r="K58" s="215">
        <v>0.28382213812677387</v>
      </c>
      <c r="L58" s="216">
        <v>0</v>
      </c>
      <c r="M58" s="309">
        <f t="shared" si="1"/>
        <v>19299905.392620623</v>
      </c>
      <c r="N58" s="309">
        <f t="shared" si="0"/>
        <v>0</v>
      </c>
    </row>
    <row r="59" spans="1:14" s="11" customFormat="1" outlineLevel="4" x14ac:dyDescent="0.25">
      <c r="A59" s="156" t="s">
        <v>482</v>
      </c>
      <c r="B59" s="155" t="s">
        <v>479</v>
      </c>
      <c r="C59" s="184"/>
      <c r="D59" s="213"/>
      <c r="E59" s="234" t="s">
        <v>787</v>
      </c>
      <c r="F59" s="19" t="s">
        <v>788</v>
      </c>
      <c r="G59" s="158" t="s">
        <v>379</v>
      </c>
      <c r="H59" s="158" t="s">
        <v>379</v>
      </c>
      <c r="I59" s="158" t="s">
        <v>379</v>
      </c>
      <c r="J59" s="237" t="s">
        <v>379</v>
      </c>
      <c r="K59" s="236">
        <v>9.46073793755913E-2</v>
      </c>
      <c r="L59" s="205"/>
      <c r="M59" s="305">
        <f t="shared" si="1"/>
        <v>6433301.7975402083</v>
      </c>
      <c r="N59" s="305">
        <f t="shared" si="0"/>
        <v>0</v>
      </c>
    </row>
    <row r="60" spans="1:14" s="11" customFormat="1" outlineLevel="4" x14ac:dyDescent="0.25">
      <c r="A60" s="156" t="s">
        <v>482</v>
      </c>
      <c r="B60" s="155" t="s">
        <v>479</v>
      </c>
      <c r="C60" s="184"/>
      <c r="D60" s="213"/>
      <c r="E60" s="19" t="s">
        <v>789</v>
      </c>
      <c r="F60" s="19" t="s">
        <v>790</v>
      </c>
      <c r="G60" s="25" t="s">
        <v>379</v>
      </c>
      <c r="H60" s="25" t="s">
        <v>379</v>
      </c>
      <c r="I60" s="25" t="s">
        <v>379</v>
      </c>
      <c r="J60" s="238" t="s">
        <v>379</v>
      </c>
      <c r="K60" s="185">
        <v>9.46073793755913E-2</v>
      </c>
      <c r="L60" s="208"/>
      <c r="M60" s="308">
        <f t="shared" si="1"/>
        <v>6433301.7975402083</v>
      </c>
      <c r="N60" s="308">
        <f t="shared" si="0"/>
        <v>0</v>
      </c>
    </row>
    <row r="61" spans="1:14" s="11" customFormat="1" outlineLevel="4" x14ac:dyDescent="0.25">
      <c r="A61" s="156" t="s">
        <v>482</v>
      </c>
      <c r="B61" s="155" t="s">
        <v>479</v>
      </c>
      <c r="C61" s="184"/>
      <c r="D61" s="213"/>
      <c r="E61" s="19" t="s">
        <v>791</v>
      </c>
      <c r="F61" s="19" t="s">
        <v>792</v>
      </c>
      <c r="G61" s="25" t="s">
        <v>379</v>
      </c>
      <c r="H61" s="25" t="s">
        <v>379</v>
      </c>
      <c r="I61" s="25" t="s">
        <v>379</v>
      </c>
      <c r="J61" s="238" t="s">
        <v>379</v>
      </c>
      <c r="K61" s="185">
        <v>9.46073793755913E-2</v>
      </c>
      <c r="L61" s="208"/>
      <c r="M61" s="308">
        <f t="shared" si="1"/>
        <v>6433301.7975402083</v>
      </c>
      <c r="N61" s="308">
        <f t="shared" si="0"/>
        <v>0</v>
      </c>
    </row>
    <row r="62" spans="1:14" s="11" customFormat="1" outlineLevel="3" x14ac:dyDescent="0.25">
      <c r="A62" s="156"/>
      <c r="B62" s="12"/>
      <c r="C62" s="211"/>
      <c r="D62" s="212" t="s">
        <v>513</v>
      </c>
      <c r="E62" s="214"/>
      <c r="F62" s="214"/>
      <c r="G62" s="214" t="s">
        <v>379</v>
      </c>
      <c r="H62" s="214" t="s">
        <v>379</v>
      </c>
      <c r="I62" s="214" t="s">
        <v>379</v>
      </c>
      <c r="J62" s="332" t="s">
        <v>379</v>
      </c>
      <c r="K62" s="215">
        <v>0.1892147587511826</v>
      </c>
      <c r="L62" s="216">
        <v>0</v>
      </c>
      <c r="M62" s="309">
        <f t="shared" si="1"/>
        <v>12866603.595080417</v>
      </c>
      <c r="N62" s="309">
        <f t="shared" si="0"/>
        <v>0</v>
      </c>
    </row>
    <row r="63" spans="1:14" s="11" customFormat="1" outlineLevel="4" x14ac:dyDescent="0.25">
      <c r="A63" s="156" t="s">
        <v>482</v>
      </c>
      <c r="B63" s="155" t="s">
        <v>479</v>
      </c>
      <c r="C63" s="184"/>
      <c r="D63" s="213"/>
      <c r="E63" s="234" t="s">
        <v>412</v>
      </c>
      <c r="F63" s="234" t="s">
        <v>570</v>
      </c>
      <c r="G63" s="158" t="s">
        <v>379</v>
      </c>
      <c r="H63" s="158" t="s">
        <v>379</v>
      </c>
      <c r="I63" s="158" t="s">
        <v>379</v>
      </c>
      <c r="J63" s="237" t="s">
        <v>379</v>
      </c>
      <c r="K63" s="236">
        <v>9.46073793755913E-2</v>
      </c>
      <c r="L63" s="205"/>
      <c r="M63" s="305">
        <f t="shared" si="1"/>
        <v>6433301.7975402083</v>
      </c>
      <c r="N63" s="305">
        <f t="shared" si="0"/>
        <v>0</v>
      </c>
    </row>
    <row r="64" spans="1:14" s="11" customFormat="1" outlineLevel="4" x14ac:dyDescent="0.25">
      <c r="A64" s="156" t="s">
        <v>482</v>
      </c>
      <c r="B64" s="155" t="s">
        <v>479</v>
      </c>
      <c r="C64" s="184"/>
      <c r="D64" s="213"/>
      <c r="E64" s="19" t="s">
        <v>514</v>
      </c>
      <c r="F64" s="19" t="s">
        <v>571</v>
      </c>
      <c r="G64" s="25" t="s">
        <v>379</v>
      </c>
      <c r="H64" s="25" t="s">
        <v>379</v>
      </c>
      <c r="I64" s="25" t="s">
        <v>379</v>
      </c>
      <c r="J64" s="238" t="s">
        <v>379</v>
      </c>
      <c r="K64" s="185">
        <v>9.46073793755913E-2</v>
      </c>
      <c r="L64" s="208"/>
      <c r="M64" s="308">
        <f t="shared" si="1"/>
        <v>6433301.7975402083</v>
      </c>
      <c r="N64" s="308">
        <f t="shared" si="0"/>
        <v>0</v>
      </c>
    </row>
    <row r="65" spans="1:18" s="11" customFormat="1" outlineLevel="2" x14ac:dyDescent="0.25">
      <c r="A65" s="156"/>
      <c r="B65" s="155"/>
      <c r="C65" s="172" t="s">
        <v>515</v>
      </c>
      <c r="D65" s="183"/>
      <c r="E65" s="171"/>
      <c r="F65" s="171"/>
      <c r="G65" s="171" t="s">
        <v>379</v>
      </c>
      <c r="H65" s="171" t="s">
        <v>379</v>
      </c>
      <c r="I65" s="171" t="s">
        <v>379</v>
      </c>
      <c r="J65" s="331" t="s">
        <v>379</v>
      </c>
      <c r="K65" s="173">
        <v>3.0747398297067172</v>
      </c>
      <c r="L65" s="206">
        <v>0</v>
      </c>
      <c r="M65" s="306">
        <f t="shared" si="1"/>
        <v>209082308.42005676</v>
      </c>
      <c r="N65" s="306">
        <f t="shared" si="0"/>
        <v>0</v>
      </c>
      <c r="R65" s="11" t="s">
        <v>416</v>
      </c>
    </row>
    <row r="66" spans="1:18" s="11" customFormat="1" outlineLevel="3" x14ac:dyDescent="0.25">
      <c r="A66" s="156" t="s">
        <v>482</v>
      </c>
      <c r="B66" s="155" t="s">
        <v>479</v>
      </c>
      <c r="C66" s="184"/>
      <c r="D66" s="200"/>
      <c r="E66" s="25" t="s">
        <v>516</v>
      </c>
      <c r="F66" s="25" t="s">
        <v>572</v>
      </c>
      <c r="G66" s="25" t="s">
        <v>379</v>
      </c>
      <c r="H66" s="25" t="s">
        <v>379</v>
      </c>
      <c r="I66" s="25" t="s">
        <v>379</v>
      </c>
      <c r="J66" s="238" t="s">
        <v>379</v>
      </c>
      <c r="K66" s="336">
        <v>0.23651844843897823</v>
      </c>
      <c r="L66" s="208"/>
      <c r="M66" s="308">
        <f t="shared" si="1"/>
        <v>16083254.49385052</v>
      </c>
      <c r="N66" s="308">
        <f t="shared" si="0"/>
        <v>0</v>
      </c>
    </row>
    <row r="67" spans="1:18" s="11" customFormat="1" outlineLevel="3" x14ac:dyDescent="0.25">
      <c r="A67" s="156" t="s">
        <v>482</v>
      </c>
      <c r="B67" s="155" t="s">
        <v>479</v>
      </c>
      <c r="C67" s="184"/>
      <c r="D67" s="200"/>
      <c r="E67" s="25" t="s">
        <v>517</v>
      </c>
      <c r="F67" s="25" t="s">
        <v>573</v>
      </c>
      <c r="G67" s="25" t="s">
        <v>379</v>
      </c>
      <c r="H67" s="25" t="s">
        <v>379</v>
      </c>
      <c r="I67" s="25" t="s">
        <v>379</v>
      </c>
      <c r="J67" s="238" t="s">
        <v>379</v>
      </c>
      <c r="K67" s="336">
        <v>0.23651844843897823</v>
      </c>
      <c r="L67" s="208"/>
      <c r="M67" s="308">
        <f t="shared" si="1"/>
        <v>16083254.49385052</v>
      </c>
      <c r="N67" s="308">
        <f t="shared" si="0"/>
        <v>0</v>
      </c>
    </row>
    <row r="68" spans="1:18" s="11" customFormat="1" outlineLevel="3" x14ac:dyDescent="0.25">
      <c r="A68" s="156" t="s">
        <v>482</v>
      </c>
      <c r="B68" s="155" t="s">
        <v>479</v>
      </c>
      <c r="C68" s="184"/>
      <c r="D68" s="200"/>
      <c r="E68" s="25" t="s">
        <v>518</v>
      </c>
      <c r="F68" s="25" t="s">
        <v>574</v>
      </c>
      <c r="G68" s="25" t="s">
        <v>379</v>
      </c>
      <c r="H68" s="25" t="s">
        <v>379</v>
      </c>
      <c r="I68" s="25" t="s">
        <v>379</v>
      </c>
      <c r="J68" s="238" t="s">
        <v>379</v>
      </c>
      <c r="K68" s="336">
        <v>0.70955534531693476</v>
      </c>
      <c r="L68" s="208"/>
      <c r="M68" s="308">
        <f t="shared" si="1"/>
        <v>48249763.481551558</v>
      </c>
      <c r="N68" s="308">
        <f t="shared" ref="N68:N131" si="2">M68*L68</f>
        <v>0</v>
      </c>
    </row>
    <row r="69" spans="1:18" s="11" customFormat="1" outlineLevel="3" x14ac:dyDescent="0.25">
      <c r="A69" s="156" t="s">
        <v>482</v>
      </c>
      <c r="B69" s="155" t="s">
        <v>479</v>
      </c>
      <c r="C69" s="184"/>
      <c r="D69" s="200"/>
      <c r="E69" s="25" t="s">
        <v>519</v>
      </c>
      <c r="F69" s="25" t="s">
        <v>575</v>
      </c>
      <c r="G69" s="25" t="s">
        <v>379</v>
      </c>
      <c r="H69" s="25" t="s">
        <v>379</v>
      </c>
      <c r="I69" s="25" t="s">
        <v>379</v>
      </c>
      <c r="J69" s="238" t="s">
        <v>379</v>
      </c>
      <c r="K69" s="336">
        <v>0.23651844843897823</v>
      </c>
      <c r="L69" s="208"/>
      <c r="M69" s="308">
        <f t="shared" ref="M69:M132" si="3">K69*$M$3/$K$3</f>
        <v>16083254.49385052</v>
      </c>
      <c r="N69" s="308">
        <f t="shared" si="2"/>
        <v>0</v>
      </c>
    </row>
    <row r="70" spans="1:18" s="11" customFormat="1" outlineLevel="3" x14ac:dyDescent="0.25">
      <c r="A70" s="156" t="s">
        <v>482</v>
      </c>
      <c r="B70" s="155" t="s">
        <v>479</v>
      </c>
      <c r="C70" s="184"/>
      <c r="D70" s="200"/>
      <c r="E70" s="25" t="s">
        <v>793</v>
      </c>
      <c r="F70" s="25" t="s">
        <v>794</v>
      </c>
      <c r="G70" s="25" t="s">
        <v>379</v>
      </c>
      <c r="H70" s="25" t="s">
        <v>379</v>
      </c>
      <c r="I70" s="25" t="s">
        <v>379</v>
      </c>
      <c r="J70" s="238" t="s">
        <v>379</v>
      </c>
      <c r="K70" s="336">
        <v>0.11825922421948912</v>
      </c>
      <c r="L70" s="208"/>
      <c r="M70" s="308">
        <f t="shared" si="3"/>
        <v>8041627.2469252599</v>
      </c>
      <c r="N70" s="308">
        <f t="shared" si="2"/>
        <v>0</v>
      </c>
    </row>
    <row r="71" spans="1:18" s="11" customFormat="1" outlineLevel="3" x14ac:dyDescent="0.25">
      <c r="A71" s="156" t="s">
        <v>482</v>
      </c>
      <c r="B71" s="155" t="s">
        <v>479</v>
      </c>
      <c r="C71" s="184"/>
      <c r="D71" s="200"/>
      <c r="E71" s="25" t="s">
        <v>520</v>
      </c>
      <c r="F71" s="25" t="s">
        <v>521</v>
      </c>
      <c r="G71" s="25" t="s">
        <v>379</v>
      </c>
      <c r="H71" s="25" t="s">
        <v>379</v>
      </c>
      <c r="I71" s="25" t="s">
        <v>379</v>
      </c>
      <c r="J71" s="238" t="s">
        <v>379</v>
      </c>
      <c r="K71" s="336">
        <v>0.23651844843897823</v>
      </c>
      <c r="L71" s="208"/>
      <c r="M71" s="308">
        <f t="shared" si="3"/>
        <v>16083254.49385052</v>
      </c>
      <c r="N71" s="308">
        <f t="shared" si="2"/>
        <v>0</v>
      </c>
    </row>
    <row r="72" spans="1:18" s="11" customFormat="1" outlineLevel="3" x14ac:dyDescent="0.25">
      <c r="A72" s="156" t="s">
        <v>482</v>
      </c>
      <c r="B72" s="155" t="s">
        <v>479</v>
      </c>
      <c r="C72" s="184"/>
      <c r="D72" s="200"/>
      <c r="E72" s="25" t="s">
        <v>411</v>
      </c>
      <c r="F72" s="25" t="s">
        <v>576</v>
      </c>
      <c r="G72" s="25" t="s">
        <v>379</v>
      </c>
      <c r="H72" s="25" t="s">
        <v>379</v>
      </c>
      <c r="I72" s="25" t="s">
        <v>379</v>
      </c>
      <c r="J72" s="238" t="s">
        <v>379</v>
      </c>
      <c r="K72" s="336">
        <v>1.3008514664143804</v>
      </c>
      <c r="L72" s="208"/>
      <c r="M72" s="308">
        <f t="shared" si="3"/>
        <v>88457899.716177866</v>
      </c>
      <c r="N72" s="308">
        <f t="shared" si="2"/>
        <v>0</v>
      </c>
    </row>
    <row r="73" spans="1:18" s="11" customFormat="1" outlineLevel="2" x14ac:dyDescent="0.25">
      <c r="A73" s="156"/>
      <c r="B73" s="12"/>
      <c r="C73" s="172" t="s">
        <v>408</v>
      </c>
      <c r="D73" s="183"/>
      <c r="E73" s="171"/>
      <c r="F73" s="171"/>
      <c r="G73" s="171" t="s">
        <v>379</v>
      </c>
      <c r="H73" s="171" t="s">
        <v>379</v>
      </c>
      <c r="I73" s="171" t="s">
        <v>379</v>
      </c>
      <c r="J73" s="331" t="s">
        <v>379</v>
      </c>
      <c r="K73" s="173">
        <v>2.5425733207190162</v>
      </c>
      <c r="L73" s="206">
        <v>0</v>
      </c>
      <c r="M73" s="306">
        <f t="shared" si="3"/>
        <v>172894985.80889308</v>
      </c>
      <c r="N73" s="306">
        <f t="shared" si="2"/>
        <v>0</v>
      </c>
    </row>
    <row r="74" spans="1:18" s="11" customFormat="1" outlineLevel="3" x14ac:dyDescent="0.25">
      <c r="A74" s="156"/>
      <c r="B74" s="12"/>
      <c r="C74" s="211"/>
      <c r="D74" s="212" t="s">
        <v>405</v>
      </c>
      <c r="E74" s="214"/>
      <c r="F74" s="214"/>
      <c r="G74" s="214" t="s">
        <v>379</v>
      </c>
      <c r="H74" s="214" t="s">
        <v>379</v>
      </c>
      <c r="I74" s="214" t="s">
        <v>379</v>
      </c>
      <c r="J74" s="332" t="s">
        <v>379</v>
      </c>
      <c r="K74" s="215">
        <v>0.47303689687795647</v>
      </c>
      <c r="L74" s="216">
        <v>0</v>
      </c>
      <c r="M74" s="309">
        <f t="shared" si="3"/>
        <v>32166508.98770104</v>
      </c>
      <c r="N74" s="309">
        <f t="shared" si="2"/>
        <v>0</v>
      </c>
    </row>
    <row r="75" spans="1:18" s="11" customFormat="1" outlineLevel="4" x14ac:dyDescent="0.25">
      <c r="A75" s="156" t="s">
        <v>482</v>
      </c>
      <c r="B75" s="155" t="s">
        <v>479</v>
      </c>
      <c r="C75" s="184"/>
      <c r="D75" s="213"/>
      <c r="E75" s="234" t="s">
        <v>522</v>
      </c>
      <c r="F75" s="234" t="s">
        <v>524</v>
      </c>
      <c r="G75" s="158" t="s">
        <v>379</v>
      </c>
      <c r="H75" s="158" t="s">
        <v>379</v>
      </c>
      <c r="I75" s="158" t="s">
        <v>379</v>
      </c>
      <c r="J75" s="237" t="s">
        <v>379</v>
      </c>
      <c r="K75" s="236">
        <v>0.11825922421948912</v>
      </c>
      <c r="L75" s="205"/>
      <c r="M75" s="305">
        <f t="shared" si="3"/>
        <v>8041627.2469252599</v>
      </c>
      <c r="N75" s="305">
        <f t="shared" si="2"/>
        <v>0</v>
      </c>
    </row>
    <row r="76" spans="1:18" s="11" customFormat="1" outlineLevel="4" x14ac:dyDescent="0.25">
      <c r="A76" s="156" t="s">
        <v>482</v>
      </c>
      <c r="B76" s="155" t="s">
        <v>479</v>
      </c>
      <c r="C76" s="184"/>
      <c r="D76" s="213"/>
      <c r="E76" s="19" t="s">
        <v>523</v>
      </c>
      <c r="F76" s="19" t="s">
        <v>525</v>
      </c>
      <c r="G76" s="25" t="s">
        <v>379</v>
      </c>
      <c r="H76" s="25" t="s">
        <v>379</v>
      </c>
      <c r="I76" s="25" t="s">
        <v>379</v>
      </c>
      <c r="J76" s="238" t="s">
        <v>379</v>
      </c>
      <c r="K76" s="185">
        <v>0.11825922421948912</v>
      </c>
      <c r="L76" s="208"/>
      <c r="M76" s="308">
        <f t="shared" si="3"/>
        <v>8041627.2469252599</v>
      </c>
      <c r="N76" s="308">
        <f t="shared" si="2"/>
        <v>0</v>
      </c>
    </row>
    <row r="77" spans="1:18" s="11" customFormat="1" outlineLevel="4" x14ac:dyDescent="0.25">
      <c r="A77" s="156" t="s">
        <v>482</v>
      </c>
      <c r="B77" s="155" t="s">
        <v>479</v>
      </c>
      <c r="C77" s="184"/>
      <c r="D77" s="213"/>
      <c r="E77" s="19" t="s">
        <v>409</v>
      </c>
      <c r="F77" s="19" t="s">
        <v>527</v>
      </c>
      <c r="G77" s="25" t="s">
        <v>379</v>
      </c>
      <c r="H77" s="25" t="s">
        <v>379</v>
      </c>
      <c r="I77" s="25" t="s">
        <v>379</v>
      </c>
      <c r="J77" s="238" t="s">
        <v>379</v>
      </c>
      <c r="K77" s="185">
        <v>0.11825922421948912</v>
      </c>
      <c r="L77" s="208"/>
      <c r="M77" s="308">
        <f t="shared" si="3"/>
        <v>8041627.2469252599</v>
      </c>
      <c r="N77" s="308">
        <f t="shared" si="2"/>
        <v>0</v>
      </c>
    </row>
    <row r="78" spans="1:18" s="11" customFormat="1" outlineLevel="4" x14ac:dyDescent="0.25">
      <c r="A78" s="156" t="s">
        <v>482</v>
      </c>
      <c r="B78" s="155" t="s">
        <v>479</v>
      </c>
      <c r="C78" s="184"/>
      <c r="D78" s="213"/>
      <c r="E78" s="19" t="s">
        <v>526</v>
      </c>
      <c r="F78" s="19" t="s">
        <v>529</v>
      </c>
      <c r="G78" s="25" t="s">
        <v>379</v>
      </c>
      <c r="H78" s="25" t="s">
        <v>379</v>
      </c>
      <c r="I78" s="25" t="s">
        <v>379</v>
      </c>
      <c r="J78" s="238" t="s">
        <v>379</v>
      </c>
      <c r="K78" s="185">
        <v>0.11825922421948912</v>
      </c>
      <c r="L78" s="208"/>
      <c r="M78" s="308">
        <f t="shared" si="3"/>
        <v>8041627.2469252599</v>
      </c>
      <c r="N78" s="308">
        <f t="shared" si="2"/>
        <v>0</v>
      </c>
    </row>
    <row r="79" spans="1:18" s="11" customFormat="1" outlineLevel="3" x14ac:dyDescent="0.25">
      <c r="A79" s="156"/>
      <c r="B79" s="12"/>
      <c r="C79" s="211"/>
      <c r="D79" s="212" t="s">
        <v>528</v>
      </c>
      <c r="E79" s="214"/>
      <c r="F79" s="214"/>
      <c r="G79" s="214" t="s">
        <v>379</v>
      </c>
      <c r="H79" s="214" t="s">
        <v>379</v>
      </c>
      <c r="I79" s="214" t="s">
        <v>379</v>
      </c>
      <c r="J79" s="332" t="s">
        <v>379</v>
      </c>
      <c r="K79" s="215">
        <v>0.47303689687795647</v>
      </c>
      <c r="L79" s="216">
        <v>0</v>
      </c>
      <c r="M79" s="309">
        <f t="shared" si="3"/>
        <v>32166508.98770104</v>
      </c>
      <c r="N79" s="309">
        <f t="shared" si="2"/>
        <v>0</v>
      </c>
    </row>
    <row r="80" spans="1:18" s="11" customFormat="1" outlineLevel="4" x14ac:dyDescent="0.25">
      <c r="A80" s="156" t="s">
        <v>482</v>
      </c>
      <c r="B80" s="155" t="s">
        <v>479</v>
      </c>
      <c r="C80" s="184"/>
      <c r="D80" s="213"/>
      <c r="E80" s="234" t="s">
        <v>522</v>
      </c>
      <c r="F80" s="234" t="s">
        <v>530</v>
      </c>
      <c r="G80" s="158" t="s">
        <v>379</v>
      </c>
      <c r="H80" s="158" t="s">
        <v>379</v>
      </c>
      <c r="I80" s="158" t="s">
        <v>379</v>
      </c>
      <c r="J80" s="237" t="s">
        <v>379</v>
      </c>
      <c r="K80" s="236">
        <v>0.11825922421948912</v>
      </c>
      <c r="L80" s="205"/>
      <c r="M80" s="305">
        <f t="shared" si="3"/>
        <v>8041627.2469252599</v>
      </c>
      <c r="N80" s="305">
        <f t="shared" si="2"/>
        <v>0</v>
      </c>
    </row>
    <row r="81" spans="1:14" s="11" customFormat="1" outlineLevel="4" x14ac:dyDescent="0.25">
      <c r="A81" s="156" t="s">
        <v>482</v>
      </c>
      <c r="B81" s="155" t="s">
        <v>479</v>
      </c>
      <c r="C81" s="184"/>
      <c r="D81" s="213"/>
      <c r="E81" s="19" t="s">
        <v>523</v>
      </c>
      <c r="F81" s="19" t="s">
        <v>531</v>
      </c>
      <c r="G81" s="25" t="s">
        <v>379</v>
      </c>
      <c r="H81" s="25" t="s">
        <v>379</v>
      </c>
      <c r="I81" s="25" t="s">
        <v>379</v>
      </c>
      <c r="J81" s="238" t="s">
        <v>379</v>
      </c>
      <c r="K81" s="185">
        <v>0.11825922421948912</v>
      </c>
      <c r="L81" s="208"/>
      <c r="M81" s="308">
        <f t="shared" si="3"/>
        <v>8041627.2469252599</v>
      </c>
      <c r="N81" s="308">
        <f t="shared" si="2"/>
        <v>0</v>
      </c>
    </row>
    <row r="82" spans="1:14" s="11" customFormat="1" outlineLevel="4" x14ac:dyDescent="0.25">
      <c r="A82" s="156" t="s">
        <v>482</v>
      </c>
      <c r="B82" s="155" t="s">
        <v>479</v>
      </c>
      <c r="C82" s="184"/>
      <c r="D82" s="213"/>
      <c r="E82" s="19" t="s">
        <v>409</v>
      </c>
      <c r="F82" s="19" t="s">
        <v>532</v>
      </c>
      <c r="G82" s="25" t="s">
        <v>379</v>
      </c>
      <c r="H82" s="25" t="s">
        <v>379</v>
      </c>
      <c r="I82" s="25" t="s">
        <v>379</v>
      </c>
      <c r="J82" s="238" t="s">
        <v>379</v>
      </c>
      <c r="K82" s="185">
        <v>0.11825922421948912</v>
      </c>
      <c r="L82" s="208"/>
      <c r="M82" s="308">
        <f t="shared" si="3"/>
        <v>8041627.2469252599</v>
      </c>
      <c r="N82" s="308">
        <f t="shared" si="2"/>
        <v>0</v>
      </c>
    </row>
    <row r="83" spans="1:14" s="11" customFormat="1" outlineLevel="4" x14ac:dyDescent="0.25">
      <c r="A83" s="156" t="s">
        <v>482</v>
      </c>
      <c r="B83" s="155" t="s">
        <v>479</v>
      </c>
      <c r="C83" s="184"/>
      <c r="D83" s="213"/>
      <c r="E83" s="19" t="s">
        <v>526</v>
      </c>
      <c r="F83" s="19" t="s">
        <v>534</v>
      </c>
      <c r="G83" s="25" t="s">
        <v>379</v>
      </c>
      <c r="H83" s="25" t="s">
        <v>379</v>
      </c>
      <c r="I83" s="25" t="s">
        <v>379</v>
      </c>
      <c r="J83" s="238" t="s">
        <v>379</v>
      </c>
      <c r="K83" s="185">
        <v>0.11825922421948912</v>
      </c>
      <c r="L83" s="208"/>
      <c r="M83" s="308">
        <f t="shared" si="3"/>
        <v>8041627.2469252599</v>
      </c>
      <c r="N83" s="308">
        <f t="shared" si="2"/>
        <v>0</v>
      </c>
    </row>
    <row r="84" spans="1:14" s="11" customFormat="1" outlineLevel="3" x14ac:dyDescent="0.25">
      <c r="A84" s="156"/>
      <c r="B84" s="12"/>
      <c r="C84" s="211"/>
      <c r="D84" s="212" t="s">
        <v>533</v>
      </c>
      <c r="E84" s="214"/>
      <c r="F84" s="214"/>
      <c r="G84" s="214" t="s">
        <v>379</v>
      </c>
      <c r="H84" s="214" t="s">
        <v>379</v>
      </c>
      <c r="I84" s="214" t="s">
        <v>379</v>
      </c>
      <c r="J84" s="332" t="s">
        <v>379</v>
      </c>
      <c r="K84" s="215">
        <v>0.35477767265846738</v>
      </c>
      <c r="L84" s="216">
        <v>0</v>
      </c>
      <c r="M84" s="309">
        <f t="shared" si="3"/>
        <v>24124881.740775779</v>
      </c>
      <c r="N84" s="309">
        <f t="shared" si="2"/>
        <v>0</v>
      </c>
    </row>
    <row r="85" spans="1:14" s="11" customFormat="1" outlineLevel="4" x14ac:dyDescent="0.25">
      <c r="A85" s="156" t="s">
        <v>482</v>
      </c>
      <c r="B85" s="155" t="s">
        <v>479</v>
      </c>
      <c r="C85" s="184"/>
      <c r="D85" s="213"/>
      <c r="E85" s="234" t="s">
        <v>522</v>
      </c>
      <c r="F85" s="234" t="s">
        <v>535</v>
      </c>
      <c r="G85" s="158" t="s">
        <v>379</v>
      </c>
      <c r="H85" s="158" t="s">
        <v>379</v>
      </c>
      <c r="I85" s="158" t="s">
        <v>379</v>
      </c>
      <c r="J85" s="237" t="s">
        <v>379</v>
      </c>
      <c r="K85" s="236">
        <v>9.46073793755913E-2</v>
      </c>
      <c r="L85" s="205"/>
      <c r="M85" s="305">
        <f t="shared" si="3"/>
        <v>6433301.7975402083</v>
      </c>
      <c r="N85" s="305">
        <f t="shared" si="2"/>
        <v>0</v>
      </c>
    </row>
    <row r="86" spans="1:14" s="11" customFormat="1" outlineLevel="4" x14ac:dyDescent="0.25">
      <c r="A86" s="156" t="s">
        <v>482</v>
      </c>
      <c r="B86" s="155" t="s">
        <v>479</v>
      </c>
      <c r="C86" s="184"/>
      <c r="D86" s="213"/>
      <c r="E86" s="19" t="s">
        <v>523</v>
      </c>
      <c r="F86" s="19" t="s">
        <v>536</v>
      </c>
      <c r="G86" s="25" t="s">
        <v>379</v>
      </c>
      <c r="H86" s="25" t="s">
        <v>379</v>
      </c>
      <c r="I86" s="25" t="s">
        <v>379</v>
      </c>
      <c r="J86" s="238" t="s">
        <v>379</v>
      </c>
      <c r="K86" s="185">
        <v>9.46073793755913E-2</v>
      </c>
      <c r="L86" s="208"/>
      <c r="M86" s="308">
        <f t="shared" si="3"/>
        <v>6433301.7975402083</v>
      </c>
      <c r="N86" s="308">
        <f t="shared" si="2"/>
        <v>0</v>
      </c>
    </row>
    <row r="87" spans="1:14" s="11" customFormat="1" outlineLevel="4" x14ac:dyDescent="0.25">
      <c r="A87" s="156" t="s">
        <v>482</v>
      </c>
      <c r="B87" s="155" t="s">
        <v>479</v>
      </c>
      <c r="C87" s="184"/>
      <c r="D87" s="213"/>
      <c r="E87" s="19" t="s">
        <v>409</v>
      </c>
      <c r="F87" s="19" t="s">
        <v>537</v>
      </c>
      <c r="G87" s="25" t="s">
        <v>379</v>
      </c>
      <c r="H87" s="25" t="s">
        <v>379</v>
      </c>
      <c r="I87" s="25" t="s">
        <v>379</v>
      </c>
      <c r="J87" s="238" t="s">
        <v>379</v>
      </c>
      <c r="K87" s="185">
        <v>8.2781456953642391E-2</v>
      </c>
      <c r="L87" s="208"/>
      <c r="M87" s="308">
        <f t="shared" si="3"/>
        <v>5629139.0728476821</v>
      </c>
      <c r="N87" s="308">
        <f t="shared" si="2"/>
        <v>0</v>
      </c>
    </row>
    <row r="88" spans="1:14" s="11" customFormat="1" outlineLevel="4" x14ac:dyDescent="0.25">
      <c r="A88" s="156" t="s">
        <v>482</v>
      </c>
      <c r="B88" s="155" t="s">
        <v>479</v>
      </c>
      <c r="C88" s="184"/>
      <c r="D88" s="213"/>
      <c r="E88" s="19" t="s">
        <v>526</v>
      </c>
      <c r="F88" s="19" t="s">
        <v>538</v>
      </c>
      <c r="G88" s="25" t="s">
        <v>379</v>
      </c>
      <c r="H88" s="25" t="s">
        <v>379</v>
      </c>
      <c r="I88" s="25" t="s">
        <v>379</v>
      </c>
      <c r="J88" s="238" t="s">
        <v>379</v>
      </c>
      <c r="K88" s="185">
        <v>8.2781456953642391E-2</v>
      </c>
      <c r="L88" s="208"/>
      <c r="M88" s="308">
        <f t="shared" si="3"/>
        <v>5629139.0728476821</v>
      </c>
      <c r="N88" s="308">
        <f t="shared" si="2"/>
        <v>0</v>
      </c>
    </row>
    <row r="89" spans="1:14" s="11" customFormat="1" outlineLevel="3" x14ac:dyDescent="0.25">
      <c r="A89" s="156"/>
      <c r="B89" s="12"/>
      <c r="C89" s="211"/>
      <c r="D89" s="212" t="s">
        <v>406</v>
      </c>
      <c r="E89" s="214"/>
      <c r="F89" s="214"/>
      <c r="G89" s="214" t="s">
        <v>379</v>
      </c>
      <c r="H89" s="214" t="s">
        <v>379</v>
      </c>
      <c r="I89" s="214" t="s">
        <v>379</v>
      </c>
      <c r="J89" s="332" t="s">
        <v>379</v>
      </c>
      <c r="K89" s="215">
        <v>0.29564806054872278</v>
      </c>
      <c r="L89" s="216">
        <v>0</v>
      </c>
      <c r="M89" s="309">
        <f t="shared" si="3"/>
        <v>20104068.11731315</v>
      </c>
      <c r="N89" s="309">
        <f t="shared" si="2"/>
        <v>0</v>
      </c>
    </row>
    <row r="90" spans="1:14" s="11" customFormat="1" outlineLevel="4" x14ac:dyDescent="0.25">
      <c r="A90" s="156" t="s">
        <v>482</v>
      </c>
      <c r="B90" s="155" t="s">
        <v>479</v>
      </c>
      <c r="C90" s="184"/>
      <c r="D90" s="213"/>
      <c r="E90" s="234" t="s">
        <v>522</v>
      </c>
      <c r="F90" s="234" t="s">
        <v>539</v>
      </c>
      <c r="G90" s="158" t="s">
        <v>379</v>
      </c>
      <c r="H90" s="158" t="s">
        <v>379</v>
      </c>
      <c r="I90" s="158" t="s">
        <v>379</v>
      </c>
      <c r="J90" s="237" t="s">
        <v>379</v>
      </c>
      <c r="K90" s="236">
        <v>8.2781456953642391E-2</v>
      </c>
      <c r="L90" s="205"/>
      <c r="M90" s="305">
        <f t="shared" si="3"/>
        <v>5629139.0728476821</v>
      </c>
      <c r="N90" s="305">
        <f t="shared" si="2"/>
        <v>0</v>
      </c>
    </row>
    <row r="91" spans="1:14" s="11" customFormat="1" outlineLevel="4" x14ac:dyDescent="0.25">
      <c r="A91" s="156" t="s">
        <v>482</v>
      </c>
      <c r="B91" s="155" t="s">
        <v>479</v>
      </c>
      <c r="C91" s="184"/>
      <c r="D91" s="213"/>
      <c r="E91" s="19" t="s">
        <v>523</v>
      </c>
      <c r="F91" s="19" t="s">
        <v>540</v>
      </c>
      <c r="G91" s="25" t="s">
        <v>379</v>
      </c>
      <c r="H91" s="25" t="s">
        <v>379</v>
      </c>
      <c r="I91" s="25" t="s">
        <v>379</v>
      </c>
      <c r="J91" s="238" t="s">
        <v>379</v>
      </c>
      <c r="K91" s="185">
        <v>7.0955534531693468E-2</v>
      </c>
      <c r="L91" s="208"/>
      <c r="M91" s="308">
        <f t="shared" si="3"/>
        <v>4824976.3481551558</v>
      </c>
      <c r="N91" s="308">
        <f t="shared" si="2"/>
        <v>0</v>
      </c>
    </row>
    <row r="92" spans="1:14" s="11" customFormat="1" outlineLevel="4" x14ac:dyDescent="0.25">
      <c r="A92" s="156" t="s">
        <v>482</v>
      </c>
      <c r="B92" s="155" t="s">
        <v>479</v>
      </c>
      <c r="C92" s="184"/>
      <c r="D92" s="213"/>
      <c r="E92" s="19" t="s">
        <v>409</v>
      </c>
      <c r="F92" s="19" t="s">
        <v>541</v>
      </c>
      <c r="G92" s="25" t="s">
        <v>379</v>
      </c>
      <c r="H92" s="25" t="s">
        <v>379</v>
      </c>
      <c r="I92" s="25" t="s">
        <v>379</v>
      </c>
      <c r="J92" s="238" t="s">
        <v>379</v>
      </c>
      <c r="K92" s="185">
        <v>7.0955534531693468E-2</v>
      </c>
      <c r="L92" s="208"/>
      <c r="M92" s="308">
        <f t="shared" si="3"/>
        <v>4824976.3481551558</v>
      </c>
      <c r="N92" s="308">
        <f t="shared" si="2"/>
        <v>0</v>
      </c>
    </row>
    <row r="93" spans="1:14" s="11" customFormat="1" outlineLevel="4" x14ac:dyDescent="0.25">
      <c r="A93" s="156" t="s">
        <v>482</v>
      </c>
      <c r="B93" s="155" t="s">
        <v>479</v>
      </c>
      <c r="C93" s="184"/>
      <c r="D93" s="213"/>
      <c r="E93" s="19" t="s">
        <v>526</v>
      </c>
      <c r="F93" s="19" t="s">
        <v>577</v>
      </c>
      <c r="G93" s="25" t="s">
        <v>379</v>
      </c>
      <c r="H93" s="25" t="s">
        <v>379</v>
      </c>
      <c r="I93" s="25" t="s">
        <v>379</v>
      </c>
      <c r="J93" s="238" t="s">
        <v>379</v>
      </c>
      <c r="K93" s="185">
        <v>7.0955534531693468E-2</v>
      </c>
      <c r="L93" s="208"/>
      <c r="M93" s="308">
        <f t="shared" si="3"/>
        <v>4824976.3481551558</v>
      </c>
      <c r="N93" s="308">
        <f t="shared" si="2"/>
        <v>0</v>
      </c>
    </row>
    <row r="94" spans="1:14" s="11" customFormat="1" outlineLevel="3" x14ac:dyDescent="0.25">
      <c r="A94" s="156"/>
      <c r="B94" s="12"/>
      <c r="C94" s="211"/>
      <c r="D94" s="212" t="s">
        <v>413</v>
      </c>
      <c r="E94" s="214"/>
      <c r="F94" s="214"/>
      <c r="G94" s="214" t="s">
        <v>379</v>
      </c>
      <c r="H94" s="214" t="s">
        <v>379</v>
      </c>
      <c r="I94" s="214" t="s">
        <v>379</v>
      </c>
      <c r="J94" s="332" t="s">
        <v>379</v>
      </c>
      <c r="K94" s="215">
        <v>0.94607379375591294</v>
      </c>
      <c r="L94" s="216">
        <v>0</v>
      </c>
      <c r="M94" s="309">
        <f t="shared" si="3"/>
        <v>64333017.97540208</v>
      </c>
      <c r="N94" s="309">
        <f t="shared" si="2"/>
        <v>0</v>
      </c>
    </row>
    <row r="95" spans="1:14" s="11" customFormat="1" outlineLevel="4" x14ac:dyDescent="0.25">
      <c r="A95" s="156" t="s">
        <v>482</v>
      </c>
      <c r="B95" s="155" t="s">
        <v>479</v>
      </c>
      <c r="C95" s="184"/>
      <c r="D95" s="213"/>
      <c r="E95" s="234" t="s">
        <v>523</v>
      </c>
      <c r="F95" s="234" t="s">
        <v>542</v>
      </c>
      <c r="G95" s="158" t="s">
        <v>379</v>
      </c>
      <c r="H95" s="158" t="s">
        <v>379</v>
      </c>
      <c r="I95" s="158" t="s">
        <v>379</v>
      </c>
      <c r="J95" s="237" t="s">
        <v>379</v>
      </c>
      <c r="K95" s="236">
        <v>0.35477767265846738</v>
      </c>
      <c r="L95" s="205"/>
      <c r="M95" s="305">
        <f t="shared" si="3"/>
        <v>24124881.740775779</v>
      </c>
      <c r="N95" s="305">
        <f t="shared" si="2"/>
        <v>0</v>
      </c>
    </row>
    <row r="96" spans="1:14" s="11" customFormat="1" outlineLevel="4" x14ac:dyDescent="0.25">
      <c r="A96" s="156" t="s">
        <v>482</v>
      </c>
      <c r="B96" s="155" t="s">
        <v>479</v>
      </c>
      <c r="C96" s="184"/>
      <c r="D96" s="213"/>
      <c r="E96" s="19" t="s">
        <v>409</v>
      </c>
      <c r="F96" s="19" t="s">
        <v>543</v>
      </c>
      <c r="G96" s="25" t="s">
        <v>379</v>
      </c>
      <c r="H96" s="25" t="s">
        <v>379</v>
      </c>
      <c r="I96" s="25" t="s">
        <v>379</v>
      </c>
      <c r="J96" s="238" t="s">
        <v>379</v>
      </c>
      <c r="K96" s="185">
        <v>0.29564806054872278</v>
      </c>
      <c r="L96" s="208"/>
      <c r="M96" s="308">
        <f t="shared" si="3"/>
        <v>20104068.11731315</v>
      </c>
      <c r="N96" s="308">
        <f t="shared" si="2"/>
        <v>0</v>
      </c>
    </row>
    <row r="97" spans="1:15" s="11" customFormat="1" outlineLevel="4" x14ac:dyDescent="0.25">
      <c r="A97" s="156" t="s">
        <v>482</v>
      </c>
      <c r="B97" s="155" t="s">
        <v>479</v>
      </c>
      <c r="C97" s="184"/>
      <c r="D97" s="213"/>
      <c r="E97" s="19" t="s">
        <v>526</v>
      </c>
      <c r="F97" s="19" t="s">
        <v>578</v>
      </c>
      <c r="G97" s="25" t="s">
        <v>379</v>
      </c>
      <c r="H97" s="25" t="s">
        <v>379</v>
      </c>
      <c r="I97" s="25" t="s">
        <v>379</v>
      </c>
      <c r="J97" s="238" t="s">
        <v>379</v>
      </c>
      <c r="K97" s="185">
        <v>0.29564806054872278</v>
      </c>
      <c r="L97" s="208"/>
      <c r="M97" s="308">
        <f t="shared" si="3"/>
        <v>20104068.11731315</v>
      </c>
      <c r="N97" s="308">
        <f t="shared" si="2"/>
        <v>0</v>
      </c>
    </row>
    <row r="98" spans="1:15" s="11" customFormat="1" outlineLevel="2" x14ac:dyDescent="0.25">
      <c r="A98" s="156"/>
      <c r="B98" s="12"/>
      <c r="C98" s="172" t="s">
        <v>410</v>
      </c>
      <c r="D98" s="183"/>
      <c r="E98" s="171"/>
      <c r="F98" s="171"/>
      <c r="G98" s="171" t="s">
        <v>379</v>
      </c>
      <c r="H98" s="171" t="s">
        <v>379</v>
      </c>
      <c r="I98" s="171" t="s">
        <v>379</v>
      </c>
      <c r="J98" s="331" t="s">
        <v>379</v>
      </c>
      <c r="K98" s="173">
        <v>3.7842951750236518</v>
      </c>
      <c r="L98" s="206">
        <v>0.13999999999999999</v>
      </c>
      <c r="M98" s="306">
        <f t="shared" si="3"/>
        <v>257332071.90160832</v>
      </c>
      <c r="N98" s="306">
        <f t="shared" si="2"/>
        <v>36026490.066225164</v>
      </c>
    </row>
    <row r="99" spans="1:15" s="11" customFormat="1" outlineLevel="3" x14ac:dyDescent="0.25">
      <c r="A99" s="156"/>
      <c r="B99" s="12"/>
      <c r="C99" s="211"/>
      <c r="D99" s="212" t="s">
        <v>544</v>
      </c>
      <c r="E99" s="214"/>
      <c r="F99" s="214"/>
      <c r="G99" s="214" t="s">
        <v>379</v>
      </c>
      <c r="H99" s="214" t="s">
        <v>379</v>
      </c>
      <c r="I99" s="214" t="s">
        <v>379</v>
      </c>
      <c r="J99" s="332" t="s">
        <v>379</v>
      </c>
      <c r="K99" s="215">
        <v>3.2876064333017974</v>
      </c>
      <c r="L99" s="216">
        <v>0.16115107913669063</v>
      </c>
      <c r="M99" s="309">
        <f t="shared" si="3"/>
        <v>223557237.46452221</v>
      </c>
      <c r="N99" s="309">
        <f t="shared" si="2"/>
        <v>36026490.066225156</v>
      </c>
    </row>
    <row r="100" spans="1:15" s="11" customFormat="1" outlineLevel="4" x14ac:dyDescent="0.25">
      <c r="A100" s="156" t="s">
        <v>482</v>
      </c>
      <c r="B100" s="155" t="s">
        <v>479</v>
      </c>
      <c r="C100" s="184"/>
      <c r="D100" s="213"/>
      <c r="E100" s="234" t="s">
        <v>545</v>
      </c>
      <c r="F100" s="234" t="s">
        <v>547</v>
      </c>
      <c r="G100" s="158" t="s">
        <v>726</v>
      </c>
      <c r="H100" s="158" t="s">
        <v>342</v>
      </c>
      <c r="I100" s="158" t="s">
        <v>768</v>
      </c>
      <c r="J100" s="238">
        <v>43899</v>
      </c>
      <c r="K100" s="236">
        <v>0.7568590350047304</v>
      </c>
      <c r="L100" s="205">
        <v>0.7</v>
      </c>
      <c r="M100" s="305">
        <f t="shared" si="3"/>
        <v>51466414.380321667</v>
      </c>
      <c r="N100" s="305">
        <f t="shared" si="2"/>
        <v>36026490.066225164</v>
      </c>
    </row>
    <row r="101" spans="1:15" s="11" customFormat="1" outlineLevel="4" x14ac:dyDescent="0.25">
      <c r="A101" s="156" t="s">
        <v>482</v>
      </c>
      <c r="B101" s="155" t="s">
        <v>479</v>
      </c>
      <c r="C101" s="184"/>
      <c r="D101" s="213"/>
      <c r="E101" s="19" t="s">
        <v>546</v>
      </c>
      <c r="F101" s="19" t="s">
        <v>549</v>
      </c>
      <c r="G101" s="25" t="s">
        <v>379</v>
      </c>
      <c r="H101" s="25" t="s">
        <v>379</v>
      </c>
      <c r="I101" s="25" t="s">
        <v>379</v>
      </c>
      <c r="J101" s="238" t="s">
        <v>379</v>
      </c>
      <c r="K101" s="185">
        <v>0.59129612109744556</v>
      </c>
      <c r="L101" s="208"/>
      <c r="M101" s="308">
        <f t="shared" si="3"/>
        <v>40208136.234626301</v>
      </c>
      <c r="N101" s="308">
        <f t="shared" si="2"/>
        <v>0</v>
      </c>
    </row>
    <row r="102" spans="1:15" s="11" customFormat="1" outlineLevel="4" x14ac:dyDescent="0.25">
      <c r="A102" s="156" t="s">
        <v>482</v>
      </c>
      <c r="B102" s="155" t="s">
        <v>479</v>
      </c>
      <c r="C102" s="184"/>
      <c r="D102" s="213"/>
      <c r="E102" s="19" t="s">
        <v>548</v>
      </c>
      <c r="F102" s="19" t="s">
        <v>579</v>
      </c>
      <c r="G102" s="25" t="s">
        <v>379</v>
      </c>
      <c r="H102" s="25" t="s">
        <v>379</v>
      </c>
      <c r="I102" s="25" t="s">
        <v>379</v>
      </c>
      <c r="J102" s="238" t="s">
        <v>379</v>
      </c>
      <c r="K102" s="185">
        <v>0.59129612109744556</v>
      </c>
      <c r="L102" s="208"/>
      <c r="M102" s="308">
        <f t="shared" si="3"/>
        <v>40208136.234626301</v>
      </c>
      <c r="N102" s="308">
        <f t="shared" si="2"/>
        <v>0</v>
      </c>
    </row>
    <row r="103" spans="1:15" s="11" customFormat="1" outlineLevel="4" x14ac:dyDescent="0.25">
      <c r="A103" s="156" t="s">
        <v>482</v>
      </c>
      <c r="B103" s="155" t="s">
        <v>479</v>
      </c>
      <c r="C103" s="184"/>
      <c r="D103" s="213"/>
      <c r="E103" s="19" t="s">
        <v>551</v>
      </c>
      <c r="F103" s="19" t="s">
        <v>580</v>
      </c>
      <c r="G103" s="25" t="s">
        <v>379</v>
      </c>
      <c r="H103" s="25" t="s">
        <v>379</v>
      </c>
      <c r="I103" s="25" t="s">
        <v>379</v>
      </c>
      <c r="J103" s="238" t="s">
        <v>379</v>
      </c>
      <c r="K103" s="185">
        <v>0.59129612109744556</v>
      </c>
      <c r="L103" s="208"/>
      <c r="M103" s="308">
        <f t="shared" si="3"/>
        <v>40208136.234626301</v>
      </c>
      <c r="N103" s="308">
        <f t="shared" si="2"/>
        <v>0</v>
      </c>
    </row>
    <row r="104" spans="1:15" s="11" customFormat="1" outlineLevel="4" x14ac:dyDescent="0.25">
      <c r="A104" s="156" t="s">
        <v>482</v>
      </c>
      <c r="B104" s="155" t="s">
        <v>479</v>
      </c>
      <c r="C104" s="184"/>
      <c r="D104" s="213"/>
      <c r="E104" s="19" t="s">
        <v>550</v>
      </c>
      <c r="F104" s="19" t="s">
        <v>552</v>
      </c>
      <c r="G104" s="25" t="s">
        <v>379</v>
      </c>
      <c r="H104" s="25" t="s">
        <v>379</v>
      </c>
      <c r="I104" s="25" t="s">
        <v>379</v>
      </c>
      <c r="J104" s="238" t="s">
        <v>379</v>
      </c>
      <c r="K104" s="185">
        <v>0.7568590350047304</v>
      </c>
      <c r="L104" s="208"/>
      <c r="M104" s="308">
        <f t="shared" si="3"/>
        <v>51466414.380321667</v>
      </c>
      <c r="N104" s="308">
        <f t="shared" si="2"/>
        <v>0</v>
      </c>
    </row>
    <row r="105" spans="1:15" s="11" customFormat="1" outlineLevel="3" x14ac:dyDescent="0.25">
      <c r="A105" s="156"/>
      <c r="B105" s="12"/>
      <c r="C105" s="211"/>
      <c r="D105" s="212" t="s">
        <v>554</v>
      </c>
      <c r="E105" s="214"/>
      <c r="F105" s="214"/>
      <c r="G105" s="214" t="s">
        <v>379</v>
      </c>
      <c r="H105" s="214" t="s">
        <v>379</v>
      </c>
      <c r="I105" s="214" t="s">
        <v>379</v>
      </c>
      <c r="J105" s="332" t="s">
        <v>379</v>
      </c>
      <c r="K105" s="215">
        <v>0.49668874172185429</v>
      </c>
      <c r="L105" s="216">
        <v>0</v>
      </c>
      <c r="M105" s="309">
        <f t="shared" si="3"/>
        <v>33774834.43708609</v>
      </c>
      <c r="N105" s="309">
        <f t="shared" si="2"/>
        <v>0</v>
      </c>
    </row>
    <row r="106" spans="1:15" s="11" customFormat="1" ht="15.75" customHeight="1" outlineLevel="4" x14ac:dyDescent="0.25">
      <c r="A106" s="156" t="s">
        <v>482</v>
      </c>
      <c r="B106" s="155" t="s">
        <v>479</v>
      </c>
      <c r="C106" s="184"/>
      <c r="D106" s="213"/>
      <c r="E106" s="234" t="s">
        <v>553</v>
      </c>
      <c r="F106" s="234" t="s">
        <v>581</v>
      </c>
      <c r="G106" s="158" t="s">
        <v>379</v>
      </c>
      <c r="H106" s="158" t="s">
        <v>379</v>
      </c>
      <c r="I106" s="158" t="s">
        <v>379</v>
      </c>
      <c r="J106" s="237" t="s">
        <v>379</v>
      </c>
      <c r="K106" s="236">
        <v>0.49668874172185429</v>
      </c>
      <c r="L106" s="205"/>
      <c r="M106" s="305">
        <f t="shared" si="3"/>
        <v>33774834.43708609</v>
      </c>
      <c r="N106" s="305">
        <f t="shared" si="2"/>
        <v>0</v>
      </c>
    </row>
    <row r="107" spans="1:15" s="11" customFormat="1" outlineLevel="1" x14ac:dyDescent="0.25">
      <c r="A107" s="156"/>
      <c r="B107" s="162" t="s">
        <v>8</v>
      </c>
      <c r="C107" s="170"/>
      <c r="D107" s="170"/>
      <c r="E107" s="159"/>
      <c r="F107" s="159"/>
      <c r="G107" s="159" t="s">
        <v>379</v>
      </c>
      <c r="H107" s="159" t="s">
        <v>379</v>
      </c>
      <c r="I107" s="159" t="s">
        <v>379</v>
      </c>
      <c r="J107" s="329" t="s">
        <v>379</v>
      </c>
      <c r="K107" s="161">
        <v>41.627246925260174</v>
      </c>
      <c r="L107" s="204">
        <v>0.27661931818181812</v>
      </c>
      <c r="M107" s="304">
        <f t="shared" si="3"/>
        <v>2830652790.9176917</v>
      </c>
      <c r="N107" s="304">
        <f t="shared" si="2"/>
        <v>783013245.03311241</v>
      </c>
      <c r="O107" s="146"/>
    </row>
    <row r="108" spans="1:15" s="11" customFormat="1" outlineLevel="2" x14ac:dyDescent="0.25">
      <c r="A108" s="156"/>
      <c r="B108" s="155"/>
      <c r="C108" s="172" t="s">
        <v>423</v>
      </c>
      <c r="D108" s="183"/>
      <c r="E108" s="171"/>
      <c r="F108" s="171"/>
      <c r="G108" s="171" t="s">
        <v>379</v>
      </c>
      <c r="H108" s="171" t="s">
        <v>379</v>
      </c>
      <c r="I108" s="171" t="s">
        <v>379</v>
      </c>
      <c r="J108" s="331" t="s">
        <v>379</v>
      </c>
      <c r="K108" s="173">
        <v>34.862819299905389</v>
      </c>
      <c r="L108" s="206">
        <v>0.32435549525101764</v>
      </c>
      <c r="M108" s="306">
        <f t="shared" si="3"/>
        <v>2370671712.3935666</v>
      </c>
      <c r="N108" s="306">
        <f t="shared" si="2"/>
        <v>768940397.35099339</v>
      </c>
    </row>
    <row r="109" spans="1:15" s="11" customFormat="1" outlineLevel="3" x14ac:dyDescent="0.25">
      <c r="A109" s="156"/>
      <c r="B109" s="12"/>
      <c r="C109" s="211"/>
      <c r="D109" s="212" t="s">
        <v>819</v>
      </c>
      <c r="E109" s="214"/>
      <c r="F109" s="214"/>
      <c r="G109" s="214" t="s">
        <v>379</v>
      </c>
      <c r="H109" s="214" t="s">
        <v>379</v>
      </c>
      <c r="I109" s="214" t="s">
        <v>379</v>
      </c>
      <c r="J109" s="332" t="s">
        <v>379</v>
      </c>
      <c r="K109" s="215">
        <v>17.135761589403973</v>
      </c>
      <c r="L109" s="216">
        <v>0.65990338164251194</v>
      </c>
      <c r="M109" s="309">
        <f t="shared" si="3"/>
        <v>1165231788.0794702</v>
      </c>
      <c r="N109" s="309">
        <f t="shared" si="2"/>
        <v>768940397.35099316</v>
      </c>
    </row>
    <row r="110" spans="1:15" s="11" customFormat="1" outlineLevel="4" x14ac:dyDescent="0.25">
      <c r="A110" s="156" t="s">
        <v>482</v>
      </c>
      <c r="B110" s="155" t="s">
        <v>478</v>
      </c>
      <c r="C110" s="184"/>
      <c r="D110" s="220"/>
      <c r="E110" s="19" t="s">
        <v>823</v>
      </c>
      <c r="F110" s="19" t="s">
        <v>615</v>
      </c>
      <c r="G110" s="158" t="s">
        <v>341</v>
      </c>
      <c r="H110" s="158" t="s">
        <v>342</v>
      </c>
      <c r="I110" s="158" t="s">
        <v>845</v>
      </c>
      <c r="J110" s="237">
        <v>43914</v>
      </c>
      <c r="K110" s="148">
        <v>9.460737937559129</v>
      </c>
      <c r="L110" s="207">
        <v>0.7</v>
      </c>
      <c r="M110" s="307">
        <f t="shared" si="3"/>
        <v>643330179.75402081</v>
      </c>
      <c r="N110" s="307">
        <f t="shared" si="2"/>
        <v>450331125.82781452</v>
      </c>
    </row>
    <row r="111" spans="1:15" s="11" customFormat="1" outlineLevel="4" x14ac:dyDescent="0.25">
      <c r="A111" s="156"/>
      <c r="B111" s="155"/>
      <c r="C111" s="184"/>
      <c r="D111" s="220"/>
      <c r="E111" s="19" t="s">
        <v>873</v>
      </c>
      <c r="F111" s="19" t="s">
        <v>847</v>
      </c>
      <c r="G111" s="158" t="s">
        <v>341</v>
      </c>
      <c r="H111" s="158" t="s">
        <v>342</v>
      </c>
      <c r="I111" s="158" t="s">
        <v>845</v>
      </c>
      <c r="J111" s="237">
        <v>43914</v>
      </c>
      <c r="K111" s="148"/>
      <c r="L111" s="207">
        <v>0.7</v>
      </c>
      <c r="M111" s="307">
        <f t="shared" si="3"/>
        <v>0</v>
      </c>
      <c r="N111" s="307">
        <f t="shared" si="2"/>
        <v>0</v>
      </c>
    </row>
    <row r="112" spans="1:15" s="11" customFormat="1" outlineLevel="4" x14ac:dyDescent="0.25">
      <c r="A112" s="156"/>
      <c r="B112" s="155"/>
      <c r="C112" s="184"/>
      <c r="D112" s="220"/>
      <c r="E112" s="19" t="s">
        <v>874</v>
      </c>
      <c r="F112" s="19" t="s">
        <v>848</v>
      </c>
      <c r="G112" s="158" t="s">
        <v>341</v>
      </c>
      <c r="H112" s="158" t="s">
        <v>342</v>
      </c>
      <c r="I112" s="158" t="s">
        <v>845</v>
      </c>
      <c r="J112" s="237">
        <v>43914</v>
      </c>
      <c r="K112" s="148"/>
      <c r="L112" s="207">
        <v>0.7</v>
      </c>
      <c r="M112" s="307">
        <f t="shared" si="3"/>
        <v>0</v>
      </c>
      <c r="N112" s="307">
        <f t="shared" si="2"/>
        <v>0</v>
      </c>
    </row>
    <row r="113" spans="1:14" s="11" customFormat="1" outlineLevel="4" x14ac:dyDescent="0.25">
      <c r="A113" s="156"/>
      <c r="B113" s="155"/>
      <c r="C113" s="184"/>
      <c r="D113" s="220"/>
      <c r="E113" s="19" t="s">
        <v>875</v>
      </c>
      <c r="F113" s="19" t="s">
        <v>849</v>
      </c>
      <c r="G113" s="158" t="s">
        <v>341</v>
      </c>
      <c r="H113" s="158" t="s">
        <v>342</v>
      </c>
      <c r="I113" s="158" t="s">
        <v>845</v>
      </c>
      <c r="J113" s="237">
        <v>43914</v>
      </c>
      <c r="K113" s="148"/>
      <c r="L113" s="207">
        <v>0.7</v>
      </c>
      <c r="M113" s="307">
        <f t="shared" si="3"/>
        <v>0</v>
      </c>
      <c r="N113" s="307">
        <f t="shared" si="2"/>
        <v>0</v>
      </c>
    </row>
    <row r="114" spans="1:14" s="11" customFormat="1" outlineLevel="4" x14ac:dyDescent="0.25">
      <c r="A114" s="156"/>
      <c r="B114" s="155"/>
      <c r="C114" s="184"/>
      <c r="D114" s="220"/>
      <c r="E114" s="19" t="s">
        <v>876</v>
      </c>
      <c r="F114" s="19" t="s">
        <v>850</v>
      </c>
      <c r="G114" s="158" t="s">
        <v>341</v>
      </c>
      <c r="H114" s="158" t="s">
        <v>342</v>
      </c>
      <c r="I114" s="158" t="s">
        <v>845</v>
      </c>
      <c r="J114" s="237">
        <v>43914</v>
      </c>
      <c r="K114" s="148"/>
      <c r="L114" s="207">
        <v>0.7</v>
      </c>
      <c r="M114" s="307">
        <f t="shared" si="3"/>
        <v>0</v>
      </c>
      <c r="N114" s="307">
        <f t="shared" si="2"/>
        <v>0</v>
      </c>
    </row>
    <row r="115" spans="1:14" s="11" customFormat="1" outlineLevel="4" x14ac:dyDescent="0.25">
      <c r="A115" s="156"/>
      <c r="B115" s="155"/>
      <c r="C115" s="184"/>
      <c r="D115" s="220"/>
      <c r="E115" s="19" t="s">
        <v>877</v>
      </c>
      <c r="F115" s="19" t="s">
        <v>851</v>
      </c>
      <c r="G115" s="158" t="s">
        <v>341</v>
      </c>
      <c r="H115" s="158" t="s">
        <v>342</v>
      </c>
      <c r="I115" s="158" t="s">
        <v>845</v>
      </c>
      <c r="J115" s="237">
        <v>43914</v>
      </c>
      <c r="K115" s="148"/>
      <c r="L115" s="207">
        <v>0.7</v>
      </c>
      <c r="M115" s="307">
        <f t="shared" si="3"/>
        <v>0</v>
      </c>
      <c r="N115" s="307">
        <f t="shared" si="2"/>
        <v>0</v>
      </c>
    </row>
    <row r="116" spans="1:14" s="11" customFormat="1" outlineLevel="4" x14ac:dyDescent="0.25">
      <c r="A116" s="156"/>
      <c r="B116" s="155"/>
      <c r="C116" s="184"/>
      <c r="D116" s="220"/>
      <c r="E116" s="19" t="s">
        <v>878</v>
      </c>
      <c r="F116" s="19" t="s">
        <v>852</v>
      </c>
      <c r="G116" s="158" t="s">
        <v>341</v>
      </c>
      <c r="H116" s="158" t="s">
        <v>342</v>
      </c>
      <c r="I116" s="158" t="s">
        <v>845</v>
      </c>
      <c r="J116" s="237">
        <v>43914</v>
      </c>
      <c r="K116" s="148"/>
      <c r="L116" s="207">
        <v>0.7</v>
      </c>
      <c r="M116" s="307">
        <f t="shared" si="3"/>
        <v>0</v>
      </c>
      <c r="N116" s="307">
        <f t="shared" si="2"/>
        <v>0</v>
      </c>
    </row>
    <row r="117" spans="1:14" s="11" customFormat="1" outlineLevel="4" x14ac:dyDescent="0.25">
      <c r="A117" s="156"/>
      <c r="B117" s="155"/>
      <c r="C117" s="184"/>
      <c r="D117" s="220"/>
      <c r="E117" s="19" t="s">
        <v>879</v>
      </c>
      <c r="F117" s="19" t="s">
        <v>853</v>
      </c>
      <c r="G117" s="158" t="s">
        <v>341</v>
      </c>
      <c r="H117" s="158" t="s">
        <v>342</v>
      </c>
      <c r="I117" s="158" t="s">
        <v>845</v>
      </c>
      <c r="J117" s="237">
        <v>43914</v>
      </c>
      <c r="K117" s="148"/>
      <c r="L117" s="207">
        <v>0.7</v>
      </c>
      <c r="M117" s="307">
        <f t="shared" si="3"/>
        <v>0</v>
      </c>
      <c r="N117" s="307">
        <f t="shared" si="2"/>
        <v>0</v>
      </c>
    </row>
    <row r="118" spans="1:14" s="11" customFormat="1" outlineLevel="4" x14ac:dyDescent="0.25">
      <c r="A118" s="156"/>
      <c r="B118" s="155"/>
      <c r="C118" s="184"/>
      <c r="D118" s="220"/>
      <c r="E118" s="19" t="s">
        <v>880</v>
      </c>
      <c r="F118" s="19" t="s">
        <v>854</v>
      </c>
      <c r="G118" s="158" t="s">
        <v>341</v>
      </c>
      <c r="H118" s="158" t="s">
        <v>342</v>
      </c>
      <c r="I118" s="158" t="s">
        <v>845</v>
      </c>
      <c r="J118" s="237">
        <v>43914</v>
      </c>
      <c r="K118" s="148"/>
      <c r="L118" s="207">
        <v>0.7</v>
      </c>
      <c r="M118" s="307">
        <f t="shared" si="3"/>
        <v>0</v>
      </c>
      <c r="N118" s="307">
        <f t="shared" si="2"/>
        <v>0</v>
      </c>
    </row>
    <row r="119" spans="1:14" s="11" customFormat="1" outlineLevel="4" x14ac:dyDescent="0.25">
      <c r="A119" s="156"/>
      <c r="B119" s="155"/>
      <c r="C119" s="184"/>
      <c r="D119" s="220"/>
      <c r="E119" s="19" t="s">
        <v>881</v>
      </c>
      <c r="F119" s="19" t="s">
        <v>855</v>
      </c>
      <c r="G119" s="158" t="s">
        <v>341</v>
      </c>
      <c r="H119" s="158" t="s">
        <v>342</v>
      </c>
      <c r="I119" s="158" t="s">
        <v>845</v>
      </c>
      <c r="J119" s="237">
        <v>43914</v>
      </c>
      <c r="K119" s="148"/>
      <c r="L119" s="207">
        <v>0.7</v>
      </c>
      <c r="M119" s="307">
        <f t="shared" si="3"/>
        <v>0</v>
      </c>
      <c r="N119" s="307">
        <f t="shared" si="2"/>
        <v>0</v>
      </c>
    </row>
    <row r="120" spans="1:14" s="11" customFormat="1" outlineLevel="4" x14ac:dyDescent="0.25">
      <c r="A120" s="156"/>
      <c r="B120" s="155"/>
      <c r="C120" s="184"/>
      <c r="D120" s="220"/>
      <c r="E120" s="19" t="s">
        <v>882</v>
      </c>
      <c r="F120" s="19" t="s">
        <v>856</v>
      </c>
      <c r="G120" s="158" t="s">
        <v>341</v>
      </c>
      <c r="H120" s="158" t="s">
        <v>342</v>
      </c>
      <c r="I120" s="158" t="s">
        <v>845</v>
      </c>
      <c r="J120" s="237">
        <v>43914</v>
      </c>
      <c r="K120" s="148"/>
      <c r="L120" s="207">
        <v>0.7</v>
      </c>
      <c r="M120" s="307">
        <f t="shared" si="3"/>
        <v>0</v>
      </c>
      <c r="N120" s="307">
        <f t="shared" si="2"/>
        <v>0</v>
      </c>
    </row>
    <row r="121" spans="1:14" s="11" customFormat="1" outlineLevel="4" x14ac:dyDescent="0.25">
      <c r="A121" s="156"/>
      <c r="B121" s="155"/>
      <c r="C121" s="184"/>
      <c r="D121" s="220"/>
      <c r="E121" s="19" t="s">
        <v>882</v>
      </c>
      <c r="F121" s="19" t="s">
        <v>857</v>
      </c>
      <c r="G121" s="158" t="s">
        <v>341</v>
      </c>
      <c r="H121" s="158" t="s">
        <v>342</v>
      </c>
      <c r="I121" s="158" t="s">
        <v>845</v>
      </c>
      <c r="J121" s="237">
        <v>43914</v>
      </c>
      <c r="K121" s="148"/>
      <c r="L121" s="207">
        <v>0.7</v>
      </c>
      <c r="M121" s="307">
        <f t="shared" si="3"/>
        <v>0</v>
      </c>
      <c r="N121" s="307">
        <f t="shared" si="2"/>
        <v>0</v>
      </c>
    </row>
    <row r="122" spans="1:14" s="11" customFormat="1" outlineLevel="4" x14ac:dyDescent="0.25">
      <c r="A122" s="156"/>
      <c r="B122" s="155"/>
      <c r="C122" s="184"/>
      <c r="D122" s="220"/>
      <c r="E122" s="19" t="s">
        <v>883</v>
      </c>
      <c r="F122" s="19" t="s">
        <v>858</v>
      </c>
      <c r="G122" s="158" t="s">
        <v>341</v>
      </c>
      <c r="H122" s="158" t="s">
        <v>342</v>
      </c>
      <c r="I122" s="158" t="s">
        <v>845</v>
      </c>
      <c r="J122" s="237">
        <v>43914</v>
      </c>
      <c r="K122" s="148"/>
      <c r="L122" s="207">
        <v>0.7</v>
      </c>
      <c r="M122" s="307">
        <f t="shared" si="3"/>
        <v>0</v>
      </c>
      <c r="N122" s="307">
        <f t="shared" si="2"/>
        <v>0</v>
      </c>
    </row>
    <row r="123" spans="1:14" s="11" customFormat="1" outlineLevel="4" x14ac:dyDescent="0.25">
      <c r="A123" s="156"/>
      <c r="B123" s="155"/>
      <c r="C123" s="184"/>
      <c r="D123" s="220"/>
      <c r="E123" s="19" t="s">
        <v>883</v>
      </c>
      <c r="F123" s="19" t="s">
        <v>859</v>
      </c>
      <c r="G123" s="158" t="s">
        <v>341</v>
      </c>
      <c r="H123" s="158" t="s">
        <v>342</v>
      </c>
      <c r="I123" s="158" t="s">
        <v>845</v>
      </c>
      <c r="J123" s="237">
        <v>43914</v>
      </c>
      <c r="K123" s="148"/>
      <c r="L123" s="207">
        <v>0.7</v>
      </c>
      <c r="M123" s="307">
        <f t="shared" si="3"/>
        <v>0</v>
      </c>
      <c r="N123" s="307">
        <f t="shared" si="2"/>
        <v>0</v>
      </c>
    </row>
    <row r="124" spans="1:14" s="11" customFormat="1" outlineLevel="4" x14ac:dyDescent="0.25">
      <c r="A124" s="156"/>
      <c r="B124" s="155"/>
      <c r="C124" s="184"/>
      <c r="D124" s="220"/>
      <c r="E124" s="19" t="s">
        <v>884</v>
      </c>
      <c r="F124" s="19" t="s">
        <v>860</v>
      </c>
      <c r="G124" s="158" t="s">
        <v>341</v>
      </c>
      <c r="H124" s="158" t="s">
        <v>342</v>
      </c>
      <c r="I124" s="158" t="s">
        <v>845</v>
      </c>
      <c r="J124" s="237">
        <v>43914</v>
      </c>
      <c r="K124" s="148"/>
      <c r="L124" s="207">
        <v>0.7</v>
      </c>
      <c r="M124" s="307">
        <f t="shared" si="3"/>
        <v>0</v>
      </c>
      <c r="N124" s="307">
        <f t="shared" si="2"/>
        <v>0</v>
      </c>
    </row>
    <row r="125" spans="1:14" s="11" customFormat="1" outlineLevel="4" x14ac:dyDescent="0.25">
      <c r="A125" s="156"/>
      <c r="B125" s="155"/>
      <c r="C125" s="184"/>
      <c r="D125" s="220"/>
      <c r="E125" s="19" t="s">
        <v>885</v>
      </c>
      <c r="F125" s="19" t="s">
        <v>861</v>
      </c>
      <c r="G125" s="158" t="s">
        <v>341</v>
      </c>
      <c r="H125" s="158" t="s">
        <v>342</v>
      </c>
      <c r="I125" s="158" t="s">
        <v>845</v>
      </c>
      <c r="J125" s="237">
        <v>43914</v>
      </c>
      <c r="K125" s="148"/>
      <c r="L125" s="207">
        <v>0.7</v>
      </c>
      <c r="M125" s="307">
        <f t="shared" si="3"/>
        <v>0</v>
      </c>
      <c r="N125" s="307">
        <f t="shared" si="2"/>
        <v>0</v>
      </c>
    </row>
    <row r="126" spans="1:14" s="11" customFormat="1" outlineLevel="4" x14ac:dyDescent="0.25">
      <c r="A126" s="156"/>
      <c r="B126" s="155"/>
      <c r="C126" s="184"/>
      <c r="D126" s="220"/>
      <c r="E126" s="19" t="s">
        <v>885</v>
      </c>
      <c r="F126" s="19" t="s">
        <v>862</v>
      </c>
      <c r="G126" s="158" t="s">
        <v>341</v>
      </c>
      <c r="H126" s="158" t="s">
        <v>342</v>
      </c>
      <c r="I126" s="158" t="s">
        <v>845</v>
      </c>
      <c r="J126" s="237">
        <v>43914</v>
      </c>
      <c r="K126" s="148"/>
      <c r="L126" s="207">
        <v>0.7</v>
      </c>
      <c r="M126" s="307">
        <f t="shared" si="3"/>
        <v>0</v>
      </c>
      <c r="N126" s="307">
        <f t="shared" si="2"/>
        <v>0</v>
      </c>
    </row>
    <row r="127" spans="1:14" s="11" customFormat="1" outlineLevel="4" x14ac:dyDescent="0.25">
      <c r="A127" s="156"/>
      <c r="B127" s="155"/>
      <c r="C127" s="184"/>
      <c r="D127" s="220"/>
      <c r="E127" s="19" t="s">
        <v>886</v>
      </c>
      <c r="F127" s="19" t="s">
        <v>863</v>
      </c>
      <c r="G127" s="158" t="s">
        <v>341</v>
      </c>
      <c r="H127" s="158" t="s">
        <v>342</v>
      </c>
      <c r="I127" s="158" t="s">
        <v>845</v>
      </c>
      <c r="J127" s="237">
        <v>43914</v>
      </c>
      <c r="K127" s="148"/>
      <c r="L127" s="207">
        <v>0.7</v>
      </c>
      <c r="M127" s="307">
        <f t="shared" si="3"/>
        <v>0</v>
      </c>
      <c r="N127" s="307">
        <f t="shared" si="2"/>
        <v>0</v>
      </c>
    </row>
    <row r="128" spans="1:14" s="11" customFormat="1" outlineLevel="4" x14ac:dyDescent="0.25">
      <c r="A128" s="156"/>
      <c r="B128" s="155"/>
      <c r="C128" s="184"/>
      <c r="D128" s="220"/>
      <c r="E128" s="19" t="s">
        <v>886</v>
      </c>
      <c r="F128" s="19" t="s">
        <v>864</v>
      </c>
      <c r="G128" s="158" t="s">
        <v>341</v>
      </c>
      <c r="H128" s="158" t="s">
        <v>342</v>
      </c>
      <c r="I128" s="158" t="s">
        <v>845</v>
      </c>
      <c r="J128" s="237">
        <v>43914</v>
      </c>
      <c r="K128" s="148"/>
      <c r="L128" s="207">
        <v>0.7</v>
      </c>
      <c r="M128" s="307">
        <f t="shared" si="3"/>
        <v>0</v>
      </c>
      <c r="N128" s="307">
        <f t="shared" si="2"/>
        <v>0</v>
      </c>
    </row>
    <row r="129" spans="1:14" s="11" customFormat="1" outlineLevel="4" x14ac:dyDescent="0.25">
      <c r="A129" s="156"/>
      <c r="B129" s="155"/>
      <c r="C129" s="184"/>
      <c r="D129" s="220"/>
      <c r="E129" s="19" t="s">
        <v>887</v>
      </c>
      <c r="F129" s="19" t="s">
        <v>865</v>
      </c>
      <c r="G129" s="158" t="s">
        <v>341</v>
      </c>
      <c r="H129" s="158" t="s">
        <v>342</v>
      </c>
      <c r="I129" s="158" t="s">
        <v>845</v>
      </c>
      <c r="J129" s="237">
        <v>43914</v>
      </c>
      <c r="K129" s="148"/>
      <c r="L129" s="207">
        <v>0.7</v>
      </c>
      <c r="M129" s="307">
        <f t="shared" si="3"/>
        <v>0</v>
      </c>
      <c r="N129" s="307">
        <f t="shared" si="2"/>
        <v>0</v>
      </c>
    </row>
    <row r="130" spans="1:14" s="11" customFormat="1" outlineLevel="4" x14ac:dyDescent="0.25">
      <c r="A130" s="156"/>
      <c r="B130" s="155"/>
      <c r="C130" s="184"/>
      <c r="D130" s="220"/>
      <c r="E130" s="19" t="s">
        <v>887</v>
      </c>
      <c r="F130" s="19" t="s">
        <v>866</v>
      </c>
      <c r="G130" s="158" t="s">
        <v>341</v>
      </c>
      <c r="H130" s="158" t="s">
        <v>342</v>
      </c>
      <c r="I130" s="158" t="s">
        <v>845</v>
      </c>
      <c r="J130" s="237">
        <v>43914</v>
      </c>
      <c r="K130" s="148"/>
      <c r="L130" s="207">
        <v>0.7</v>
      </c>
      <c r="M130" s="307">
        <f t="shared" si="3"/>
        <v>0</v>
      </c>
      <c r="N130" s="307">
        <f t="shared" si="2"/>
        <v>0</v>
      </c>
    </row>
    <row r="131" spans="1:14" s="11" customFormat="1" outlineLevel="4" x14ac:dyDescent="0.25">
      <c r="A131" s="156"/>
      <c r="B131" s="155"/>
      <c r="C131" s="184"/>
      <c r="D131" s="220"/>
      <c r="E131" s="19" t="s">
        <v>888</v>
      </c>
      <c r="F131" s="19" t="s">
        <v>867</v>
      </c>
      <c r="G131" s="158" t="s">
        <v>341</v>
      </c>
      <c r="H131" s="158" t="s">
        <v>342</v>
      </c>
      <c r="I131" s="158" t="s">
        <v>845</v>
      </c>
      <c r="J131" s="237">
        <v>43914</v>
      </c>
      <c r="K131" s="148"/>
      <c r="L131" s="207">
        <v>0.7</v>
      </c>
      <c r="M131" s="307">
        <f t="shared" si="3"/>
        <v>0</v>
      </c>
      <c r="N131" s="307">
        <f t="shared" si="2"/>
        <v>0</v>
      </c>
    </row>
    <row r="132" spans="1:14" s="11" customFormat="1" outlineLevel="4" x14ac:dyDescent="0.25">
      <c r="A132" s="156"/>
      <c r="B132" s="155"/>
      <c r="C132" s="184"/>
      <c r="D132" s="220"/>
      <c r="E132" s="19" t="s">
        <v>888</v>
      </c>
      <c r="F132" s="19" t="s">
        <v>868</v>
      </c>
      <c r="G132" s="158" t="s">
        <v>341</v>
      </c>
      <c r="H132" s="158" t="s">
        <v>342</v>
      </c>
      <c r="I132" s="158" t="s">
        <v>845</v>
      </c>
      <c r="J132" s="237">
        <v>43914</v>
      </c>
      <c r="K132" s="148"/>
      <c r="L132" s="207">
        <v>0.7</v>
      </c>
      <c r="M132" s="307">
        <f t="shared" si="3"/>
        <v>0</v>
      </c>
      <c r="N132" s="307">
        <f t="shared" ref="N132:N195" si="4">M132*L132</f>
        <v>0</v>
      </c>
    </row>
    <row r="133" spans="1:14" s="11" customFormat="1" outlineLevel="4" x14ac:dyDescent="0.25">
      <c r="A133" s="156"/>
      <c r="B133" s="155"/>
      <c r="C133" s="184"/>
      <c r="D133" s="220"/>
      <c r="E133" s="19" t="s">
        <v>889</v>
      </c>
      <c r="F133" s="19" t="s">
        <v>869</v>
      </c>
      <c r="G133" s="158" t="s">
        <v>341</v>
      </c>
      <c r="H133" s="158" t="s">
        <v>342</v>
      </c>
      <c r="I133" s="158" t="s">
        <v>845</v>
      </c>
      <c r="J133" s="237">
        <v>43914</v>
      </c>
      <c r="K133" s="148"/>
      <c r="L133" s="207">
        <v>0.7</v>
      </c>
      <c r="M133" s="307">
        <f t="shared" ref="M133:M196" si="5">K133*$M$3/$K$3</f>
        <v>0</v>
      </c>
      <c r="N133" s="307">
        <f t="shared" si="4"/>
        <v>0</v>
      </c>
    </row>
    <row r="134" spans="1:14" s="11" customFormat="1" outlineLevel="4" x14ac:dyDescent="0.25">
      <c r="A134" s="156"/>
      <c r="B134" s="155"/>
      <c r="C134" s="184"/>
      <c r="D134" s="220"/>
      <c r="E134" s="19" t="s">
        <v>890</v>
      </c>
      <c r="F134" s="19" t="s">
        <v>870</v>
      </c>
      <c r="G134" s="158" t="s">
        <v>341</v>
      </c>
      <c r="H134" s="158" t="s">
        <v>342</v>
      </c>
      <c r="I134" s="158" t="s">
        <v>845</v>
      </c>
      <c r="J134" s="237">
        <v>43914</v>
      </c>
      <c r="K134" s="148"/>
      <c r="L134" s="207">
        <v>0.7</v>
      </c>
      <c r="M134" s="307">
        <f t="shared" si="5"/>
        <v>0</v>
      </c>
      <c r="N134" s="307">
        <f t="shared" si="4"/>
        <v>0</v>
      </c>
    </row>
    <row r="135" spans="1:14" s="11" customFormat="1" outlineLevel="4" x14ac:dyDescent="0.25">
      <c r="A135" s="156"/>
      <c r="B135" s="155"/>
      <c r="C135" s="184"/>
      <c r="D135" s="220"/>
      <c r="E135" s="19" t="s">
        <v>891</v>
      </c>
      <c r="F135" s="19" t="s">
        <v>871</v>
      </c>
      <c r="G135" s="158" t="s">
        <v>341</v>
      </c>
      <c r="H135" s="158" t="s">
        <v>342</v>
      </c>
      <c r="I135" s="158" t="s">
        <v>845</v>
      </c>
      <c r="J135" s="237">
        <v>43914</v>
      </c>
      <c r="K135" s="148"/>
      <c r="L135" s="207">
        <v>0.7</v>
      </c>
      <c r="M135" s="307">
        <f t="shared" si="5"/>
        <v>0</v>
      </c>
      <c r="N135" s="307">
        <f t="shared" si="4"/>
        <v>0</v>
      </c>
    </row>
    <row r="136" spans="1:14" s="11" customFormat="1" outlineLevel="4" x14ac:dyDescent="0.25">
      <c r="A136" s="156"/>
      <c r="B136" s="155"/>
      <c r="C136" s="184"/>
      <c r="D136" s="220"/>
      <c r="E136" s="19" t="s">
        <v>892</v>
      </c>
      <c r="F136" s="19" t="s">
        <v>872</v>
      </c>
      <c r="G136" s="158" t="s">
        <v>341</v>
      </c>
      <c r="H136" s="158" t="s">
        <v>342</v>
      </c>
      <c r="I136" s="158" t="s">
        <v>845</v>
      </c>
      <c r="J136" s="237">
        <v>43914</v>
      </c>
      <c r="K136" s="148"/>
      <c r="L136" s="207">
        <v>0.7</v>
      </c>
      <c r="M136" s="307">
        <f t="shared" si="5"/>
        <v>0</v>
      </c>
      <c r="N136" s="307">
        <f t="shared" si="4"/>
        <v>0</v>
      </c>
    </row>
    <row r="137" spans="1:14" s="11" customFormat="1" outlineLevel="4" x14ac:dyDescent="0.25">
      <c r="A137" s="156" t="s">
        <v>482</v>
      </c>
      <c r="B137" s="155" t="s">
        <v>478</v>
      </c>
      <c r="C137" s="184"/>
      <c r="D137" s="220"/>
      <c r="E137" s="19" t="s">
        <v>906</v>
      </c>
      <c r="F137" s="19" t="s">
        <v>616</v>
      </c>
      <c r="G137" s="158" t="s">
        <v>341</v>
      </c>
      <c r="H137" s="158" t="s">
        <v>342</v>
      </c>
      <c r="I137" s="158" t="s">
        <v>899</v>
      </c>
      <c r="J137" s="237">
        <v>43936</v>
      </c>
      <c r="K137" s="148">
        <v>2.3651844843897822</v>
      </c>
      <c r="L137" s="207">
        <v>0.7</v>
      </c>
      <c r="M137" s="307">
        <f t="shared" si="5"/>
        <v>160832544.9385052</v>
      </c>
      <c r="N137" s="307">
        <f t="shared" si="4"/>
        <v>112582781.45695363</v>
      </c>
    </row>
    <row r="138" spans="1:14" s="11" customFormat="1" outlineLevel="4" x14ac:dyDescent="0.25">
      <c r="A138" s="156"/>
      <c r="B138" s="155"/>
      <c r="C138" s="184"/>
      <c r="D138" s="220"/>
      <c r="E138" s="19" t="s">
        <v>903</v>
      </c>
      <c r="F138" s="19" t="s">
        <v>900</v>
      </c>
      <c r="G138" s="158"/>
      <c r="H138" s="158"/>
      <c r="I138" s="158"/>
      <c r="J138" s="237"/>
      <c r="K138" s="148"/>
      <c r="L138" s="207"/>
      <c r="M138" s="307">
        <f t="shared" si="5"/>
        <v>0</v>
      </c>
      <c r="N138" s="307">
        <f t="shared" si="4"/>
        <v>0</v>
      </c>
    </row>
    <row r="139" spans="1:14" s="11" customFormat="1" outlineLevel="4" x14ac:dyDescent="0.25">
      <c r="A139" s="156"/>
      <c r="B139" s="155"/>
      <c r="C139" s="184"/>
      <c r="D139" s="220"/>
      <c r="E139" s="19" t="s">
        <v>904</v>
      </c>
      <c r="F139" s="19" t="s">
        <v>901</v>
      </c>
      <c r="G139" s="158"/>
      <c r="H139" s="158"/>
      <c r="I139" s="158"/>
      <c r="J139" s="237"/>
      <c r="K139" s="148"/>
      <c r="L139" s="207"/>
      <c r="M139" s="307">
        <f t="shared" si="5"/>
        <v>0</v>
      </c>
      <c r="N139" s="307">
        <f t="shared" si="4"/>
        <v>0</v>
      </c>
    </row>
    <row r="140" spans="1:14" s="11" customFormat="1" outlineLevel="4" x14ac:dyDescent="0.25">
      <c r="A140" s="156"/>
      <c r="B140" s="155"/>
      <c r="C140" s="184"/>
      <c r="D140" s="220"/>
      <c r="E140" s="19" t="s">
        <v>905</v>
      </c>
      <c r="F140" s="19" t="s">
        <v>902</v>
      </c>
      <c r="G140" s="158"/>
      <c r="H140" s="158"/>
      <c r="I140" s="158"/>
      <c r="J140" s="237"/>
      <c r="K140" s="148"/>
      <c r="L140" s="207"/>
      <c r="M140" s="307">
        <f t="shared" si="5"/>
        <v>0</v>
      </c>
      <c r="N140" s="307">
        <f t="shared" si="4"/>
        <v>0</v>
      </c>
    </row>
    <row r="141" spans="1:14" s="11" customFormat="1" outlineLevel="4" x14ac:dyDescent="0.25">
      <c r="A141" s="156" t="s">
        <v>482</v>
      </c>
      <c r="B141" s="155" t="s">
        <v>478</v>
      </c>
      <c r="C141" s="184"/>
      <c r="D141" s="220"/>
      <c r="E141" s="25" t="s">
        <v>908</v>
      </c>
      <c r="F141" s="25" t="s">
        <v>617</v>
      </c>
      <c r="G141" s="25" t="s">
        <v>341</v>
      </c>
      <c r="H141" s="25" t="s">
        <v>342</v>
      </c>
      <c r="I141" s="25" t="s">
        <v>899</v>
      </c>
      <c r="J141" s="238">
        <v>43936</v>
      </c>
      <c r="K141" s="334">
        <v>2.3651844843897822</v>
      </c>
      <c r="L141" s="208">
        <v>0.7</v>
      </c>
      <c r="M141" s="308">
        <f t="shared" si="5"/>
        <v>160832544.9385052</v>
      </c>
      <c r="N141" s="308">
        <f t="shared" si="4"/>
        <v>112582781.45695363</v>
      </c>
    </row>
    <row r="142" spans="1:14" s="11" customFormat="1" outlineLevel="4" x14ac:dyDescent="0.25">
      <c r="A142" s="156"/>
      <c r="B142" s="155"/>
      <c r="C142" s="184"/>
      <c r="D142" s="220"/>
      <c r="E142" s="25" t="s">
        <v>908</v>
      </c>
      <c r="F142" s="25" t="s">
        <v>907</v>
      </c>
      <c r="G142" s="158"/>
      <c r="H142" s="158"/>
      <c r="I142" s="158"/>
      <c r="J142" s="237"/>
      <c r="K142" s="334"/>
      <c r="L142" s="208"/>
      <c r="M142" s="308">
        <f t="shared" si="5"/>
        <v>0</v>
      </c>
      <c r="N142" s="308">
        <f t="shared" si="4"/>
        <v>0</v>
      </c>
    </row>
    <row r="143" spans="1:14" s="11" customFormat="1" outlineLevel="4" x14ac:dyDescent="0.25">
      <c r="A143" s="156" t="s">
        <v>482</v>
      </c>
      <c r="B143" s="155" t="s">
        <v>478</v>
      </c>
      <c r="C143" s="184"/>
      <c r="D143" s="220"/>
      <c r="E143" s="19" t="s">
        <v>824</v>
      </c>
      <c r="F143" s="19" t="s">
        <v>795</v>
      </c>
      <c r="G143" s="158" t="s">
        <v>341</v>
      </c>
      <c r="H143" s="158" t="s">
        <v>342</v>
      </c>
      <c r="I143" s="158" t="s">
        <v>845</v>
      </c>
      <c r="J143" s="237">
        <v>43914</v>
      </c>
      <c r="K143" s="148">
        <v>0.98155156102175967</v>
      </c>
      <c r="L143" s="207">
        <v>0.7</v>
      </c>
      <c r="M143" s="307">
        <f t="shared" si="5"/>
        <v>66745506.149479657</v>
      </c>
      <c r="N143" s="307">
        <f t="shared" si="4"/>
        <v>46721854.304635756</v>
      </c>
    </row>
    <row r="144" spans="1:14" s="11" customFormat="1" outlineLevel="4" x14ac:dyDescent="0.25">
      <c r="A144" s="156" t="s">
        <v>482</v>
      </c>
      <c r="B144" s="155" t="s">
        <v>478</v>
      </c>
      <c r="C144" s="184"/>
      <c r="D144" s="220"/>
      <c r="E144" s="25" t="s">
        <v>825</v>
      </c>
      <c r="F144" s="25" t="s">
        <v>618</v>
      </c>
      <c r="G144" s="25" t="s">
        <v>379</v>
      </c>
      <c r="H144" s="25" t="s">
        <v>379</v>
      </c>
      <c r="I144" s="25" t="s">
        <v>379</v>
      </c>
      <c r="J144" s="238" t="s">
        <v>379</v>
      </c>
      <c r="K144" s="334">
        <v>0.98155156102175967</v>
      </c>
      <c r="L144" s="208"/>
      <c r="M144" s="308">
        <f t="shared" si="5"/>
        <v>66745506.149479657</v>
      </c>
      <c r="N144" s="308">
        <f t="shared" si="4"/>
        <v>0</v>
      </c>
    </row>
    <row r="145" spans="1:14" s="11" customFormat="1" outlineLevel="4" x14ac:dyDescent="0.25">
      <c r="A145" s="156" t="s">
        <v>482</v>
      </c>
      <c r="B145" s="155" t="s">
        <v>478</v>
      </c>
      <c r="C145" s="184"/>
      <c r="D145" s="220"/>
      <c r="E145" s="217" t="s">
        <v>826</v>
      </c>
      <c r="F145" s="217" t="s">
        <v>827</v>
      </c>
      <c r="G145" s="158" t="s">
        <v>341</v>
      </c>
      <c r="H145" s="158" t="s">
        <v>342</v>
      </c>
      <c r="I145" s="158" t="s">
        <v>846</v>
      </c>
      <c r="J145" s="237">
        <v>43925</v>
      </c>
      <c r="K145" s="218">
        <v>0.98155156102175967</v>
      </c>
      <c r="L145" s="219">
        <v>0.7</v>
      </c>
      <c r="M145" s="310">
        <f t="shared" si="5"/>
        <v>66745506.149479657</v>
      </c>
      <c r="N145" s="310">
        <f t="shared" si="4"/>
        <v>46721854.304635756</v>
      </c>
    </row>
    <row r="146" spans="1:14" s="11" customFormat="1" outlineLevel="3" x14ac:dyDescent="0.25">
      <c r="A146" s="156"/>
      <c r="B146" s="12"/>
      <c r="C146" s="211"/>
      <c r="D146" s="212" t="s">
        <v>402</v>
      </c>
      <c r="E146" s="214"/>
      <c r="F146" s="214"/>
      <c r="G146" s="214" t="s">
        <v>379</v>
      </c>
      <c r="H146" s="214" t="s">
        <v>379</v>
      </c>
      <c r="I146" s="214" t="s">
        <v>379</v>
      </c>
      <c r="J146" s="332" t="s">
        <v>379</v>
      </c>
      <c r="K146" s="215">
        <v>6.1140018921475878</v>
      </c>
      <c r="L146" s="216">
        <v>0</v>
      </c>
      <c r="M146" s="309">
        <f t="shared" si="5"/>
        <v>415752128.66603601</v>
      </c>
      <c r="N146" s="309">
        <f t="shared" si="4"/>
        <v>0</v>
      </c>
    </row>
    <row r="147" spans="1:14" s="11" customFormat="1" outlineLevel="4" x14ac:dyDescent="0.25">
      <c r="A147" s="156" t="s">
        <v>482</v>
      </c>
      <c r="B147" s="155" t="s">
        <v>478</v>
      </c>
      <c r="C147" s="184"/>
      <c r="D147" s="220"/>
      <c r="E147" s="25" t="s">
        <v>630</v>
      </c>
      <c r="F147" s="25" t="s">
        <v>593</v>
      </c>
      <c r="G147" s="25" t="s">
        <v>379</v>
      </c>
      <c r="H147" s="25" t="s">
        <v>379</v>
      </c>
      <c r="I147" s="25" t="s">
        <v>379</v>
      </c>
      <c r="J147" s="238" t="s">
        <v>379</v>
      </c>
      <c r="K147" s="334">
        <v>0.29564806054872278</v>
      </c>
      <c r="L147" s="208"/>
      <c r="M147" s="308">
        <f t="shared" si="5"/>
        <v>20104068.11731315</v>
      </c>
      <c r="N147" s="308">
        <f t="shared" si="4"/>
        <v>0</v>
      </c>
    </row>
    <row r="148" spans="1:14" s="11" customFormat="1" outlineLevel="4" x14ac:dyDescent="0.25">
      <c r="A148" s="156" t="s">
        <v>482</v>
      </c>
      <c r="B148" s="155" t="s">
        <v>478</v>
      </c>
      <c r="C148" s="184"/>
      <c r="D148" s="220"/>
      <c r="E148" s="25" t="s">
        <v>631</v>
      </c>
      <c r="F148" s="25" t="s">
        <v>594</v>
      </c>
      <c r="G148" s="25" t="s">
        <v>379</v>
      </c>
      <c r="H148" s="25" t="s">
        <v>379</v>
      </c>
      <c r="I148" s="25" t="s">
        <v>379</v>
      </c>
      <c r="J148" s="238" t="s">
        <v>379</v>
      </c>
      <c r="K148" s="334">
        <v>0.28382213812677387</v>
      </c>
      <c r="L148" s="208"/>
      <c r="M148" s="308">
        <f t="shared" si="5"/>
        <v>19299905.392620623</v>
      </c>
      <c r="N148" s="308">
        <f t="shared" si="4"/>
        <v>0</v>
      </c>
    </row>
    <row r="149" spans="1:14" s="11" customFormat="1" outlineLevel="4" x14ac:dyDescent="0.25">
      <c r="A149" s="156" t="s">
        <v>482</v>
      </c>
      <c r="B149" s="155" t="s">
        <v>478</v>
      </c>
      <c r="C149" s="184"/>
      <c r="D149" s="220"/>
      <c r="E149" s="25" t="s">
        <v>632</v>
      </c>
      <c r="F149" s="25" t="s">
        <v>595</v>
      </c>
      <c r="G149" s="25" t="s">
        <v>379</v>
      </c>
      <c r="H149" s="25" t="s">
        <v>379</v>
      </c>
      <c r="I149" s="25" t="s">
        <v>379</v>
      </c>
      <c r="J149" s="238" t="s">
        <v>379</v>
      </c>
      <c r="K149" s="334">
        <v>0.28382213812677387</v>
      </c>
      <c r="L149" s="208"/>
      <c r="M149" s="308">
        <f t="shared" si="5"/>
        <v>19299905.392620623</v>
      </c>
      <c r="N149" s="308">
        <f t="shared" si="4"/>
        <v>0</v>
      </c>
    </row>
    <row r="150" spans="1:14" s="11" customFormat="1" outlineLevel="4" x14ac:dyDescent="0.25">
      <c r="A150" s="156" t="s">
        <v>482</v>
      </c>
      <c r="B150" s="155" t="s">
        <v>478</v>
      </c>
      <c r="C150" s="184"/>
      <c r="D150" s="220"/>
      <c r="E150" s="25" t="s">
        <v>640</v>
      </c>
      <c r="F150" s="25" t="s">
        <v>596</v>
      </c>
      <c r="G150" s="25" t="s">
        <v>379</v>
      </c>
      <c r="H150" s="25" t="s">
        <v>379</v>
      </c>
      <c r="I150" s="25" t="s">
        <v>379</v>
      </c>
      <c r="J150" s="238" t="s">
        <v>379</v>
      </c>
      <c r="K150" s="334">
        <v>0.28382213812677387</v>
      </c>
      <c r="L150" s="208"/>
      <c r="M150" s="308">
        <f t="shared" si="5"/>
        <v>19299905.392620623</v>
      </c>
      <c r="N150" s="308">
        <f t="shared" si="4"/>
        <v>0</v>
      </c>
    </row>
    <row r="151" spans="1:14" s="11" customFormat="1" outlineLevel="4" x14ac:dyDescent="0.25">
      <c r="A151" s="156" t="s">
        <v>482</v>
      </c>
      <c r="B151" s="155" t="s">
        <v>478</v>
      </c>
      <c r="C151" s="184"/>
      <c r="D151" s="220"/>
      <c r="E151" s="25" t="s">
        <v>633</v>
      </c>
      <c r="F151" s="25" t="s">
        <v>597</v>
      </c>
      <c r="G151" s="25" t="s">
        <v>379</v>
      </c>
      <c r="H151" s="25" t="s">
        <v>379</v>
      </c>
      <c r="I151" s="25" t="s">
        <v>379</v>
      </c>
      <c r="J151" s="238" t="s">
        <v>379</v>
      </c>
      <c r="K151" s="334">
        <v>0.28382213812677387</v>
      </c>
      <c r="L151" s="208"/>
      <c r="M151" s="308">
        <f t="shared" si="5"/>
        <v>19299905.392620623</v>
      </c>
      <c r="N151" s="308">
        <f t="shared" si="4"/>
        <v>0</v>
      </c>
    </row>
    <row r="152" spans="1:14" s="11" customFormat="1" outlineLevel="4" x14ac:dyDescent="0.25">
      <c r="A152" s="156" t="s">
        <v>482</v>
      </c>
      <c r="B152" s="155" t="s">
        <v>478</v>
      </c>
      <c r="C152" s="184"/>
      <c r="D152" s="220"/>
      <c r="E152" s="25" t="s">
        <v>641</v>
      </c>
      <c r="F152" s="25" t="s">
        <v>598</v>
      </c>
      <c r="G152" s="25" t="s">
        <v>379</v>
      </c>
      <c r="H152" s="25" t="s">
        <v>379</v>
      </c>
      <c r="I152" s="25" t="s">
        <v>379</v>
      </c>
      <c r="J152" s="238" t="s">
        <v>379</v>
      </c>
      <c r="K152" s="334">
        <v>0.28382213812677387</v>
      </c>
      <c r="L152" s="208"/>
      <c r="M152" s="308">
        <f t="shared" si="5"/>
        <v>19299905.392620623</v>
      </c>
      <c r="N152" s="308">
        <f t="shared" si="4"/>
        <v>0</v>
      </c>
    </row>
    <row r="153" spans="1:14" s="11" customFormat="1" outlineLevel="4" x14ac:dyDescent="0.25">
      <c r="A153" s="156" t="s">
        <v>482</v>
      </c>
      <c r="B153" s="155" t="s">
        <v>478</v>
      </c>
      <c r="C153" s="184"/>
      <c r="D153" s="220"/>
      <c r="E153" s="25" t="s">
        <v>634</v>
      </c>
      <c r="F153" s="25" t="s">
        <v>599</v>
      </c>
      <c r="G153" s="25" t="s">
        <v>379</v>
      </c>
      <c r="H153" s="25" t="s">
        <v>379</v>
      </c>
      <c r="I153" s="25" t="s">
        <v>379</v>
      </c>
      <c r="J153" s="238" t="s">
        <v>379</v>
      </c>
      <c r="K153" s="334">
        <v>0.28382213812677387</v>
      </c>
      <c r="L153" s="208"/>
      <c r="M153" s="308">
        <f t="shared" si="5"/>
        <v>19299905.392620623</v>
      </c>
      <c r="N153" s="308">
        <f t="shared" si="4"/>
        <v>0</v>
      </c>
    </row>
    <row r="154" spans="1:14" s="11" customFormat="1" outlineLevel="4" x14ac:dyDescent="0.25">
      <c r="A154" s="156" t="s">
        <v>482</v>
      </c>
      <c r="B154" s="155" t="s">
        <v>478</v>
      </c>
      <c r="C154" s="184"/>
      <c r="D154" s="220"/>
      <c r="E154" s="25" t="s">
        <v>642</v>
      </c>
      <c r="F154" s="25" t="s">
        <v>600</v>
      </c>
      <c r="G154" s="25" t="s">
        <v>379</v>
      </c>
      <c r="H154" s="25" t="s">
        <v>379</v>
      </c>
      <c r="I154" s="25" t="s">
        <v>379</v>
      </c>
      <c r="J154" s="238" t="s">
        <v>379</v>
      </c>
      <c r="K154" s="334">
        <v>0.28382213812677387</v>
      </c>
      <c r="L154" s="208"/>
      <c r="M154" s="308">
        <f t="shared" si="5"/>
        <v>19299905.392620623</v>
      </c>
      <c r="N154" s="308">
        <f t="shared" si="4"/>
        <v>0</v>
      </c>
    </row>
    <row r="155" spans="1:14" s="11" customFormat="1" outlineLevel="4" x14ac:dyDescent="0.25">
      <c r="A155" s="156" t="s">
        <v>482</v>
      </c>
      <c r="B155" s="155" t="s">
        <v>478</v>
      </c>
      <c r="C155" s="184"/>
      <c r="D155" s="220"/>
      <c r="E155" s="25" t="s">
        <v>629</v>
      </c>
      <c r="F155" s="25" t="s">
        <v>601</v>
      </c>
      <c r="G155" s="25" t="s">
        <v>379</v>
      </c>
      <c r="H155" s="25" t="s">
        <v>379</v>
      </c>
      <c r="I155" s="25" t="s">
        <v>379</v>
      </c>
      <c r="J155" s="238" t="s">
        <v>379</v>
      </c>
      <c r="K155" s="334">
        <v>0.28382213812677387</v>
      </c>
      <c r="L155" s="208"/>
      <c r="M155" s="308">
        <f t="shared" si="5"/>
        <v>19299905.392620623</v>
      </c>
      <c r="N155" s="308">
        <f t="shared" si="4"/>
        <v>0</v>
      </c>
    </row>
    <row r="156" spans="1:14" s="11" customFormat="1" outlineLevel="4" x14ac:dyDescent="0.25">
      <c r="A156" s="156" t="s">
        <v>482</v>
      </c>
      <c r="B156" s="155" t="s">
        <v>478</v>
      </c>
      <c r="C156" s="184"/>
      <c r="D156" s="220"/>
      <c r="E156" s="25" t="s">
        <v>648</v>
      </c>
      <c r="F156" s="25" t="s">
        <v>602</v>
      </c>
      <c r="G156" s="25" t="s">
        <v>379</v>
      </c>
      <c r="H156" s="25" t="s">
        <v>379</v>
      </c>
      <c r="I156" s="25" t="s">
        <v>379</v>
      </c>
      <c r="J156" s="238" t="s">
        <v>379</v>
      </c>
      <c r="K156" s="334">
        <v>0.28382213812677387</v>
      </c>
      <c r="L156" s="208"/>
      <c r="M156" s="308">
        <f t="shared" si="5"/>
        <v>19299905.392620623</v>
      </c>
      <c r="N156" s="308">
        <f t="shared" si="4"/>
        <v>0</v>
      </c>
    </row>
    <row r="157" spans="1:14" s="11" customFormat="1" outlineLevel="4" x14ac:dyDescent="0.25">
      <c r="A157" s="156" t="s">
        <v>482</v>
      </c>
      <c r="B157" s="155" t="s">
        <v>478</v>
      </c>
      <c r="C157" s="184"/>
      <c r="D157" s="220"/>
      <c r="E157" s="25" t="s">
        <v>635</v>
      </c>
      <c r="F157" s="25" t="s">
        <v>603</v>
      </c>
      <c r="G157" s="25" t="s">
        <v>379</v>
      </c>
      <c r="H157" s="25" t="s">
        <v>379</v>
      </c>
      <c r="I157" s="25" t="s">
        <v>379</v>
      </c>
      <c r="J157" s="238" t="s">
        <v>379</v>
      </c>
      <c r="K157" s="334">
        <v>0.28382213812677387</v>
      </c>
      <c r="L157" s="208"/>
      <c r="M157" s="308">
        <f t="shared" si="5"/>
        <v>19299905.392620623</v>
      </c>
      <c r="N157" s="308">
        <f t="shared" si="4"/>
        <v>0</v>
      </c>
    </row>
    <row r="158" spans="1:14" s="11" customFormat="1" outlineLevel="4" x14ac:dyDescent="0.25">
      <c r="A158" s="156" t="s">
        <v>482</v>
      </c>
      <c r="B158" s="155" t="s">
        <v>478</v>
      </c>
      <c r="C158" s="184"/>
      <c r="D158" s="220"/>
      <c r="E158" s="25" t="s">
        <v>643</v>
      </c>
      <c r="F158" s="25" t="s">
        <v>604</v>
      </c>
      <c r="G158" s="25" t="s">
        <v>379</v>
      </c>
      <c r="H158" s="25" t="s">
        <v>379</v>
      </c>
      <c r="I158" s="25" t="s">
        <v>379</v>
      </c>
      <c r="J158" s="238" t="s">
        <v>379</v>
      </c>
      <c r="K158" s="334">
        <v>0.28382213812677387</v>
      </c>
      <c r="L158" s="208"/>
      <c r="M158" s="308">
        <f t="shared" si="5"/>
        <v>19299905.392620623</v>
      </c>
      <c r="N158" s="308">
        <f t="shared" si="4"/>
        <v>0</v>
      </c>
    </row>
    <row r="159" spans="1:14" s="11" customFormat="1" outlineLevel="4" x14ac:dyDescent="0.25">
      <c r="A159" s="156" t="s">
        <v>482</v>
      </c>
      <c r="B159" s="155" t="s">
        <v>478</v>
      </c>
      <c r="C159" s="184"/>
      <c r="D159" s="220"/>
      <c r="E159" s="25" t="s">
        <v>636</v>
      </c>
      <c r="F159" s="25" t="s">
        <v>605</v>
      </c>
      <c r="G159" s="25" t="s">
        <v>379</v>
      </c>
      <c r="H159" s="25" t="s">
        <v>379</v>
      </c>
      <c r="I159" s="25" t="s">
        <v>379</v>
      </c>
      <c r="J159" s="238" t="s">
        <v>379</v>
      </c>
      <c r="K159" s="334">
        <v>0.28382213812677387</v>
      </c>
      <c r="L159" s="208"/>
      <c r="M159" s="308">
        <f t="shared" si="5"/>
        <v>19299905.392620623</v>
      </c>
      <c r="N159" s="308">
        <f t="shared" si="4"/>
        <v>0</v>
      </c>
    </row>
    <row r="160" spans="1:14" s="11" customFormat="1" outlineLevel="4" x14ac:dyDescent="0.25">
      <c r="A160" s="156" t="s">
        <v>482</v>
      </c>
      <c r="B160" s="155" t="s">
        <v>478</v>
      </c>
      <c r="C160" s="184"/>
      <c r="D160" s="220"/>
      <c r="E160" s="25" t="s">
        <v>644</v>
      </c>
      <c r="F160" s="25" t="s">
        <v>606</v>
      </c>
      <c r="G160" s="25" t="s">
        <v>379</v>
      </c>
      <c r="H160" s="25" t="s">
        <v>379</v>
      </c>
      <c r="I160" s="25" t="s">
        <v>379</v>
      </c>
      <c r="J160" s="238" t="s">
        <v>379</v>
      </c>
      <c r="K160" s="334">
        <v>0.28382213812677387</v>
      </c>
      <c r="L160" s="208"/>
      <c r="M160" s="308">
        <f t="shared" si="5"/>
        <v>19299905.392620623</v>
      </c>
      <c r="N160" s="308">
        <f t="shared" si="4"/>
        <v>0</v>
      </c>
    </row>
    <row r="161" spans="1:14" s="11" customFormat="1" outlineLevel="4" x14ac:dyDescent="0.25">
      <c r="A161" s="156" t="s">
        <v>482</v>
      </c>
      <c r="B161" s="155" t="s">
        <v>478</v>
      </c>
      <c r="C161" s="184"/>
      <c r="D161" s="220"/>
      <c r="E161" s="25" t="s">
        <v>637</v>
      </c>
      <c r="F161" s="25" t="s">
        <v>607</v>
      </c>
      <c r="G161" s="25" t="s">
        <v>379</v>
      </c>
      <c r="H161" s="25" t="s">
        <v>379</v>
      </c>
      <c r="I161" s="25" t="s">
        <v>379</v>
      </c>
      <c r="J161" s="238" t="s">
        <v>379</v>
      </c>
      <c r="K161" s="334">
        <v>0.28382213812677387</v>
      </c>
      <c r="L161" s="208"/>
      <c r="M161" s="308">
        <f t="shared" si="5"/>
        <v>19299905.392620623</v>
      </c>
      <c r="N161" s="308">
        <f t="shared" si="4"/>
        <v>0</v>
      </c>
    </row>
    <row r="162" spans="1:14" s="11" customFormat="1" outlineLevel="4" x14ac:dyDescent="0.25">
      <c r="A162" s="156" t="s">
        <v>482</v>
      </c>
      <c r="B162" s="155" t="s">
        <v>478</v>
      </c>
      <c r="C162" s="184"/>
      <c r="D162" s="220"/>
      <c r="E162" s="25" t="s">
        <v>645</v>
      </c>
      <c r="F162" s="25" t="s">
        <v>608</v>
      </c>
      <c r="G162" s="25" t="s">
        <v>379</v>
      </c>
      <c r="H162" s="25" t="s">
        <v>379</v>
      </c>
      <c r="I162" s="25" t="s">
        <v>379</v>
      </c>
      <c r="J162" s="238" t="s">
        <v>379</v>
      </c>
      <c r="K162" s="334">
        <v>0.28382213812677387</v>
      </c>
      <c r="L162" s="208"/>
      <c r="M162" s="308">
        <f t="shared" si="5"/>
        <v>19299905.392620623</v>
      </c>
      <c r="N162" s="308">
        <f t="shared" si="4"/>
        <v>0</v>
      </c>
    </row>
    <row r="163" spans="1:14" s="11" customFormat="1" outlineLevel="4" x14ac:dyDescent="0.25">
      <c r="A163" s="156" t="s">
        <v>482</v>
      </c>
      <c r="B163" s="155" t="s">
        <v>478</v>
      </c>
      <c r="C163" s="184"/>
      <c r="D163" s="220"/>
      <c r="E163" s="25" t="s">
        <v>638</v>
      </c>
      <c r="F163" s="25" t="s">
        <v>609</v>
      </c>
      <c r="G163" s="25" t="s">
        <v>379</v>
      </c>
      <c r="H163" s="25" t="s">
        <v>379</v>
      </c>
      <c r="I163" s="25" t="s">
        <v>379</v>
      </c>
      <c r="J163" s="238" t="s">
        <v>379</v>
      </c>
      <c r="K163" s="334">
        <v>0.28382213812677387</v>
      </c>
      <c r="L163" s="208"/>
      <c r="M163" s="308">
        <f t="shared" si="5"/>
        <v>19299905.392620623</v>
      </c>
      <c r="N163" s="308">
        <f t="shared" si="4"/>
        <v>0</v>
      </c>
    </row>
    <row r="164" spans="1:14" s="11" customFormat="1" outlineLevel="4" x14ac:dyDescent="0.25">
      <c r="A164" s="156" t="s">
        <v>482</v>
      </c>
      <c r="B164" s="155" t="s">
        <v>478</v>
      </c>
      <c r="C164" s="184"/>
      <c r="D164" s="220"/>
      <c r="E164" s="25" t="s">
        <v>646</v>
      </c>
      <c r="F164" s="25" t="s">
        <v>610</v>
      </c>
      <c r="G164" s="25" t="s">
        <v>379</v>
      </c>
      <c r="H164" s="25" t="s">
        <v>379</v>
      </c>
      <c r="I164" s="25" t="s">
        <v>379</v>
      </c>
      <c r="J164" s="238" t="s">
        <v>379</v>
      </c>
      <c r="K164" s="334">
        <v>0.28382213812677387</v>
      </c>
      <c r="L164" s="208"/>
      <c r="M164" s="308">
        <f t="shared" si="5"/>
        <v>19299905.392620623</v>
      </c>
      <c r="N164" s="308">
        <f t="shared" si="4"/>
        <v>0</v>
      </c>
    </row>
    <row r="165" spans="1:14" s="11" customFormat="1" outlineLevel="4" x14ac:dyDescent="0.25">
      <c r="A165" s="156" t="s">
        <v>482</v>
      </c>
      <c r="B165" s="155" t="s">
        <v>478</v>
      </c>
      <c r="C165" s="184"/>
      <c r="D165" s="220"/>
      <c r="E165" s="25" t="s">
        <v>639</v>
      </c>
      <c r="F165" s="25" t="s">
        <v>611</v>
      </c>
      <c r="G165" s="25" t="s">
        <v>379</v>
      </c>
      <c r="H165" s="25" t="s">
        <v>379</v>
      </c>
      <c r="I165" s="25" t="s">
        <v>379</v>
      </c>
      <c r="J165" s="238" t="s">
        <v>379</v>
      </c>
      <c r="K165" s="334">
        <v>0.28382213812677387</v>
      </c>
      <c r="L165" s="208"/>
      <c r="M165" s="308">
        <f t="shared" si="5"/>
        <v>19299905.392620623</v>
      </c>
      <c r="N165" s="308">
        <f t="shared" si="4"/>
        <v>0</v>
      </c>
    </row>
    <row r="166" spans="1:14" s="11" customFormat="1" outlineLevel="4" x14ac:dyDescent="0.25">
      <c r="A166" s="156" t="s">
        <v>482</v>
      </c>
      <c r="B166" s="155" t="s">
        <v>478</v>
      </c>
      <c r="C166" s="184"/>
      <c r="D166" s="220"/>
      <c r="E166" s="25" t="s">
        <v>647</v>
      </c>
      <c r="F166" s="25" t="s">
        <v>612</v>
      </c>
      <c r="G166" s="25" t="s">
        <v>379</v>
      </c>
      <c r="H166" s="25" t="s">
        <v>379</v>
      </c>
      <c r="I166" s="25" t="s">
        <v>379</v>
      </c>
      <c r="J166" s="238" t="s">
        <v>379</v>
      </c>
      <c r="K166" s="334">
        <v>0.28382213812677387</v>
      </c>
      <c r="L166" s="208"/>
      <c r="M166" s="308">
        <f t="shared" si="5"/>
        <v>19299905.392620623</v>
      </c>
      <c r="N166" s="308">
        <f t="shared" si="4"/>
        <v>0</v>
      </c>
    </row>
    <row r="167" spans="1:14" s="11" customFormat="1" outlineLevel="4" x14ac:dyDescent="0.25">
      <c r="A167" s="156" t="s">
        <v>482</v>
      </c>
      <c r="B167" s="155" t="s">
        <v>478</v>
      </c>
      <c r="C167" s="184"/>
      <c r="D167" s="220"/>
      <c r="E167" s="312" t="s">
        <v>804</v>
      </c>
      <c r="F167" s="25" t="s">
        <v>805</v>
      </c>
      <c r="G167" s="312" t="s">
        <v>379</v>
      </c>
      <c r="H167" s="312" t="s">
        <v>379</v>
      </c>
      <c r="I167" s="312" t="s">
        <v>379</v>
      </c>
      <c r="J167" s="330" t="s">
        <v>379</v>
      </c>
      <c r="K167" s="337">
        <v>0.42573320719016083</v>
      </c>
      <c r="L167" s="313"/>
      <c r="M167" s="347">
        <f t="shared" si="5"/>
        <v>28949858.088930935</v>
      </c>
      <c r="N167" s="347">
        <f t="shared" si="4"/>
        <v>0</v>
      </c>
    </row>
    <row r="168" spans="1:14" s="11" customFormat="1" outlineLevel="3" x14ac:dyDescent="0.25">
      <c r="A168" s="156"/>
      <c r="B168" s="12"/>
      <c r="C168" s="211"/>
      <c r="D168" s="212" t="s">
        <v>477</v>
      </c>
      <c r="E168" s="214"/>
      <c r="F168" s="214"/>
      <c r="G168" s="214" t="s">
        <v>379</v>
      </c>
      <c r="H168" s="214" t="s">
        <v>379</v>
      </c>
      <c r="I168" s="214" t="s">
        <v>379</v>
      </c>
      <c r="J168" s="332" t="s">
        <v>379</v>
      </c>
      <c r="K168" s="215">
        <v>3.9262062440870387</v>
      </c>
      <c r="L168" s="216">
        <v>0</v>
      </c>
      <c r="M168" s="309">
        <f t="shared" si="5"/>
        <v>266982024.59791863</v>
      </c>
      <c r="N168" s="309">
        <f t="shared" si="4"/>
        <v>0</v>
      </c>
    </row>
    <row r="169" spans="1:14" s="11" customFormat="1" outlineLevel="4" x14ac:dyDescent="0.25">
      <c r="A169" s="156" t="s">
        <v>482</v>
      </c>
      <c r="B169" s="155" t="s">
        <v>478</v>
      </c>
      <c r="C169" s="184"/>
      <c r="D169" s="220"/>
      <c r="E169" s="25" t="s">
        <v>651</v>
      </c>
      <c r="F169" s="25" t="s">
        <v>583</v>
      </c>
      <c r="G169" s="25" t="s">
        <v>379</v>
      </c>
      <c r="H169" s="25" t="s">
        <v>379</v>
      </c>
      <c r="I169" s="25" t="s">
        <v>379</v>
      </c>
      <c r="J169" s="238" t="s">
        <v>379</v>
      </c>
      <c r="K169" s="334">
        <v>0.54399243140964992</v>
      </c>
      <c r="L169" s="208"/>
      <c r="M169" s="308">
        <f t="shared" si="5"/>
        <v>36991485.335856192</v>
      </c>
      <c r="N169" s="308">
        <f t="shared" si="4"/>
        <v>0</v>
      </c>
    </row>
    <row r="170" spans="1:14" s="11" customFormat="1" outlineLevel="4" x14ac:dyDescent="0.25">
      <c r="A170" s="156" t="s">
        <v>482</v>
      </c>
      <c r="B170" s="155" t="s">
        <v>478</v>
      </c>
      <c r="C170" s="184"/>
      <c r="D170" s="220"/>
      <c r="E170" s="25" t="s">
        <v>655</v>
      </c>
      <c r="F170" s="25" t="s">
        <v>584</v>
      </c>
      <c r="G170" s="25" t="s">
        <v>379</v>
      </c>
      <c r="H170" s="25" t="s">
        <v>379</v>
      </c>
      <c r="I170" s="25" t="s">
        <v>379</v>
      </c>
      <c r="J170" s="238" t="s">
        <v>379</v>
      </c>
      <c r="K170" s="334">
        <v>0.54399243140964992</v>
      </c>
      <c r="L170" s="208"/>
      <c r="M170" s="308">
        <f t="shared" si="5"/>
        <v>36991485.335856192</v>
      </c>
      <c r="N170" s="308">
        <f t="shared" si="4"/>
        <v>0</v>
      </c>
    </row>
    <row r="171" spans="1:14" s="11" customFormat="1" outlineLevel="4" x14ac:dyDescent="0.25">
      <c r="A171" s="156" t="s">
        <v>482</v>
      </c>
      <c r="B171" s="155" t="s">
        <v>478</v>
      </c>
      <c r="C171" s="184"/>
      <c r="D171" s="220"/>
      <c r="E171" s="25" t="s">
        <v>652</v>
      </c>
      <c r="F171" s="25" t="s">
        <v>585</v>
      </c>
      <c r="G171" s="25" t="s">
        <v>379</v>
      </c>
      <c r="H171" s="25" t="s">
        <v>379</v>
      </c>
      <c r="I171" s="25" t="s">
        <v>379</v>
      </c>
      <c r="J171" s="238" t="s">
        <v>379</v>
      </c>
      <c r="K171" s="334">
        <v>0.54399243140964992</v>
      </c>
      <c r="L171" s="208"/>
      <c r="M171" s="308">
        <f t="shared" si="5"/>
        <v>36991485.335856192</v>
      </c>
      <c r="N171" s="308">
        <f t="shared" si="4"/>
        <v>0</v>
      </c>
    </row>
    <row r="172" spans="1:14" s="11" customFormat="1" outlineLevel="4" x14ac:dyDescent="0.25">
      <c r="A172" s="156" t="s">
        <v>482</v>
      </c>
      <c r="B172" s="155" t="s">
        <v>478</v>
      </c>
      <c r="C172" s="184"/>
      <c r="D172" s="220"/>
      <c r="E172" s="25" t="s">
        <v>656</v>
      </c>
      <c r="F172" s="25" t="s">
        <v>586</v>
      </c>
      <c r="G172" s="25" t="s">
        <v>379</v>
      </c>
      <c r="H172" s="25" t="s">
        <v>379</v>
      </c>
      <c r="I172" s="25" t="s">
        <v>379</v>
      </c>
      <c r="J172" s="238" t="s">
        <v>379</v>
      </c>
      <c r="K172" s="334">
        <v>0.54399243140964992</v>
      </c>
      <c r="L172" s="208"/>
      <c r="M172" s="308">
        <f t="shared" si="5"/>
        <v>36991485.335856192</v>
      </c>
      <c r="N172" s="308">
        <f t="shared" si="4"/>
        <v>0</v>
      </c>
    </row>
    <row r="173" spans="1:14" s="11" customFormat="1" outlineLevel="4" x14ac:dyDescent="0.25">
      <c r="A173" s="156" t="s">
        <v>482</v>
      </c>
      <c r="B173" s="155" t="s">
        <v>478</v>
      </c>
      <c r="C173" s="184"/>
      <c r="D173" s="220"/>
      <c r="E173" s="25" t="s">
        <v>653</v>
      </c>
      <c r="F173" s="25" t="s">
        <v>587</v>
      </c>
      <c r="G173" s="25" t="s">
        <v>379</v>
      </c>
      <c r="H173" s="25" t="s">
        <v>379</v>
      </c>
      <c r="I173" s="25" t="s">
        <v>379</v>
      </c>
      <c r="J173" s="238" t="s">
        <v>379</v>
      </c>
      <c r="K173" s="334">
        <v>0.17738883632923369</v>
      </c>
      <c r="L173" s="208"/>
      <c r="M173" s="308">
        <f t="shared" si="5"/>
        <v>12062440.870387889</v>
      </c>
      <c r="N173" s="308">
        <f t="shared" si="4"/>
        <v>0</v>
      </c>
    </row>
    <row r="174" spans="1:14" s="11" customFormat="1" outlineLevel="4" x14ac:dyDescent="0.25">
      <c r="A174" s="156" t="s">
        <v>482</v>
      </c>
      <c r="B174" s="155" t="s">
        <v>478</v>
      </c>
      <c r="C174" s="184"/>
      <c r="D174" s="220"/>
      <c r="E174" s="25" t="s">
        <v>657</v>
      </c>
      <c r="F174" s="25" t="s">
        <v>588</v>
      </c>
      <c r="G174" s="25" t="s">
        <v>379</v>
      </c>
      <c r="H174" s="25" t="s">
        <v>379</v>
      </c>
      <c r="I174" s="25" t="s">
        <v>379</v>
      </c>
      <c r="J174" s="238" t="s">
        <v>379</v>
      </c>
      <c r="K174" s="334">
        <v>0.1892147587511826</v>
      </c>
      <c r="L174" s="208"/>
      <c r="M174" s="308">
        <f t="shared" si="5"/>
        <v>12866603.595080417</v>
      </c>
      <c r="N174" s="308">
        <f t="shared" si="4"/>
        <v>0</v>
      </c>
    </row>
    <row r="175" spans="1:14" s="11" customFormat="1" outlineLevel="4" x14ac:dyDescent="0.25">
      <c r="A175" s="156" t="s">
        <v>482</v>
      </c>
      <c r="B175" s="155" t="s">
        <v>478</v>
      </c>
      <c r="C175" s="184"/>
      <c r="D175" s="220"/>
      <c r="E175" s="25" t="s">
        <v>654</v>
      </c>
      <c r="F175" s="25" t="s">
        <v>589</v>
      </c>
      <c r="G175" s="25" t="s">
        <v>379</v>
      </c>
      <c r="H175" s="25" t="s">
        <v>379</v>
      </c>
      <c r="I175" s="25" t="s">
        <v>379</v>
      </c>
      <c r="J175" s="238" t="s">
        <v>379</v>
      </c>
      <c r="K175" s="334">
        <v>9.46073793755913E-2</v>
      </c>
      <c r="L175" s="208"/>
      <c r="M175" s="308">
        <f t="shared" si="5"/>
        <v>6433301.7975402083</v>
      </c>
      <c r="N175" s="308">
        <f t="shared" si="4"/>
        <v>0</v>
      </c>
    </row>
    <row r="176" spans="1:14" s="11" customFormat="1" outlineLevel="4" x14ac:dyDescent="0.25">
      <c r="A176" s="156" t="s">
        <v>482</v>
      </c>
      <c r="B176" s="155" t="s">
        <v>478</v>
      </c>
      <c r="C176" s="184"/>
      <c r="D176" s="220"/>
      <c r="E176" s="25" t="s">
        <v>658</v>
      </c>
      <c r="F176" s="25" t="s">
        <v>590</v>
      </c>
      <c r="G176" s="25" t="s">
        <v>379</v>
      </c>
      <c r="H176" s="25" t="s">
        <v>379</v>
      </c>
      <c r="I176" s="25" t="s">
        <v>379</v>
      </c>
      <c r="J176" s="238" t="s">
        <v>379</v>
      </c>
      <c r="K176" s="334">
        <v>9.46073793755913E-2</v>
      </c>
      <c r="L176" s="208"/>
      <c r="M176" s="308">
        <f t="shared" si="5"/>
        <v>6433301.7975402083</v>
      </c>
      <c r="N176" s="308">
        <f t="shared" si="4"/>
        <v>0</v>
      </c>
    </row>
    <row r="177" spans="1:14" s="11" customFormat="1" outlineLevel="4" x14ac:dyDescent="0.25">
      <c r="A177" s="156" t="s">
        <v>482</v>
      </c>
      <c r="B177" s="155" t="s">
        <v>478</v>
      </c>
      <c r="C177" s="184"/>
      <c r="D177" s="220"/>
      <c r="E177" s="25" t="s">
        <v>820</v>
      </c>
      <c r="F177" s="25" t="s">
        <v>591</v>
      </c>
      <c r="G177" s="25" t="s">
        <v>379</v>
      </c>
      <c r="H177" s="25" t="s">
        <v>379</v>
      </c>
      <c r="I177" s="25" t="s">
        <v>379</v>
      </c>
      <c r="J177" s="238" t="s">
        <v>379</v>
      </c>
      <c r="K177" s="334">
        <v>0.17738883632923369</v>
      </c>
      <c r="L177" s="208"/>
      <c r="M177" s="308">
        <f t="shared" si="5"/>
        <v>12062440.870387889</v>
      </c>
      <c r="N177" s="308">
        <f t="shared" si="4"/>
        <v>0</v>
      </c>
    </row>
    <row r="178" spans="1:14" s="11" customFormat="1" outlineLevel="4" x14ac:dyDescent="0.25">
      <c r="A178" s="156" t="s">
        <v>482</v>
      </c>
      <c r="B178" s="155" t="s">
        <v>478</v>
      </c>
      <c r="C178" s="184"/>
      <c r="D178" s="220"/>
      <c r="E178" s="25" t="s">
        <v>429</v>
      </c>
      <c r="F178" s="25" t="s">
        <v>592</v>
      </c>
      <c r="G178" s="25" t="s">
        <v>379</v>
      </c>
      <c r="H178" s="25" t="s">
        <v>379</v>
      </c>
      <c r="I178" s="25" t="s">
        <v>379</v>
      </c>
      <c r="J178" s="238" t="s">
        <v>379</v>
      </c>
      <c r="K178" s="334">
        <v>0.57947019867549665</v>
      </c>
      <c r="L178" s="208"/>
      <c r="M178" s="308">
        <f t="shared" si="5"/>
        <v>39403973.50993377</v>
      </c>
      <c r="N178" s="308">
        <f t="shared" si="4"/>
        <v>0</v>
      </c>
    </row>
    <row r="179" spans="1:14" s="11" customFormat="1" outlineLevel="4" x14ac:dyDescent="0.25">
      <c r="A179" s="156" t="s">
        <v>482</v>
      </c>
      <c r="B179" s="155" t="s">
        <v>478</v>
      </c>
      <c r="C179" s="184"/>
      <c r="D179" s="220"/>
      <c r="E179" s="25" t="s">
        <v>796</v>
      </c>
      <c r="F179" s="25" t="s">
        <v>797</v>
      </c>
      <c r="G179" s="334" t="s">
        <v>379</v>
      </c>
      <c r="H179" s="25" t="s">
        <v>379</v>
      </c>
      <c r="I179" s="25" t="s">
        <v>379</v>
      </c>
      <c r="J179" s="238" t="s">
        <v>379</v>
      </c>
      <c r="K179" s="338">
        <v>8.2781456953642391E-2</v>
      </c>
      <c r="L179" s="208"/>
      <c r="M179" s="308">
        <f t="shared" si="5"/>
        <v>5629139.0728476821</v>
      </c>
      <c r="N179" s="308">
        <f t="shared" si="4"/>
        <v>0</v>
      </c>
    </row>
    <row r="180" spans="1:14" s="11" customFormat="1" outlineLevel="4" x14ac:dyDescent="0.25">
      <c r="A180" s="156" t="s">
        <v>482</v>
      </c>
      <c r="B180" s="155" t="s">
        <v>478</v>
      </c>
      <c r="C180" s="184"/>
      <c r="D180" s="220"/>
      <c r="E180" s="25" t="s">
        <v>798</v>
      </c>
      <c r="F180" s="25" t="s">
        <v>799</v>
      </c>
      <c r="G180" s="334" t="s">
        <v>379</v>
      </c>
      <c r="H180" s="25" t="s">
        <v>379</v>
      </c>
      <c r="I180" s="25" t="s">
        <v>379</v>
      </c>
      <c r="J180" s="238" t="s">
        <v>379</v>
      </c>
      <c r="K180" s="338">
        <v>8.2781456953642391E-2</v>
      </c>
      <c r="L180" s="208"/>
      <c r="M180" s="308">
        <f t="shared" si="5"/>
        <v>5629139.0728476821</v>
      </c>
      <c r="N180" s="308">
        <f t="shared" si="4"/>
        <v>0</v>
      </c>
    </row>
    <row r="181" spans="1:14" s="11" customFormat="1" outlineLevel="4" x14ac:dyDescent="0.25">
      <c r="A181" s="156" t="s">
        <v>482</v>
      </c>
      <c r="B181" s="155" t="s">
        <v>478</v>
      </c>
      <c r="C181" s="184"/>
      <c r="D181" s="220"/>
      <c r="E181" s="312" t="s">
        <v>807</v>
      </c>
      <c r="F181" s="25" t="s">
        <v>806</v>
      </c>
      <c r="G181" s="312" t="s">
        <v>379</v>
      </c>
      <c r="H181" s="312" t="s">
        <v>379</v>
      </c>
      <c r="I181" s="312" t="s">
        <v>379</v>
      </c>
      <c r="J181" s="330" t="s">
        <v>379</v>
      </c>
      <c r="K181" s="337">
        <v>0.27199621570482496</v>
      </c>
      <c r="L181" s="313"/>
      <c r="M181" s="347">
        <f t="shared" si="5"/>
        <v>18495742.667928096</v>
      </c>
      <c r="N181" s="347">
        <f t="shared" si="4"/>
        <v>0</v>
      </c>
    </row>
    <row r="182" spans="1:14" s="11" customFormat="1" outlineLevel="3" x14ac:dyDescent="0.25">
      <c r="A182" s="156"/>
      <c r="B182" s="12"/>
      <c r="C182" s="211"/>
      <c r="D182" s="212" t="s">
        <v>844</v>
      </c>
      <c r="E182" s="214"/>
      <c r="F182" s="214"/>
      <c r="G182" s="214" t="s">
        <v>379</v>
      </c>
      <c r="H182" s="214" t="s">
        <v>379</v>
      </c>
      <c r="I182" s="214" t="s">
        <v>379</v>
      </c>
      <c r="J182" s="332" t="s">
        <v>379</v>
      </c>
      <c r="K182" s="215">
        <v>7.6868495742667928</v>
      </c>
      <c r="L182" s="216">
        <v>0</v>
      </c>
      <c r="M182" s="309">
        <f t="shared" si="5"/>
        <v>522705771.05014193</v>
      </c>
      <c r="N182" s="309">
        <f t="shared" si="4"/>
        <v>0</v>
      </c>
    </row>
    <row r="183" spans="1:14" s="11" customFormat="1" outlineLevel="4" x14ac:dyDescent="0.25">
      <c r="A183" s="156" t="s">
        <v>482</v>
      </c>
      <c r="B183" s="155" t="s">
        <v>478</v>
      </c>
      <c r="C183" s="184"/>
      <c r="D183" s="220"/>
      <c r="E183" s="25" t="s">
        <v>664</v>
      </c>
      <c r="F183" s="25" t="s">
        <v>619</v>
      </c>
      <c r="G183" s="25" t="s">
        <v>379</v>
      </c>
      <c r="H183" s="25" t="s">
        <v>379</v>
      </c>
      <c r="I183" s="25" t="s">
        <v>379</v>
      </c>
      <c r="J183" s="238" t="s">
        <v>379</v>
      </c>
      <c r="K183" s="334">
        <v>0.35477767265846738</v>
      </c>
      <c r="L183" s="208"/>
      <c r="M183" s="308">
        <f t="shared" si="5"/>
        <v>24124881.740775779</v>
      </c>
      <c r="N183" s="308">
        <f t="shared" si="4"/>
        <v>0</v>
      </c>
    </row>
    <row r="184" spans="1:14" s="11" customFormat="1" outlineLevel="4" x14ac:dyDescent="0.25">
      <c r="A184" s="156" t="s">
        <v>482</v>
      </c>
      <c r="B184" s="155" t="s">
        <v>478</v>
      </c>
      <c r="C184" s="184"/>
      <c r="D184" s="220"/>
      <c r="E184" s="25" t="s">
        <v>659</v>
      </c>
      <c r="F184" s="25" t="s">
        <v>620</v>
      </c>
      <c r="G184" s="25" t="s">
        <v>379</v>
      </c>
      <c r="H184" s="25" t="s">
        <v>379</v>
      </c>
      <c r="I184" s="25" t="s">
        <v>379</v>
      </c>
      <c r="J184" s="238" t="s">
        <v>379</v>
      </c>
      <c r="K184" s="334">
        <v>0.35477767265846738</v>
      </c>
      <c r="L184" s="208"/>
      <c r="M184" s="308">
        <f t="shared" si="5"/>
        <v>24124881.740775779</v>
      </c>
      <c r="N184" s="308">
        <f t="shared" si="4"/>
        <v>0</v>
      </c>
    </row>
    <row r="185" spans="1:14" s="11" customFormat="1" outlineLevel="4" x14ac:dyDescent="0.25">
      <c r="A185" s="156" t="s">
        <v>482</v>
      </c>
      <c r="B185" s="155" t="s">
        <v>478</v>
      </c>
      <c r="C185" s="184"/>
      <c r="D185" s="220"/>
      <c r="E185" s="25" t="s">
        <v>665</v>
      </c>
      <c r="F185" s="25" t="s">
        <v>621</v>
      </c>
      <c r="G185" s="25" t="s">
        <v>379</v>
      </c>
      <c r="H185" s="25" t="s">
        <v>379</v>
      </c>
      <c r="I185" s="25" t="s">
        <v>379</v>
      </c>
      <c r="J185" s="238" t="s">
        <v>379</v>
      </c>
      <c r="K185" s="334">
        <v>1.076158940397351</v>
      </c>
      <c r="L185" s="208"/>
      <c r="M185" s="308">
        <f t="shared" si="5"/>
        <v>73178807.947019875</v>
      </c>
      <c r="N185" s="308">
        <f t="shared" si="4"/>
        <v>0</v>
      </c>
    </row>
    <row r="186" spans="1:14" s="11" customFormat="1" outlineLevel="4" x14ac:dyDescent="0.25">
      <c r="A186" s="156" t="s">
        <v>482</v>
      </c>
      <c r="B186" s="155" t="s">
        <v>478</v>
      </c>
      <c r="C186" s="184"/>
      <c r="D186" s="220"/>
      <c r="E186" s="25" t="s">
        <v>660</v>
      </c>
      <c r="F186" s="25" t="s">
        <v>622</v>
      </c>
      <c r="G186" s="25" t="s">
        <v>379</v>
      </c>
      <c r="H186" s="25" t="s">
        <v>379</v>
      </c>
      <c r="I186" s="25" t="s">
        <v>379</v>
      </c>
      <c r="J186" s="238" t="s">
        <v>379</v>
      </c>
      <c r="K186" s="334">
        <v>1.064333017975402</v>
      </c>
      <c r="L186" s="208"/>
      <c r="M186" s="308">
        <f t="shared" si="5"/>
        <v>72374645.222327337</v>
      </c>
      <c r="N186" s="308">
        <f t="shared" si="4"/>
        <v>0</v>
      </c>
    </row>
    <row r="187" spans="1:14" s="11" customFormat="1" outlineLevel="4" x14ac:dyDescent="0.25">
      <c r="A187" s="156" t="s">
        <v>482</v>
      </c>
      <c r="B187" s="155" t="s">
        <v>478</v>
      </c>
      <c r="C187" s="184"/>
      <c r="D187" s="220"/>
      <c r="E187" s="25" t="s">
        <v>666</v>
      </c>
      <c r="F187" s="25" t="s">
        <v>623</v>
      </c>
      <c r="G187" s="25" t="s">
        <v>379</v>
      </c>
      <c r="H187" s="25" t="s">
        <v>379</v>
      </c>
      <c r="I187" s="25" t="s">
        <v>379</v>
      </c>
      <c r="J187" s="238" t="s">
        <v>379</v>
      </c>
      <c r="K187" s="334">
        <v>0.36660359508041629</v>
      </c>
      <c r="L187" s="208"/>
      <c r="M187" s="308">
        <f t="shared" si="5"/>
        <v>24929044.465468306</v>
      </c>
      <c r="N187" s="308">
        <f t="shared" si="4"/>
        <v>0</v>
      </c>
    </row>
    <row r="188" spans="1:14" s="11" customFormat="1" outlineLevel="4" x14ac:dyDescent="0.25">
      <c r="A188" s="156" t="s">
        <v>482</v>
      </c>
      <c r="B188" s="155" t="s">
        <v>478</v>
      </c>
      <c r="C188" s="184"/>
      <c r="D188" s="220"/>
      <c r="E188" s="25" t="s">
        <v>661</v>
      </c>
      <c r="F188" s="25" t="s">
        <v>624</v>
      </c>
      <c r="G188" s="25" t="s">
        <v>379</v>
      </c>
      <c r="H188" s="25" t="s">
        <v>379</v>
      </c>
      <c r="I188" s="25" t="s">
        <v>379</v>
      </c>
      <c r="J188" s="238" t="s">
        <v>379</v>
      </c>
      <c r="K188" s="334">
        <v>0.35477767265846738</v>
      </c>
      <c r="L188" s="208"/>
      <c r="M188" s="308">
        <f t="shared" si="5"/>
        <v>24124881.740775779</v>
      </c>
      <c r="N188" s="308">
        <f t="shared" si="4"/>
        <v>0</v>
      </c>
    </row>
    <row r="189" spans="1:14" s="11" customFormat="1" outlineLevel="4" x14ac:dyDescent="0.25">
      <c r="A189" s="156" t="s">
        <v>482</v>
      </c>
      <c r="B189" s="155" t="s">
        <v>478</v>
      </c>
      <c r="C189" s="184"/>
      <c r="D189" s="220"/>
      <c r="E189" s="25" t="s">
        <v>667</v>
      </c>
      <c r="F189" s="25" t="s">
        <v>625</v>
      </c>
      <c r="G189" s="25" t="s">
        <v>379</v>
      </c>
      <c r="H189" s="25" t="s">
        <v>379</v>
      </c>
      <c r="I189" s="25" t="s">
        <v>379</v>
      </c>
      <c r="J189" s="238" t="s">
        <v>379</v>
      </c>
      <c r="K189" s="334">
        <v>0.36660359508041629</v>
      </c>
      <c r="L189" s="208"/>
      <c r="M189" s="308">
        <f t="shared" si="5"/>
        <v>24929044.465468306</v>
      </c>
      <c r="N189" s="308">
        <f t="shared" si="4"/>
        <v>0</v>
      </c>
    </row>
    <row r="190" spans="1:14" s="11" customFormat="1" ht="14.25" customHeight="1" outlineLevel="4" x14ac:dyDescent="0.25">
      <c r="A190" s="156" t="s">
        <v>482</v>
      </c>
      <c r="B190" s="155" t="s">
        <v>478</v>
      </c>
      <c r="C190" s="184"/>
      <c r="D190" s="220"/>
      <c r="E190" s="25" t="s">
        <v>662</v>
      </c>
      <c r="F190" s="25" t="s">
        <v>626</v>
      </c>
      <c r="G190" s="25" t="s">
        <v>379</v>
      </c>
      <c r="H190" s="25" t="s">
        <v>379</v>
      </c>
      <c r="I190" s="25" t="s">
        <v>379</v>
      </c>
      <c r="J190" s="238" t="s">
        <v>379</v>
      </c>
      <c r="K190" s="334">
        <v>0.35477767265846738</v>
      </c>
      <c r="L190" s="208"/>
      <c r="M190" s="308">
        <f t="shared" si="5"/>
        <v>24124881.740775779</v>
      </c>
      <c r="N190" s="308">
        <f t="shared" si="4"/>
        <v>0</v>
      </c>
    </row>
    <row r="191" spans="1:14" s="11" customFormat="1" ht="14.25" customHeight="1" outlineLevel="4" x14ac:dyDescent="0.25">
      <c r="A191" s="156" t="s">
        <v>482</v>
      </c>
      <c r="B191" s="155" t="s">
        <v>478</v>
      </c>
      <c r="C191" s="184"/>
      <c r="D191" s="220"/>
      <c r="E191" s="25" t="s">
        <v>668</v>
      </c>
      <c r="F191" s="25" t="s">
        <v>627</v>
      </c>
      <c r="G191" s="25" t="s">
        <v>379</v>
      </c>
      <c r="H191" s="25" t="s">
        <v>379</v>
      </c>
      <c r="I191" s="25" t="s">
        <v>379</v>
      </c>
      <c r="J191" s="238" t="s">
        <v>379</v>
      </c>
      <c r="K191" s="334">
        <v>1.4309366130558183</v>
      </c>
      <c r="L191" s="208"/>
      <c r="M191" s="308">
        <f t="shared" si="5"/>
        <v>97303689.687795639</v>
      </c>
      <c r="N191" s="308">
        <f t="shared" si="4"/>
        <v>0</v>
      </c>
    </row>
    <row r="192" spans="1:14" s="11" customFormat="1" ht="14.25" customHeight="1" outlineLevel="4" x14ac:dyDescent="0.25">
      <c r="A192" s="156" t="s">
        <v>482</v>
      </c>
      <c r="B192" s="155" t="s">
        <v>478</v>
      </c>
      <c r="C192" s="184"/>
      <c r="D192" s="220"/>
      <c r="E192" s="25" t="s">
        <v>663</v>
      </c>
      <c r="F192" s="25" t="s">
        <v>628</v>
      </c>
      <c r="G192" s="25" t="s">
        <v>379</v>
      </c>
      <c r="H192" s="25" t="s">
        <v>379</v>
      </c>
      <c r="I192" s="25" t="s">
        <v>379</v>
      </c>
      <c r="J192" s="238" t="s">
        <v>379</v>
      </c>
      <c r="K192" s="334">
        <v>1.4309366130558183</v>
      </c>
      <c r="L192" s="208"/>
      <c r="M192" s="308">
        <f t="shared" si="5"/>
        <v>97303689.687795639</v>
      </c>
      <c r="N192" s="308">
        <f t="shared" si="4"/>
        <v>0</v>
      </c>
    </row>
    <row r="193" spans="1:14" s="11" customFormat="1" outlineLevel="4" x14ac:dyDescent="0.25">
      <c r="A193" s="156" t="s">
        <v>482</v>
      </c>
      <c r="B193" s="155" t="s">
        <v>478</v>
      </c>
      <c r="C193" s="184"/>
      <c r="D193" s="220"/>
      <c r="E193" s="312" t="s">
        <v>809</v>
      </c>
      <c r="F193" s="25" t="s">
        <v>808</v>
      </c>
      <c r="G193" s="312" t="s">
        <v>379</v>
      </c>
      <c r="H193" s="312" t="s">
        <v>379</v>
      </c>
      <c r="I193" s="312" t="s">
        <v>379</v>
      </c>
      <c r="J193" s="330" t="s">
        <v>379</v>
      </c>
      <c r="K193" s="337">
        <v>0.53216650898770101</v>
      </c>
      <c r="L193" s="313"/>
      <c r="M193" s="347">
        <f t="shared" si="5"/>
        <v>36187322.611163668</v>
      </c>
      <c r="N193" s="347">
        <f t="shared" si="4"/>
        <v>0</v>
      </c>
    </row>
    <row r="194" spans="1:14" s="11" customFormat="1" outlineLevel="2" x14ac:dyDescent="0.25">
      <c r="A194" s="156"/>
      <c r="B194" s="155"/>
      <c r="C194" s="172" t="s">
        <v>424</v>
      </c>
      <c r="D194" s="183"/>
      <c r="E194" s="171"/>
      <c r="F194" s="171"/>
      <c r="G194" s="171" t="s">
        <v>379</v>
      </c>
      <c r="H194" s="171" t="s">
        <v>379</v>
      </c>
      <c r="I194" s="171" t="s">
        <v>379</v>
      </c>
      <c r="J194" s="331" t="s">
        <v>379</v>
      </c>
      <c r="K194" s="173">
        <v>5.2507095553453169</v>
      </c>
      <c r="L194" s="206">
        <v>0</v>
      </c>
      <c r="M194" s="306">
        <f t="shared" si="5"/>
        <v>357048249.7634815</v>
      </c>
      <c r="N194" s="306">
        <f t="shared" si="4"/>
        <v>0</v>
      </c>
    </row>
    <row r="195" spans="1:14" s="11" customFormat="1" outlineLevel="3" x14ac:dyDescent="0.25">
      <c r="A195" s="156"/>
      <c r="B195" s="12"/>
      <c r="C195" s="211"/>
      <c r="D195" s="212" t="s">
        <v>819</v>
      </c>
      <c r="E195" s="214"/>
      <c r="F195" s="214"/>
      <c r="G195" s="214" t="s">
        <v>379</v>
      </c>
      <c r="H195" s="214" t="s">
        <v>379</v>
      </c>
      <c r="I195" s="214" t="s">
        <v>379</v>
      </c>
      <c r="J195" s="332" t="s">
        <v>379</v>
      </c>
      <c r="K195" s="215">
        <v>4.2809839167455062</v>
      </c>
      <c r="L195" s="216">
        <v>0</v>
      </c>
      <c r="M195" s="309">
        <f t="shared" si="5"/>
        <v>291106906.33869439</v>
      </c>
      <c r="N195" s="309">
        <f t="shared" si="4"/>
        <v>0</v>
      </c>
    </row>
    <row r="196" spans="1:14" s="11" customFormat="1" outlineLevel="4" x14ac:dyDescent="0.25">
      <c r="A196" s="156" t="s">
        <v>482</v>
      </c>
      <c r="B196" s="155" t="s">
        <v>478</v>
      </c>
      <c r="C196" s="184"/>
      <c r="D196" s="222"/>
      <c r="E196" s="25" t="s">
        <v>819</v>
      </c>
      <c r="F196" s="25" t="s">
        <v>718</v>
      </c>
      <c r="G196" s="25" t="s">
        <v>379</v>
      </c>
      <c r="H196" s="25" t="s">
        <v>379</v>
      </c>
      <c r="I196" s="25" t="s">
        <v>379</v>
      </c>
      <c r="J196" s="238" t="s">
        <v>379</v>
      </c>
      <c r="K196" s="334">
        <v>3.7842951750236518</v>
      </c>
      <c r="L196" s="208"/>
      <c r="M196" s="308">
        <f t="shared" si="5"/>
        <v>257332071.90160832</v>
      </c>
      <c r="N196" s="308">
        <f t="shared" ref="N196:N259" si="6">M196*L196</f>
        <v>0</v>
      </c>
    </row>
    <row r="197" spans="1:14" s="11" customFormat="1" outlineLevel="4" x14ac:dyDescent="0.25">
      <c r="A197" s="156" t="s">
        <v>482</v>
      </c>
      <c r="B197" s="155" t="s">
        <v>478</v>
      </c>
      <c r="C197" s="184"/>
      <c r="D197" s="222"/>
      <c r="E197" s="312" t="s">
        <v>800</v>
      </c>
      <c r="F197" s="312" t="s">
        <v>801</v>
      </c>
      <c r="G197" s="337" t="s">
        <v>379</v>
      </c>
      <c r="H197" s="312" t="s">
        <v>379</v>
      </c>
      <c r="I197" s="312" t="s">
        <v>379</v>
      </c>
      <c r="J197" s="330" t="s">
        <v>379</v>
      </c>
      <c r="K197" s="339">
        <v>0.49668874172185429</v>
      </c>
      <c r="L197" s="313"/>
      <c r="M197" s="347">
        <f t="shared" ref="M197:M260" si="7">K197*$M$3/$K$3</f>
        <v>33774834.43708609</v>
      </c>
      <c r="N197" s="347">
        <f t="shared" si="6"/>
        <v>0</v>
      </c>
    </row>
    <row r="198" spans="1:14" s="11" customFormat="1" outlineLevel="3" x14ac:dyDescent="0.25">
      <c r="A198" s="156"/>
      <c r="B198" s="12"/>
      <c r="C198" s="211"/>
      <c r="D198" s="212" t="s">
        <v>477</v>
      </c>
      <c r="E198" s="214"/>
      <c r="F198" s="214"/>
      <c r="G198" s="214" t="s">
        <v>379</v>
      </c>
      <c r="H198" s="214" t="s">
        <v>379</v>
      </c>
      <c r="I198" s="214" t="s">
        <v>379</v>
      </c>
      <c r="J198" s="332" t="s">
        <v>379</v>
      </c>
      <c r="K198" s="215">
        <v>0.96972563859981076</v>
      </c>
      <c r="L198" s="216">
        <v>0</v>
      </c>
      <c r="M198" s="309">
        <f t="shared" si="7"/>
        <v>65941343.424787134</v>
      </c>
      <c r="N198" s="309">
        <f t="shared" si="6"/>
        <v>0</v>
      </c>
    </row>
    <row r="199" spans="1:14" s="11" customFormat="1" outlineLevel="4" x14ac:dyDescent="0.25">
      <c r="A199" s="156" t="s">
        <v>482</v>
      </c>
      <c r="B199" s="155" t="s">
        <v>478</v>
      </c>
      <c r="C199" s="184"/>
      <c r="D199" s="222"/>
      <c r="E199" s="25" t="s">
        <v>427</v>
      </c>
      <c r="F199" s="25" t="s">
        <v>719</v>
      </c>
      <c r="G199" s="25" t="s">
        <v>379</v>
      </c>
      <c r="H199" s="25" t="s">
        <v>379</v>
      </c>
      <c r="I199" s="25" t="s">
        <v>379</v>
      </c>
      <c r="J199" s="238" t="s">
        <v>379</v>
      </c>
      <c r="K199" s="334">
        <v>0.29564806054872278</v>
      </c>
      <c r="L199" s="208"/>
      <c r="M199" s="308">
        <f t="shared" si="7"/>
        <v>20104068.11731315</v>
      </c>
      <c r="N199" s="308">
        <f t="shared" si="6"/>
        <v>0</v>
      </c>
    </row>
    <row r="200" spans="1:14" s="11" customFormat="1" outlineLevel="4" x14ac:dyDescent="0.25">
      <c r="A200" s="156" t="s">
        <v>482</v>
      </c>
      <c r="B200" s="155" t="s">
        <v>478</v>
      </c>
      <c r="C200" s="184"/>
      <c r="D200" s="220"/>
      <c r="E200" s="25" t="s">
        <v>473</v>
      </c>
      <c r="F200" s="25" t="s">
        <v>720</v>
      </c>
      <c r="G200" s="25" t="s">
        <v>379</v>
      </c>
      <c r="H200" s="25" t="s">
        <v>379</v>
      </c>
      <c r="I200" s="25" t="s">
        <v>379</v>
      </c>
      <c r="J200" s="238" t="s">
        <v>379</v>
      </c>
      <c r="K200" s="334">
        <v>0.29564806054872278</v>
      </c>
      <c r="L200" s="208"/>
      <c r="M200" s="308">
        <f t="shared" si="7"/>
        <v>20104068.11731315</v>
      </c>
      <c r="N200" s="308">
        <f t="shared" si="6"/>
        <v>0</v>
      </c>
    </row>
    <row r="201" spans="1:14" s="11" customFormat="1" outlineLevel="4" x14ac:dyDescent="0.25">
      <c r="A201" s="156" t="s">
        <v>482</v>
      </c>
      <c r="B201" s="155" t="s">
        <v>478</v>
      </c>
      <c r="C201" s="184"/>
      <c r="D201" s="220"/>
      <c r="E201" s="25" t="s">
        <v>425</v>
      </c>
      <c r="F201" s="25" t="s">
        <v>721</v>
      </c>
      <c r="G201" s="25" t="s">
        <v>379</v>
      </c>
      <c r="H201" s="25" t="s">
        <v>379</v>
      </c>
      <c r="I201" s="25" t="s">
        <v>379</v>
      </c>
      <c r="J201" s="238" t="s">
        <v>379</v>
      </c>
      <c r="K201" s="334">
        <v>9.46073793755913E-2</v>
      </c>
      <c r="L201" s="208"/>
      <c r="M201" s="308">
        <f t="shared" si="7"/>
        <v>6433301.7975402083</v>
      </c>
      <c r="N201" s="308">
        <f t="shared" si="6"/>
        <v>0</v>
      </c>
    </row>
    <row r="202" spans="1:14" s="11" customFormat="1" outlineLevel="4" x14ac:dyDescent="0.25">
      <c r="A202" s="156" t="s">
        <v>482</v>
      </c>
      <c r="B202" s="155" t="s">
        <v>478</v>
      </c>
      <c r="C202" s="184"/>
      <c r="D202" s="220"/>
      <c r="E202" s="25" t="s">
        <v>426</v>
      </c>
      <c r="F202" s="25" t="s">
        <v>722</v>
      </c>
      <c r="G202" s="25" t="s">
        <v>379</v>
      </c>
      <c r="H202" s="25" t="s">
        <v>379</v>
      </c>
      <c r="I202" s="25" t="s">
        <v>379</v>
      </c>
      <c r="J202" s="238" t="s">
        <v>379</v>
      </c>
      <c r="K202" s="334">
        <v>4.730368968779565E-2</v>
      </c>
      <c r="L202" s="208"/>
      <c r="M202" s="308">
        <f t="shared" si="7"/>
        <v>3216650.8987701042</v>
      </c>
      <c r="N202" s="308">
        <f t="shared" si="6"/>
        <v>0</v>
      </c>
    </row>
    <row r="203" spans="1:14" s="11" customFormat="1" outlineLevel="4" x14ac:dyDescent="0.25">
      <c r="A203" s="156" t="s">
        <v>482</v>
      </c>
      <c r="B203" s="155" t="s">
        <v>478</v>
      </c>
      <c r="C203" s="184"/>
      <c r="D203" s="220"/>
      <c r="E203" s="25" t="s">
        <v>820</v>
      </c>
      <c r="F203" s="25" t="s">
        <v>723</v>
      </c>
      <c r="G203" s="25" t="s">
        <v>379</v>
      </c>
      <c r="H203" s="25" t="s">
        <v>379</v>
      </c>
      <c r="I203" s="25" t="s">
        <v>379</v>
      </c>
      <c r="J203" s="238" t="s">
        <v>379</v>
      </c>
      <c r="K203" s="334">
        <v>4.730368968779565E-2</v>
      </c>
      <c r="L203" s="208"/>
      <c r="M203" s="308">
        <f t="shared" si="7"/>
        <v>3216650.8987701042</v>
      </c>
      <c r="N203" s="308">
        <f t="shared" si="6"/>
        <v>0</v>
      </c>
    </row>
    <row r="204" spans="1:14" s="11" customFormat="1" outlineLevel="4" x14ac:dyDescent="0.25">
      <c r="A204" s="156" t="s">
        <v>482</v>
      </c>
      <c r="B204" s="155" t="s">
        <v>478</v>
      </c>
      <c r="C204" s="184"/>
      <c r="D204" s="220"/>
      <c r="E204" s="25" t="s">
        <v>429</v>
      </c>
      <c r="F204" s="25" t="s">
        <v>724</v>
      </c>
      <c r="G204" s="25" t="s">
        <v>379</v>
      </c>
      <c r="H204" s="25" t="s">
        <v>379</v>
      </c>
      <c r="I204" s="25" t="s">
        <v>379</v>
      </c>
      <c r="J204" s="238" t="s">
        <v>379</v>
      </c>
      <c r="K204" s="334">
        <v>0.15373699148533584</v>
      </c>
      <c r="L204" s="208"/>
      <c r="M204" s="308">
        <f t="shared" si="7"/>
        <v>10454115.421002837</v>
      </c>
      <c r="N204" s="308">
        <f t="shared" si="6"/>
        <v>0</v>
      </c>
    </row>
    <row r="205" spans="1:14" s="11" customFormat="1" outlineLevel="4" x14ac:dyDescent="0.25">
      <c r="A205" s="156" t="s">
        <v>482</v>
      </c>
      <c r="B205" s="155" t="s">
        <v>478</v>
      </c>
      <c r="C205" s="184"/>
      <c r="D205" s="315"/>
      <c r="E205" s="25" t="s">
        <v>802</v>
      </c>
      <c r="F205" s="25" t="s">
        <v>803</v>
      </c>
      <c r="G205" s="312" t="s">
        <v>379</v>
      </c>
      <c r="H205" s="312" t="s">
        <v>379</v>
      </c>
      <c r="I205" s="312" t="s">
        <v>379</v>
      </c>
      <c r="J205" s="330" t="s">
        <v>379</v>
      </c>
      <c r="K205" s="337">
        <v>3.5477767265846734E-2</v>
      </c>
      <c r="L205" s="313"/>
      <c r="M205" s="347">
        <f t="shared" si="7"/>
        <v>2412488.1740775779</v>
      </c>
      <c r="N205" s="347">
        <f t="shared" si="6"/>
        <v>0</v>
      </c>
    </row>
    <row r="206" spans="1:14" s="11" customFormat="1" outlineLevel="2" x14ac:dyDescent="0.25">
      <c r="A206" s="156"/>
      <c r="B206" s="155"/>
      <c r="C206" s="172" t="s">
        <v>403</v>
      </c>
      <c r="D206" s="183"/>
      <c r="E206" s="171"/>
      <c r="F206" s="171"/>
      <c r="G206" s="171" t="s">
        <v>379</v>
      </c>
      <c r="H206" s="171" t="s">
        <v>379</v>
      </c>
      <c r="I206" s="171" t="s">
        <v>379</v>
      </c>
      <c r="J206" s="331" t="s">
        <v>379</v>
      </c>
      <c r="K206" s="173">
        <v>1.5137180700094608</v>
      </c>
      <c r="L206" s="206">
        <v>0.13671874999999997</v>
      </c>
      <c r="M206" s="306">
        <f t="shared" si="7"/>
        <v>102932828.76064333</v>
      </c>
      <c r="N206" s="306">
        <f t="shared" si="6"/>
        <v>14072847.682119204</v>
      </c>
    </row>
    <row r="207" spans="1:14" s="11" customFormat="1" outlineLevel="3" x14ac:dyDescent="0.25">
      <c r="A207" s="156" t="s">
        <v>482</v>
      </c>
      <c r="B207" s="155" t="s">
        <v>478</v>
      </c>
      <c r="C207" s="184"/>
      <c r="D207" s="153"/>
      <c r="E207" s="25" t="s">
        <v>422</v>
      </c>
      <c r="F207" s="25" t="s">
        <v>709</v>
      </c>
      <c r="G207" s="25" t="s">
        <v>379</v>
      </c>
      <c r="H207" s="25" t="s">
        <v>379</v>
      </c>
      <c r="I207" s="25" t="s">
        <v>379</v>
      </c>
      <c r="J207" s="238" t="s">
        <v>379</v>
      </c>
      <c r="K207" s="334">
        <v>0.30747398297067169</v>
      </c>
      <c r="L207" s="208"/>
      <c r="M207" s="308">
        <f t="shared" si="7"/>
        <v>20908230.842005674</v>
      </c>
      <c r="N207" s="308">
        <f t="shared" si="6"/>
        <v>0</v>
      </c>
    </row>
    <row r="208" spans="1:14" s="11" customFormat="1" outlineLevel="3" x14ac:dyDescent="0.25">
      <c r="A208" s="156" t="s">
        <v>482</v>
      </c>
      <c r="B208" s="155" t="s">
        <v>478</v>
      </c>
      <c r="C208" s="184"/>
      <c r="D208" s="153"/>
      <c r="E208" s="25" t="s">
        <v>418</v>
      </c>
      <c r="F208" s="25" t="s">
        <v>710</v>
      </c>
      <c r="G208" s="25" t="s">
        <v>379</v>
      </c>
      <c r="H208" s="25" t="s">
        <v>379</v>
      </c>
      <c r="I208" s="25" t="s">
        <v>379</v>
      </c>
      <c r="J208" s="238" t="s">
        <v>379</v>
      </c>
      <c r="K208" s="334">
        <v>0.30747398297067169</v>
      </c>
      <c r="L208" s="208"/>
      <c r="M208" s="308">
        <f t="shared" si="7"/>
        <v>20908230.842005674</v>
      </c>
      <c r="N208" s="308">
        <f t="shared" si="6"/>
        <v>0</v>
      </c>
    </row>
    <row r="209" spans="1:14" s="11" customFormat="1" outlineLevel="3" x14ac:dyDescent="0.25">
      <c r="A209" s="156" t="s">
        <v>482</v>
      </c>
      <c r="B209" s="155" t="s">
        <v>478</v>
      </c>
      <c r="C209" s="184"/>
      <c r="D209" s="153"/>
      <c r="E209" s="25" t="s">
        <v>419</v>
      </c>
      <c r="F209" s="25" t="s">
        <v>711</v>
      </c>
      <c r="G209" s="25" t="s">
        <v>379</v>
      </c>
      <c r="H209" s="25" t="s">
        <v>379</v>
      </c>
      <c r="I209" s="25" t="s">
        <v>379</v>
      </c>
      <c r="J209" s="238" t="s">
        <v>379</v>
      </c>
      <c r="K209" s="334">
        <v>0.30747398297067169</v>
      </c>
      <c r="L209" s="208"/>
      <c r="M209" s="308">
        <f t="shared" si="7"/>
        <v>20908230.842005674</v>
      </c>
      <c r="N209" s="308">
        <f t="shared" si="6"/>
        <v>0</v>
      </c>
    </row>
    <row r="210" spans="1:14" s="11" customFormat="1" outlineLevel="3" x14ac:dyDescent="0.25">
      <c r="A210" s="156" t="s">
        <v>482</v>
      </c>
      <c r="B210" s="155" t="s">
        <v>478</v>
      </c>
      <c r="C210" s="184"/>
      <c r="D210" s="153"/>
      <c r="E210" s="25" t="s">
        <v>420</v>
      </c>
      <c r="F210" s="25" t="s">
        <v>712</v>
      </c>
      <c r="G210" s="25" t="s">
        <v>341</v>
      </c>
      <c r="H210" s="25" t="s">
        <v>342</v>
      </c>
      <c r="I210" s="25" t="s">
        <v>909</v>
      </c>
      <c r="J210" s="238">
        <v>43939</v>
      </c>
      <c r="K210" s="334">
        <v>0.29564806054872278</v>
      </c>
      <c r="L210" s="208">
        <v>0.7</v>
      </c>
      <c r="M210" s="308">
        <f t="shared" si="7"/>
        <v>20104068.11731315</v>
      </c>
      <c r="N210" s="308">
        <f t="shared" si="6"/>
        <v>14072847.682119204</v>
      </c>
    </row>
    <row r="211" spans="1:14" s="11" customFormat="1" outlineLevel="3" x14ac:dyDescent="0.25">
      <c r="A211" s="156" t="s">
        <v>482</v>
      </c>
      <c r="B211" s="155" t="s">
        <v>478</v>
      </c>
      <c r="C211" s="175"/>
      <c r="D211" s="153"/>
      <c r="E211" s="25" t="s">
        <v>421</v>
      </c>
      <c r="F211" s="25" t="s">
        <v>713</v>
      </c>
      <c r="G211" s="25" t="s">
        <v>379</v>
      </c>
      <c r="H211" s="25" t="s">
        <v>379</v>
      </c>
      <c r="I211" s="25" t="s">
        <v>379</v>
      </c>
      <c r="J211" s="238" t="s">
        <v>379</v>
      </c>
      <c r="K211" s="334">
        <v>0.29564806054872278</v>
      </c>
      <c r="L211" s="208"/>
      <c r="M211" s="308">
        <f t="shared" si="7"/>
        <v>20104068.11731315</v>
      </c>
      <c r="N211" s="308">
        <f t="shared" si="6"/>
        <v>0</v>
      </c>
    </row>
    <row r="212" spans="1:14" s="11" customFormat="1" outlineLevel="1" x14ac:dyDescent="0.25">
      <c r="A212" s="156"/>
      <c r="B212" s="162" t="s">
        <v>9</v>
      </c>
      <c r="C212" s="170"/>
      <c r="D212" s="170"/>
      <c r="E212" s="159"/>
      <c r="F212" s="159"/>
      <c r="G212" s="159" t="s">
        <v>379</v>
      </c>
      <c r="H212" s="159" t="s">
        <v>379</v>
      </c>
      <c r="I212" s="159" t="s">
        <v>379</v>
      </c>
      <c r="J212" s="329" t="s">
        <v>379</v>
      </c>
      <c r="K212" s="161">
        <v>18.803216650898769</v>
      </c>
      <c r="L212" s="204">
        <v>0</v>
      </c>
      <c r="M212" s="304">
        <f t="shared" si="7"/>
        <v>1278618732.2611163</v>
      </c>
      <c r="N212" s="304">
        <f t="shared" si="6"/>
        <v>0</v>
      </c>
    </row>
    <row r="213" spans="1:14" s="11" customFormat="1" outlineLevel="2" x14ac:dyDescent="0.25">
      <c r="A213" s="156"/>
      <c r="B213" s="155"/>
      <c r="C213" s="172" t="s">
        <v>442</v>
      </c>
      <c r="D213" s="183"/>
      <c r="E213" s="171"/>
      <c r="F213" s="171"/>
      <c r="G213" s="171" t="s">
        <v>379</v>
      </c>
      <c r="H213" s="171" t="s">
        <v>379</v>
      </c>
      <c r="I213" s="171" t="s">
        <v>379</v>
      </c>
      <c r="J213" s="331" t="s">
        <v>379</v>
      </c>
      <c r="K213" s="173">
        <v>5.9484389782403024</v>
      </c>
      <c r="L213" s="206">
        <v>0</v>
      </c>
      <c r="M213" s="306">
        <f t="shared" si="7"/>
        <v>404493850.52034056</v>
      </c>
      <c r="N213" s="306">
        <f t="shared" si="6"/>
        <v>0</v>
      </c>
    </row>
    <row r="214" spans="1:14" s="11" customFormat="1" outlineLevel="3" x14ac:dyDescent="0.25">
      <c r="A214" s="156" t="s">
        <v>482</v>
      </c>
      <c r="B214" s="155" t="s">
        <v>480</v>
      </c>
      <c r="C214" s="184"/>
      <c r="D214" s="153"/>
      <c r="E214" s="25" t="s">
        <v>432</v>
      </c>
      <c r="F214" s="25" t="s">
        <v>707</v>
      </c>
      <c r="G214" s="25" t="s">
        <v>379</v>
      </c>
      <c r="H214" s="25" t="s">
        <v>379</v>
      </c>
      <c r="I214" s="25" t="s">
        <v>379</v>
      </c>
      <c r="J214" s="238" t="s">
        <v>379</v>
      </c>
      <c r="K214" s="334">
        <v>0.16556291390728478</v>
      </c>
      <c r="L214" s="208"/>
      <c r="M214" s="308">
        <f t="shared" si="7"/>
        <v>11258278.145695364</v>
      </c>
      <c r="N214" s="308">
        <f t="shared" si="6"/>
        <v>0</v>
      </c>
    </row>
    <row r="215" spans="1:14" s="11" customFormat="1" outlineLevel="3" x14ac:dyDescent="0.25">
      <c r="A215" s="156" t="s">
        <v>482</v>
      </c>
      <c r="B215" s="155" t="s">
        <v>480</v>
      </c>
      <c r="C215" s="184"/>
      <c r="D215" s="153"/>
      <c r="E215" s="25" t="s">
        <v>446</v>
      </c>
      <c r="F215" s="25" t="s">
        <v>706</v>
      </c>
      <c r="G215" s="25" t="s">
        <v>379</v>
      </c>
      <c r="H215" s="25" t="s">
        <v>379</v>
      </c>
      <c r="I215" s="25" t="s">
        <v>379</v>
      </c>
      <c r="J215" s="238" t="s">
        <v>379</v>
      </c>
      <c r="K215" s="334">
        <v>0.16556291390728478</v>
      </c>
      <c r="L215" s="208"/>
      <c r="M215" s="308">
        <f t="shared" si="7"/>
        <v>11258278.145695364</v>
      </c>
      <c r="N215" s="308">
        <f t="shared" si="6"/>
        <v>0</v>
      </c>
    </row>
    <row r="216" spans="1:14" s="11" customFormat="1" outlineLevel="3" x14ac:dyDescent="0.25">
      <c r="A216" s="156" t="s">
        <v>482</v>
      </c>
      <c r="B216" s="155" t="s">
        <v>480</v>
      </c>
      <c r="C216" s="184"/>
      <c r="D216" s="153"/>
      <c r="E216" s="25" t="s">
        <v>821</v>
      </c>
      <c r="F216" s="25" t="s">
        <v>708</v>
      </c>
      <c r="G216" s="25" t="s">
        <v>379</v>
      </c>
      <c r="H216" s="25" t="s">
        <v>379</v>
      </c>
      <c r="I216" s="25" t="s">
        <v>379</v>
      </c>
      <c r="J216" s="238" t="s">
        <v>379</v>
      </c>
      <c r="K216" s="334">
        <v>0.88694418164616839</v>
      </c>
      <c r="L216" s="208"/>
      <c r="M216" s="308">
        <f t="shared" si="7"/>
        <v>60312204.351939447</v>
      </c>
      <c r="N216" s="308">
        <f t="shared" si="6"/>
        <v>0</v>
      </c>
    </row>
    <row r="217" spans="1:14" s="11" customFormat="1" outlineLevel="3" x14ac:dyDescent="0.25">
      <c r="A217" s="156" t="s">
        <v>482</v>
      </c>
      <c r="B217" s="155" t="s">
        <v>480</v>
      </c>
      <c r="C217" s="184"/>
      <c r="D217" s="153"/>
      <c r="E217" s="25" t="s">
        <v>447</v>
      </c>
      <c r="F217" s="25" t="s">
        <v>693</v>
      </c>
      <c r="G217" s="25" t="s">
        <v>379</v>
      </c>
      <c r="H217" s="25" t="s">
        <v>379</v>
      </c>
      <c r="I217" s="25" t="s">
        <v>379</v>
      </c>
      <c r="J217" s="238" t="s">
        <v>379</v>
      </c>
      <c r="K217" s="334">
        <v>0.67407757805108803</v>
      </c>
      <c r="L217" s="208"/>
      <c r="M217" s="308">
        <f t="shared" si="7"/>
        <v>45837275.307473987</v>
      </c>
      <c r="N217" s="308">
        <f t="shared" si="6"/>
        <v>0</v>
      </c>
    </row>
    <row r="218" spans="1:14" s="11" customFormat="1" outlineLevel="3" x14ac:dyDescent="0.25">
      <c r="A218" s="156" t="s">
        <v>482</v>
      </c>
      <c r="B218" s="155" t="s">
        <v>480</v>
      </c>
      <c r="C218" s="184"/>
      <c r="D218" s="153"/>
      <c r="E218" s="25" t="s">
        <v>460</v>
      </c>
      <c r="F218" s="25" t="s">
        <v>694</v>
      </c>
      <c r="G218" s="25" t="s">
        <v>379</v>
      </c>
      <c r="H218" s="25" t="s">
        <v>379</v>
      </c>
      <c r="I218" s="25" t="s">
        <v>379</v>
      </c>
      <c r="J218" s="238" t="s">
        <v>379</v>
      </c>
      <c r="K218" s="334">
        <v>0.67407757805108803</v>
      </c>
      <c r="L218" s="208"/>
      <c r="M218" s="308">
        <f t="shared" si="7"/>
        <v>45837275.307473987</v>
      </c>
      <c r="N218" s="308">
        <f t="shared" si="6"/>
        <v>0</v>
      </c>
    </row>
    <row r="219" spans="1:14" s="11" customFormat="1" outlineLevel="3" x14ac:dyDescent="0.25">
      <c r="A219" s="156" t="s">
        <v>482</v>
      </c>
      <c r="B219" s="155" t="s">
        <v>480</v>
      </c>
      <c r="C219" s="184"/>
      <c r="D219" s="153"/>
      <c r="E219" s="25" t="s">
        <v>461</v>
      </c>
      <c r="F219" s="25" t="s">
        <v>695</v>
      </c>
      <c r="G219" s="25" t="s">
        <v>379</v>
      </c>
      <c r="H219" s="25" t="s">
        <v>379</v>
      </c>
      <c r="I219" s="25" t="s">
        <v>379</v>
      </c>
      <c r="J219" s="238" t="s">
        <v>379</v>
      </c>
      <c r="K219" s="334">
        <v>0.44938505203405865</v>
      </c>
      <c r="L219" s="208"/>
      <c r="M219" s="308">
        <f t="shared" si="7"/>
        <v>30558183.538315989</v>
      </c>
      <c r="N219" s="308">
        <f t="shared" si="6"/>
        <v>0</v>
      </c>
    </row>
    <row r="220" spans="1:14" s="11" customFormat="1" outlineLevel="3" x14ac:dyDescent="0.25">
      <c r="A220" s="156" t="s">
        <v>482</v>
      </c>
      <c r="B220" s="155" t="s">
        <v>480</v>
      </c>
      <c r="C220" s="184"/>
      <c r="D220" s="153"/>
      <c r="E220" s="25" t="s">
        <v>462</v>
      </c>
      <c r="F220" s="25" t="s">
        <v>696</v>
      </c>
      <c r="G220" s="25" t="s">
        <v>379</v>
      </c>
      <c r="H220" s="25" t="s">
        <v>379</v>
      </c>
      <c r="I220" s="25" t="s">
        <v>379</v>
      </c>
      <c r="J220" s="238" t="s">
        <v>379</v>
      </c>
      <c r="K220" s="334">
        <v>0.34295175023651847</v>
      </c>
      <c r="L220" s="208"/>
      <c r="M220" s="308">
        <f t="shared" si="7"/>
        <v>23320719.016083255</v>
      </c>
      <c r="N220" s="308">
        <f t="shared" si="6"/>
        <v>0</v>
      </c>
    </row>
    <row r="221" spans="1:14" s="11" customFormat="1" outlineLevel="3" x14ac:dyDescent="0.25">
      <c r="A221" s="156" t="s">
        <v>482</v>
      </c>
      <c r="B221" s="155" t="s">
        <v>480</v>
      </c>
      <c r="C221" s="184"/>
      <c r="D221" s="153"/>
      <c r="E221" s="25" t="s">
        <v>463</v>
      </c>
      <c r="F221" s="25" t="s">
        <v>697</v>
      </c>
      <c r="G221" s="25" t="s">
        <v>379</v>
      </c>
      <c r="H221" s="25" t="s">
        <v>379</v>
      </c>
      <c r="I221" s="25" t="s">
        <v>379</v>
      </c>
      <c r="J221" s="238" t="s">
        <v>379</v>
      </c>
      <c r="K221" s="334">
        <v>0.22469252601702933</v>
      </c>
      <c r="L221" s="208"/>
      <c r="M221" s="308">
        <f t="shared" si="7"/>
        <v>15279091.769157995</v>
      </c>
      <c r="N221" s="308">
        <f t="shared" si="6"/>
        <v>0</v>
      </c>
    </row>
    <row r="222" spans="1:14" s="11" customFormat="1" outlineLevel="3" x14ac:dyDescent="0.25">
      <c r="A222" s="156" t="s">
        <v>482</v>
      </c>
      <c r="B222" s="155" t="s">
        <v>480</v>
      </c>
      <c r="C222" s="184"/>
      <c r="D222" s="153"/>
      <c r="E222" s="25" t="s">
        <v>464</v>
      </c>
      <c r="F222" s="25" t="s">
        <v>698</v>
      </c>
      <c r="G222" s="25" t="s">
        <v>379</v>
      </c>
      <c r="H222" s="25" t="s">
        <v>379</v>
      </c>
      <c r="I222" s="25" t="s">
        <v>379</v>
      </c>
      <c r="J222" s="238" t="s">
        <v>379</v>
      </c>
      <c r="K222" s="334">
        <v>0.34295175023651847</v>
      </c>
      <c r="L222" s="208"/>
      <c r="M222" s="308">
        <f t="shared" si="7"/>
        <v>23320719.016083255</v>
      </c>
      <c r="N222" s="308">
        <f t="shared" si="6"/>
        <v>0</v>
      </c>
    </row>
    <row r="223" spans="1:14" s="11" customFormat="1" outlineLevel="3" x14ac:dyDescent="0.25">
      <c r="A223" s="156" t="s">
        <v>482</v>
      </c>
      <c r="B223" s="155" t="s">
        <v>480</v>
      </c>
      <c r="C223" s="184"/>
      <c r="D223" s="153"/>
      <c r="E223" s="25" t="s">
        <v>465</v>
      </c>
      <c r="F223" s="25" t="s">
        <v>699</v>
      </c>
      <c r="G223" s="25" t="s">
        <v>379</v>
      </c>
      <c r="H223" s="25" t="s">
        <v>379</v>
      </c>
      <c r="I223" s="25" t="s">
        <v>379</v>
      </c>
      <c r="J223" s="238" t="s">
        <v>379</v>
      </c>
      <c r="K223" s="334">
        <v>0.34295175023651847</v>
      </c>
      <c r="L223" s="208"/>
      <c r="M223" s="308">
        <f t="shared" si="7"/>
        <v>23320719.016083255</v>
      </c>
      <c r="N223" s="308">
        <f t="shared" si="6"/>
        <v>0</v>
      </c>
    </row>
    <row r="224" spans="1:14" s="11" customFormat="1" outlineLevel="3" x14ac:dyDescent="0.25">
      <c r="A224" s="156" t="s">
        <v>482</v>
      </c>
      <c r="B224" s="155" t="s">
        <v>480</v>
      </c>
      <c r="C224" s="184"/>
      <c r="D224" s="153"/>
      <c r="E224" s="25" t="s">
        <v>466</v>
      </c>
      <c r="F224" s="25" t="s">
        <v>700</v>
      </c>
      <c r="G224" s="25" t="s">
        <v>379</v>
      </c>
      <c r="H224" s="25" t="s">
        <v>379</v>
      </c>
      <c r="I224" s="25" t="s">
        <v>379</v>
      </c>
      <c r="J224" s="238" t="s">
        <v>379</v>
      </c>
      <c r="K224" s="334">
        <v>0.44938505203405865</v>
      </c>
      <c r="L224" s="208"/>
      <c r="M224" s="308">
        <f t="shared" si="7"/>
        <v>30558183.538315989</v>
      </c>
      <c r="N224" s="308">
        <f t="shared" si="6"/>
        <v>0</v>
      </c>
    </row>
    <row r="225" spans="1:14" s="11" customFormat="1" outlineLevel="3" x14ac:dyDescent="0.25">
      <c r="A225" s="156" t="s">
        <v>482</v>
      </c>
      <c r="B225" s="155" t="s">
        <v>480</v>
      </c>
      <c r="C225" s="184"/>
      <c r="D225" s="153"/>
      <c r="E225" s="25" t="s">
        <v>441</v>
      </c>
      <c r="F225" s="25" t="s">
        <v>678</v>
      </c>
      <c r="G225" s="25" t="s">
        <v>379</v>
      </c>
      <c r="H225" s="25" t="s">
        <v>379</v>
      </c>
      <c r="I225" s="25" t="s">
        <v>379</v>
      </c>
      <c r="J225" s="238" t="s">
        <v>379</v>
      </c>
      <c r="K225" s="334">
        <v>0.67407757805108803</v>
      </c>
      <c r="L225" s="208"/>
      <c r="M225" s="308">
        <f t="shared" si="7"/>
        <v>45837275.307473987</v>
      </c>
      <c r="N225" s="308">
        <f t="shared" si="6"/>
        <v>0</v>
      </c>
    </row>
    <row r="226" spans="1:14" s="11" customFormat="1" outlineLevel="3" x14ac:dyDescent="0.25">
      <c r="A226" s="156" t="s">
        <v>482</v>
      </c>
      <c r="B226" s="155" t="s">
        <v>480</v>
      </c>
      <c r="C226" s="184"/>
      <c r="D226" s="153"/>
      <c r="E226" s="25" t="s">
        <v>467</v>
      </c>
      <c r="F226" s="25" t="s">
        <v>701</v>
      </c>
      <c r="G226" s="25" t="s">
        <v>379</v>
      </c>
      <c r="H226" s="25" t="s">
        <v>379</v>
      </c>
      <c r="I226" s="25" t="s">
        <v>379</v>
      </c>
      <c r="J226" s="238" t="s">
        <v>379</v>
      </c>
      <c r="K226" s="334">
        <v>0.55581835383159883</v>
      </c>
      <c r="L226" s="208"/>
      <c r="M226" s="308">
        <f t="shared" si="7"/>
        <v>37795648.060548723</v>
      </c>
      <c r="N226" s="308">
        <f t="shared" si="6"/>
        <v>0</v>
      </c>
    </row>
    <row r="227" spans="1:14" s="11" customFormat="1" outlineLevel="2" x14ac:dyDescent="0.25">
      <c r="A227" s="156"/>
      <c r="B227" s="155"/>
      <c r="C227" s="172" t="s">
        <v>443</v>
      </c>
      <c r="D227" s="183"/>
      <c r="E227" s="171"/>
      <c r="F227" s="171"/>
      <c r="G227" s="171" t="s">
        <v>379</v>
      </c>
      <c r="H227" s="171" t="s">
        <v>379</v>
      </c>
      <c r="I227" s="171" t="s">
        <v>379</v>
      </c>
      <c r="J227" s="331" t="s">
        <v>379</v>
      </c>
      <c r="K227" s="173">
        <v>2.814569536423841</v>
      </c>
      <c r="L227" s="206">
        <v>0</v>
      </c>
      <c r="M227" s="306">
        <f t="shared" si="7"/>
        <v>191390728.47682118</v>
      </c>
      <c r="N227" s="306">
        <f t="shared" si="6"/>
        <v>0</v>
      </c>
    </row>
    <row r="228" spans="1:14" s="11" customFormat="1" outlineLevel="3" x14ac:dyDescent="0.25">
      <c r="A228" s="156" t="s">
        <v>482</v>
      </c>
      <c r="B228" s="155" t="s">
        <v>480</v>
      </c>
      <c r="C228" s="184"/>
      <c r="D228" s="153"/>
      <c r="E228" s="25" t="s">
        <v>434</v>
      </c>
      <c r="F228" s="25" t="s">
        <v>672</v>
      </c>
      <c r="G228" s="25" t="s">
        <v>379</v>
      </c>
      <c r="H228" s="25" t="s">
        <v>379</v>
      </c>
      <c r="I228" s="25" t="s">
        <v>379</v>
      </c>
      <c r="J228" s="238" t="s">
        <v>379</v>
      </c>
      <c r="K228" s="334">
        <v>0.78051087984862821</v>
      </c>
      <c r="L228" s="208"/>
      <c r="M228" s="308">
        <f t="shared" si="7"/>
        <v>53074739.829706714</v>
      </c>
      <c r="N228" s="308">
        <f t="shared" si="6"/>
        <v>0</v>
      </c>
    </row>
    <row r="229" spans="1:14" s="11" customFormat="1" outlineLevel="3" x14ac:dyDescent="0.25">
      <c r="A229" s="156" t="s">
        <v>482</v>
      </c>
      <c r="B229" s="155" t="s">
        <v>480</v>
      </c>
      <c r="C229" s="184"/>
      <c r="D229" s="153"/>
      <c r="E229" s="25" t="s">
        <v>448</v>
      </c>
      <c r="F229" s="25" t="s">
        <v>673</v>
      </c>
      <c r="G229" s="25" t="s">
        <v>379</v>
      </c>
      <c r="H229" s="25" t="s">
        <v>379</v>
      </c>
      <c r="I229" s="25" t="s">
        <v>379</v>
      </c>
      <c r="J229" s="238" t="s">
        <v>379</v>
      </c>
      <c r="K229" s="334">
        <v>0.67407757805108803</v>
      </c>
      <c r="L229" s="208"/>
      <c r="M229" s="308">
        <f t="shared" si="7"/>
        <v>45837275.307473987</v>
      </c>
      <c r="N229" s="308">
        <f t="shared" si="6"/>
        <v>0</v>
      </c>
    </row>
    <row r="230" spans="1:14" s="11" customFormat="1" outlineLevel="3" x14ac:dyDescent="0.25">
      <c r="A230" s="156" t="s">
        <v>482</v>
      </c>
      <c r="B230" s="155" t="s">
        <v>480</v>
      </c>
      <c r="C230" s="184"/>
      <c r="D230" s="153"/>
      <c r="E230" s="25" t="s">
        <v>440</v>
      </c>
      <c r="F230" s="25" t="s">
        <v>679</v>
      </c>
      <c r="G230" s="25" t="s">
        <v>379</v>
      </c>
      <c r="H230" s="25" t="s">
        <v>379</v>
      </c>
      <c r="I230" s="25" t="s">
        <v>379</v>
      </c>
      <c r="J230" s="238" t="s">
        <v>379</v>
      </c>
      <c r="K230" s="334">
        <v>0.67407757805108803</v>
      </c>
      <c r="L230" s="208"/>
      <c r="M230" s="308">
        <f t="shared" si="7"/>
        <v>45837275.307473987</v>
      </c>
      <c r="N230" s="308">
        <f t="shared" si="6"/>
        <v>0</v>
      </c>
    </row>
    <row r="231" spans="1:14" s="11" customFormat="1" outlineLevel="3" x14ac:dyDescent="0.25">
      <c r="A231" s="156" t="s">
        <v>482</v>
      </c>
      <c r="B231" s="155" t="s">
        <v>480</v>
      </c>
      <c r="C231" s="184"/>
      <c r="D231" s="153"/>
      <c r="E231" s="25" t="s">
        <v>468</v>
      </c>
      <c r="F231" s="25" t="s">
        <v>703</v>
      </c>
      <c r="G231" s="25" t="s">
        <v>379</v>
      </c>
      <c r="H231" s="25" t="s">
        <v>379</v>
      </c>
      <c r="I231" s="25" t="s">
        <v>379</v>
      </c>
      <c r="J231" s="238" t="s">
        <v>379</v>
      </c>
      <c r="K231" s="334">
        <v>0.34295175023651847</v>
      </c>
      <c r="L231" s="208"/>
      <c r="M231" s="308">
        <f t="shared" si="7"/>
        <v>23320719.016083255</v>
      </c>
      <c r="N231" s="308">
        <f t="shared" si="6"/>
        <v>0</v>
      </c>
    </row>
    <row r="232" spans="1:14" s="11" customFormat="1" outlineLevel="3" x14ac:dyDescent="0.25">
      <c r="A232" s="156" t="s">
        <v>482</v>
      </c>
      <c r="B232" s="155" t="s">
        <v>480</v>
      </c>
      <c r="C232" s="184"/>
      <c r="D232" s="153"/>
      <c r="E232" s="25" t="s">
        <v>469</v>
      </c>
      <c r="F232" s="25" t="s">
        <v>702</v>
      </c>
      <c r="G232" s="25" t="s">
        <v>379</v>
      </c>
      <c r="H232" s="25" t="s">
        <v>379</v>
      </c>
      <c r="I232" s="25" t="s">
        <v>379</v>
      </c>
      <c r="J232" s="238" t="s">
        <v>379</v>
      </c>
      <c r="K232" s="334">
        <v>0.34295175023651847</v>
      </c>
      <c r="L232" s="208"/>
      <c r="M232" s="308">
        <f t="shared" si="7"/>
        <v>23320719.016083255</v>
      </c>
      <c r="N232" s="308">
        <f t="shared" si="6"/>
        <v>0</v>
      </c>
    </row>
    <row r="233" spans="1:14" s="11" customFormat="1" outlineLevel="2" x14ac:dyDescent="0.25">
      <c r="A233" s="156"/>
      <c r="B233" s="155"/>
      <c r="C233" s="172" t="s">
        <v>407</v>
      </c>
      <c r="D233" s="183"/>
      <c r="E233" s="171"/>
      <c r="F233" s="171"/>
      <c r="G233" s="171" t="s">
        <v>379</v>
      </c>
      <c r="H233" s="171" t="s">
        <v>379</v>
      </c>
      <c r="I233" s="171" t="s">
        <v>379</v>
      </c>
      <c r="J233" s="331" t="s">
        <v>379</v>
      </c>
      <c r="K233" s="173">
        <v>4.1390728476821188</v>
      </c>
      <c r="L233" s="206">
        <v>0</v>
      </c>
      <c r="M233" s="306">
        <f t="shared" si="7"/>
        <v>281456953.64238405</v>
      </c>
      <c r="N233" s="306">
        <f t="shared" si="6"/>
        <v>0</v>
      </c>
    </row>
    <row r="234" spans="1:14" s="11" customFormat="1" outlineLevel="3" x14ac:dyDescent="0.25">
      <c r="A234" s="156" t="s">
        <v>482</v>
      </c>
      <c r="B234" s="155" t="s">
        <v>480</v>
      </c>
      <c r="C234" s="184"/>
      <c r="D234" s="153"/>
      <c r="E234" s="25" t="s">
        <v>435</v>
      </c>
      <c r="F234" s="25" t="s">
        <v>688</v>
      </c>
      <c r="G234" s="25" t="s">
        <v>379</v>
      </c>
      <c r="H234" s="25" t="s">
        <v>379</v>
      </c>
      <c r="I234" s="25" t="s">
        <v>379</v>
      </c>
      <c r="J234" s="238" t="s">
        <v>379</v>
      </c>
      <c r="K234" s="334">
        <v>0.73320719016083258</v>
      </c>
      <c r="L234" s="208"/>
      <c r="M234" s="308">
        <f t="shared" si="7"/>
        <v>49858088.930936612</v>
      </c>
      <c r="N234" s="308">
        <f t="shared" si="6"/>
        <v>0</v>
      </c>
    </row>
    <row r="235" spans="1:14" s="11" customFormat="1" outlineLevel="3" x14ac:dyDescent="0.25">
      <c r="A235" s="156" t="s">
        <v>482</v>
      </c>
      <c r="B235" s="155" t="s">
        <v>480</v>
      </c>
      <c r="C235" s="184"/>
      <c r="D235" s="153"/>
      <c r="E235" s="25" t="s">
        <v>436</v>
      </c>
      <c r="F235" s="25" t="s">
        <v>686</v>
      </c>
      <c r="G235" s="25" t="s">
        <v>379</v>
      </c>
      <c r="H235" s="25" t="s">
        <v>379</v>
      </c>
      <c r="I235" s="25" t="s">
        <v>379</v>
      </c>
      <c r="J235" s="238" t="s">
        <v>379</v>
      </c>
      <c r="K235" s="334">
        <v>0.44938505203405865</v>
      </c>
      <c r="L235" s="208"/>
      <c r="M235" s="308">
        <f t="shared" si="7"/>
        <v>30558183.538315989</v>
      </c>
      <c r="N235" s="308">
        <f t="shared" si="6"/>
        <v>0</v>
      </c>
    </row>
    <row r="236" spans="1:14" s="11" customFormat="1" outlineLevel="3" x14ac:dyDescent="0.25">
      <c r="A236" s="156" t="s">
        <v>482</v>
      </c>
      <c r="B236" s="155" t="s">
        <v>480</v>
      </c>
      <c r="C236" s="184"/>
      <c r="D236" s="153"/>
      <c r="E236" s="25" t="s">
        <v>437</v>
      </c>
      <c r="F236" s="25" t="s">
        <v>689</v>
      </c>
      <c r="G236" s="25" t="s">
        <v>379</v>
      </c>
      <c r="H236" s="25" t="s">
        <v>379</v>
      </c>
      <c r="I236" s="25" t="s">
        <v>379</v>
      </c>
      <c r="J236" s="238" t="s">
        <v>379</v>
      </c>
      <c r="K236" s="334">
        <v>0.44938505203405865</v>
      </c>
      <c r="L236" s="208"/>
      <c r="M236" s="308">
        <f t="shared" si="7"/>
        <v>30558183.538315989</v>
      </c>
      <c r="N236" s="308">
        <f t="shared" si="6"/>
        <v>0</v>
      </c>
    </row>
    <row r="237" spans="1:14" s="11" customFormat="1" outlineLevel="3" x14ac:dyDescent="0.25">
      <c r="A237" s="156" t="s">
        <v>482</v>
      </c>
      <c r="B237" s="155" t="s">
        <v>480</v>
      </c>
      <c r="C237" s="184"/>
      <c r="D237" s="153"/>
      <c r="E237" s="25" t="s">
        <v>438</v>
      </c>
      <c r="F237" s="25" t="s">
        <v>690</v>
      </c>
      <c r="G237" s="25" t="s">
        <v>379</v>
      </c>
      <c r="H237" s="25" t="s">
        <v>379</v>
      </c>
      <c r="I237" s="25" t="s">
        <v>379</v>
      </c>
      <c r="J237" s="238" t="s">
        <v>379</v>
      </c>
      <c r="K237" s="334">
        <v>0.73320719016083258</v>
      </c>
      <c r="L237" s="208"/>
      <c r="M237" s="308">
        <f t="shared" si="7"/>
        <v>49858088.930936612</v>
      </c>
      <c r="N237" s="308">
        <f t="shared" si="6"/>
        <v>0</v>
      </c>
    </row>
    <row r="238" spans="1:14" s="11" customFormat="1" outlineLevel="3" x14ac:dyDescent="0.25">
      <c r="A238" s="156" t="s">
        <v>482</v>
      </c>
      <c r="B238" s="155" t="s">
        <v>480</v>
      </c>
      <c r="C238" s="184"/>
      <c r="D238" s="153"/>
      <c r="E238" s="25" t="s">
        <v>449</v>
      </c>
      <c r="F238" s="25" t="s">
        <v>691</v>
      </c>
      <c r="G238" s="25" t="s">
        <v>379</v>
      </c>
      <c r="H238" s="25" t="s">
        <v>379</v>
      </c>
      <c r="I238" s="25" t="s">
        <v>379</v>
      </c>
      <c r="J238" s="238" t="s">
        <v>379</v>
      </c>
      <c r="K238" s="334">
        <v>0.66225165562913912</v>
      </c>
      <c r="L238" s="208"/>
      <c r="M238" s="308">
        <f t="shared" si="7"/>
        <v>45033112.582781456</v>
      </c>
      <c r="N238" s="308">
        <f t="shared" si="6"/>
        <v>0</v>
      </c>
    </row>
    <row r="239" spans="1:14" s="11" customFormat="1" outlineLevel="3" x14ac:dyDescent="0.25">
      <c r="A239" s="156" t="s">
        <v>482</v>
      </c>
      <c r="B239" s="155" t="s">
        <v>480</v>
      </c>
      <c r="C239" s="184"/>
      <c r="D239" s="153"/>
      <c r="E239" s="25" t="s">
        <v>470</v>
      </c>
      <c r="F239" s="25" t="s">
        <v>692</v>
      </c>
      <c r="G239" s="25" t="s">
        <v>379</v>
      </c>
      <c r="H239" s="25" t="s">
        <v>379</v>
      </c>
      <c r="I239" s="25" t="s">
        <v>379</v>
      </c>
      <c r="J239" s="238" t="s">
        <v>379</v>
      </c>
      <c r="K239" s="334">
        <v>0.33112582781456956</v>
      </c>
      <c r="L239" s="208"/>
      <c r="M239" s="308">
        <f t="shared" si="7"/>
        <v>22516556.291390728</v>
      </c>
      <c r="N239" s="308">
        <f t="shared" si="6"/>
        <v>0</v>
      </c>
    </row>
    <row r="240" spans="1:14" s="11" customFormat="1" outlineLevel="3" x14ac:dyDescent="0.25">
      <c r="A240" s="156" t="s">
        <v>482</v>
      </c>
      <c r="B240" s="155" t="s">
        <v>480</v>
      </c>
      <c r="C240" s="184"/>
      <c r="D240" s="153"/>
      <c r="E240" s="25" t="s">
        <v>471</v>
      </c>
      <c r="F240" s="25" t="s">
        <v>687</v>
      </c>
      <c r="G240" s="25" t="s">
        <v>379</v>
      </c>
      <c r="H240" s="25" t="s">
        <v>379</v>
      </c>
      <c r="I240" s="25" t="s">
        <v>379</v>
      </c>
      <c r="J240" s="238" t="s">
        <v>379</v>
      </c>
      <c r="K240" s="334">
        <v>0.44938505203405865</v>
      </c>
      <c r="L240" s="208"/>
      <c r="M240" s="308">
        <f t="shared" si="7"/>
        <v>30558183.538315989</v>
      </c>
      <c r="N240" s="308">
        <f t="shared" si="6"/>
        <v>0</v>
      </c>
    </row>
    <row r="241" spans="1:14" s="11" customFormat="1" outlineLevel="3" x14ac:dyDescent="0.25">
      <c r="A241" s="156" t="s">
        <v>482</v>
      </c>
      <c r="B241" s="155" t="s">
        <v>480</v>
      </c>
      <c r="C241" s="184"/>
      <c r="D241" s="153"/>
      <c r="E241" s="25" t="s">
        <v>472</v>
      </c>
      <c r="F241" s="25" t="s">
        <v>704</v>
      </c>
      <c r="G241" s="25" t="s">
        <v>379</v>
      </c>
      <c r="H241" s="25" t="s">
        <v>379</v>
      </c>
      <c r="I241" s="25" t="s">
        <v>379</v>
      </c>
      <c r="J241" s="238" t="s">
        <v>379</v>
      </c>
      <c r="K241" s="334">
        <v>0.33112582781456956</v>
      </c>
      <c r="L241" s="208"/>
      <c r="M241" s="308">
        <f t="shared" si="7"/>
        <v>22516556.291390728</v>
      </c>
      <c r="N241" s="308">
        <f t="shared" si="6"/>
        <v>0</v>
      </c>
    </row>
    <row r="242" spans="1:14" s="11" customFormat="1" outlineLevel="2" x14ac:dyDescent="0.25">
      <c r="A242" s="156"/>
      <c r="B242" s="155"/>
      <c r="C242" s="172" t="s">
        <v>404</v>
      </c>
      <c r="D242" s="183"/>
      <c r="E242" s="171"/>
      <c r="F242" s="171"/>
      <c r="G242" s="171" t="s">
        <v>379</v>
      </c>
      <c r="H242" s="171" t="s">
        <v>379</v>
      </c>
      <c r="I242" s="171" t="s">
        <v>379</v>
      </c>
      <c r="J242" s="331" t="s">
        <v>379</v>
      </c>
      <c r="K242" s="173">
        <v>0.8987701040681173</v>
      </c>
      <c r="L242" s="206">
        <v>0</v>
      </c>
      <c r="M242" s="306">
        <f t="shared" si="7"/>
        <v>61116367.076631978</v>
      </c>
      <c r="N242" s="306">
        <f t="shared" si="6"/>
        <v>0</v>
      </c>
    </row>
    <row r="243" spans="1:14" s="11" customFormat="1" outlineLevel="3" x14ac:dyDescent="0.25">
      <c r="A243" s="156" t="s">
        <v>482</v>
      </c>
      <c r="B243" s="155" t="s">
        <v>480</v>
      </c>
      <c r="C243" s="184"/>
      <c r="D243" s="153"/>
      <c r="E243" s="25" t="s">
        <v>433</v>
      </c>
      <c r="F243" s="25" t="s">
        <v>841</v>
      </c>
      <c r="G243" s="25" t="s">
        <v>379</v>
      </c>
      <c r="H243" s="25" t="s">
        <v>379</v>
      </c>
      <c r="I243" s="25" t="s">
        <v>379</v>
      </c>
      <c r="J243" s="238" t="s">
        <v>379</v>
      </c>
      <c r="K243" s="334">
        <v>0.44938505203405865</v>
      </c>
      <c r="L243" s="208"/>
      <c r="M243" s="308">
        <f t="shared" si="7"/>
        <v>30558183.538315989</v>
      </c>
      <c r="N243" s="308">
        <f t="shared" si="6"/>
        <v>0</v>
      </c>
    </row>
    <row r="244" spans="1:14" s="11" customFormat="1" outlineLevel="3" x14ac:dyDescent="0.25">
      <c r="A244" s="156" t="s">
        <v>482</v>
      </c>
      <c r="B244" s="155" t="s">
        <v>480</v>
      </c>
      <c r="C244" s="184"/>
      <c r="D244" s="153"/>
      <c r="E244" s="25" t="s">
        <v>450</v>
      </c>
      <c r="F244" s="25" t="s">
        <v>842</v>
      </c>
      <c r="G244" s="25" t="s">
        <v>379</v>
      </c>
      <c r="H244" s="25" t="s">
        <v>379</v>
      </c>
      <c r="I244" s="25" t="s">
        <v>379</v>
      </c>
      <c r="J244" s="238" t="s">
        <v>379</v>
      </c>
      <c r="K244" s="334">
        <v>0.44938505203405865</v>
      </c>
      <c r="L244" s="208"/>
      <c r="M244" s="308">
        <f t="shared" si="7"/>
        <v>30558183.538315989</v>
      </c>
      <c r="N244" s="308">
        <f t="shared" si="6"/>
        <v>0</v>
      </c>
    </row>
    <row r="245" spans="1:14" s="11" customFormat="1" outlineLevel="2" x14ac:dyDescent="0.25">
      <c r="A245" s="156" t="s">
        <v>482</v>
      </c>
      <c r="B245" s="155"/>
      <c r="C245" s="172" t="s">
        <v>451</v>
      </c>
      <c r="D245" s="183"/>
      <c r="E245" s="171"/>
      <c r="F245" s="171"/>
      <c r="G245" s="171" t="s">
        <v>379</v>
      </c>
      <c r="H245" s="171" t="s">
        <v>379</v>
      </c>
      <c r="I245" s="171" t="s">
        <v>379</v>
      </c>
      <c r="J245" s="331" t="s">
        <v>379</v>
      </c>
      <c r="K245" s="173">
        <v>0.44938505203405865</v>
      </c>
      <c r="L245" s="206">
        <v>0</v>
      </c>
      <c r="M245" s="306">
        <f t="shared" si="7"/>
        <v>30558183.538315989</v>
      </c>
      <c r="N245" s="306">
        <f t="shared" si="6"/>
        <v>0</v>
      </c>
    </row>
    <row r="246" spans="1:14" s="11" customFormat="1" outlineLevel="3" x14ac:dyDescent="0.25">
      <c r="A246" s="156" t="s">
        <v>482</v>
      </c>
      <c r="B246" s="155" t="s">
        <v>480</v>
      </c>
      <c r="C246" s="184"/>
      <c r="D246" s="153"/>
      <c r="E246" s="25" t="s">
        <v>453</v>
      </c>
      <c r="F246" s="25" t="s">
        <v>680</v>
      </c>
      <c r="G246" s="25" t="s">
        <v>379</v>
      </c>
      <c r="H246" s="25" t="s">
        <v>379</v>
      </c>
      <c r="I246" s="25" t="s">
        <v>379</v>
      </c>
      <c r="J246" s="238" t="s">
        <v>379</v>
      </c>
      <c r="K246" s="334">
        <v>0.22469252601702933</v>
      </c>
      <c r="L246" s="208"/>
      <c r="M246" s="308">
        <f t="shared" si="7"/>
        <v>15279091.769157995</v>
      </c>
      <c r="N246" s="308">
        <f t="shared" si="6"/>
        <v>0</v>
      </c>
    </row>
    <row r="247" spans="1:14" s="11" customFormat="1" outlineLevel="3" x14ac:dyDescent="0.25">
      <c r="A247" s="156" t="s">
        <v>482</v>
      </c>
      <c r="B247" s="155" t="s">
        <v>480</v>
      </c>
      <c r="C247" s="184"/>
      <c r="D247" s="153"/>
      <c r="E247" s="25" t="s">
        <v>452</v>
      </c>
      <c r="F247" s="25" t="s">
        <v>685</v>
      </c>
      <c r="G247" s="25" t="s">
        <v>379</v>
      </c>
      <c r="H247" s="25" t="s">
        <v>379</v>
      </c>
      <c r="I247" s="25" t="s">
        <v>379</v>
      </c>
      <c r="J247" s="238" t="s">
        <v>379</v>
      </c>
      <c r="K247" s="334">
        <v>0.22469252601702933</v>
      </c>
      <c r="L247" s="208"/>
      <c r="M247" s="308">
        <f t="shared" si="7"/>
        <v>15279091.769157995</v>
      </c>
      <c r="N247" s="308">
        <f t="shared" si="6"/>
        <v>0</v>
      </c>
    </row>
    <row r="248" spans="1:14" s="11" customFormat="1" outlineLevel="2" x14ac:dyDescent="0.25">
      <c r="A248" s="156"/>
      <c r="B248" s="155"/>
      <c r="C248" s="172" t="s">
        <v>215</v>
      </c>
      <c r="D248" s="183"/>
      <c r="E248" s="171"/>
      <c r="F248" s="171"/>
      <c r="G248" s="171" t="s">
        <v>379</v>
      </c>
      <c r="H248" s="171" t="s">
        <v>379</v>
      </c>
      <c r="I248" s="171" t="s">
        <v>379</v>
      </c>
      <c r="J248" s="331" t="s">
        <v>379</v>
      </c>
      <c r="K248" s="173">
        <v>1.6911069063386943</v>
      </c>
      <c r="L248" s="206">
        <v>0</v>
      </c>
      <c r="M248" s="306">
        <f t="shared" si="7"/>
        <v>114995269.63103122</v>
      </c>
      <c r="N248" s="306">
        <f t="shared" si="6"/>
        <v>0</v>
      </c>
    </row>
    <row r="249" spans="1:14" s="11" customFormat="1" outlineLevel="3" x14ac:dyDescent="0.25">
      <c r="A249" s="156" t="s">
        <v>482</v>
      </c>
      <c r="B249" s="155" t="s">
        <v>480</v>
      </c>
      <c r="C249" s="184"/>
      <c r="D249" s="153"/>
      <c r="E249" s="25" t="s">
        <v>444</v>
      </c>
      <c r="F249" s="25" t="s">
        <v>682</v>
      </c>
      <c r="G249" s="25" t="s">
        <v>379</v>
      </c>
      <c r="H249" s="25" t="s">
        <v>379</v>
      </c>
      <c r="I249" s="25" t="s">
        <v>379</v>
      </c>
      <c r="J249" s="238" t="s">
        <v>379</v>
      </c>
      <c r="K249" s="334">
        <v>0.56764427625354774</v>
      </c>
      <c r="L249" s="208"/>
      <c r="M249" s="308">
        <f t="shared" si="7"/>
        <v>38599810.785241246</v>
      </c>
      <c r="N249" s="308">
        <f t="shared" si="6"/>
        <v>0</v>
      </c>
    </row>
    <row r="250" spans="1:14" s="11" customFormat="1" outlineLevel="3" x14ac:dyDescent="0.25">
      <c r="A250" s="156" t="s">
        <v>482</v>
      </c>
      <c r="B250" s="155" t="s">
        <v>480</v>
      </c>
      <c r="C250" s="184"/>
      <c r="D250" s="153"/>
      <c r="E250" s="25" t="s">
        <v>822</v>
      </c>
      <c r="F250" s="25" t="s">
        <v>683</v>
      </c>
      <c r="G250" s="25" t="s">
        <v>379</v>
      </c>
      <c r="H250" s="25" t="s">
        <v>379</v>
      </c>
      <c r="I250" s="25" t="s">
        <v>379</v>
      </c>
      <c r="J250" s="238" t="s">
        <v>379</v>
      </c>
      <c r="K250" s="334">
        <v>0.67407757805108803</v>
      </c>
      <c r="L250" s="208"/>
      <c r="M250" s="308">
        <f t="shared" si="7"/>
        <v>45837275.307473987</v>
      </c>
      <c r="N250" s="308">
        <f t="shared" si="6"/>
        <v>0</v>
      </c>
    </row>
    <row r="251" spans="1:14" s="11" customFormat="1" outlineLevel="3" x14ac:dyDescent="0.25">
      <c r="A251" s="156" t="s">
        <v>482</v>
      </c>
      <c r="B251" s="155" t="s">
        <v>480</v>
      </c>
      <c r="C251" s="184"/>
      <c r="D251" s="153"/>
      <c r="E251" s="25" t="s">
        <v>445</v>
      </c>
      <c r="F251" s="25" t="s">
        <v>684</v>
      </c>
      <c r="G251" s="25" t="s">
        <v>379</v>
      </c>
      <c r="H251" s="25" t="s">
        <v>379</v>
      </c>
      <c r="I251" s="25" t="s">
        <v>379</v>
      </c>
      <c r="J251" s="238" t="s">
        <v>379</v>
      </c>
      <c r="K251" s="334">
        <v>0.44938505203405865</v>
      </c>
      <c r="L251" s="208"/>
      <c r="M251" s="308">
        <f t="shared" si="7"/>
        <v>30558183.538315989</v>
      </c>
      <c r="N251" s="308">
        <f t="shared" si="6"/>
        <v>0</v>
      </c>
    </row>
    <row r="252" spans="1:14" s="11" customFormat="1" outlineLevel="2" x14ac:dyDescent="0.25">
      <c r="A252" s="156"/>
      <c r="B252" s="155"/>
      <c r="C252" s="172" t="s">
        <v>455</v>
      </c>
      <c r="D252" s="183"/>
      <c r="E252" s="171"/>
      <c r="F252" s="171"/>
      <c r="G252" s="171" t="s">
        <v>379</v>
      </c>
      <c r="H252" s="171" t="s">
        <v>379</v>
      </c>
      <c r="I252" s="171" t="s">
        <v>379</v>
      </c>
      <c r="J252" s="331" t="s">
        <v>379</v>
      </c>
      <c r="K252" s="173">
        <v>1.9157994323557237</v>
      </c>
      <c r="L252" s="206">
        <v>0</v>
      </c>
      <c r="M252" s="306">
        <f t="shared" si="7"/>
        <v>130274361.40018921</v>
      </c>
      <c r="N252" s="306">
        <f t="shared" si="6"/>
        <v>0</v>
      </c>
    </row>
    <row r="253" spans="1:14" s="11" customFormat="1" outlineLevel="3" x14ac:dyDescent="0.25">
      <c r="A253" s="156" t="s">
        <v>482</v>
      </c>
      <c r="B253" s="155" t="s">
        <v>480</v>
      </c>
      <c r="C253" s="184"/>
      <c r="D253" s="153"/>
      <c r="E253" s="25" t="s">
        <v>456</v>
      </c>
      <c r="F253" s="25" t="s">
        <v>676</v>
      </c>
      <c r="G253" s="25" t="s">
        <v>379</v>
      </c>
      <c r="H253" s="25" t="s">
        <v>379</v>
      </c>
      <c r="I253" s="25" t="s">
        <v>379</v>
      </c>
      <c r="J253" s="238" t="s">
        <v>379</v>
      </c>
      <c r="K253" s="334">
        <v>0.67407757805108803</v>
      </c>
      <c r="L253" s="208"/>
      <c r="M253" s="308">
        <f t="shared" si="7"/>
        <v>45837275.307473987</v>
      </c>
      <c r="N253" s="308">
        <f t="shared" si="6"/>
        <v>0</v>
      </c>
    </row>
    <row r="254" spans="1:14" s="11" customFormat="1" outlineLevel="3" x14ac:dyDescent="0.25">
      <c r="A254" s="156" t="s">
        <v>482</v>
      </c>
      <c r="B254" s="155" t="s">
        <v>480</v>
      </c>
      <c r="C254" s="184"/>
      <c r="D254" s="153"/>
      <c r="E254" s="25" t="s">
        <v>457</v>
      </c>
      <c r="F254" s="25" t="s">
        <v>677</v>
      </c>
      <c r="G254" s="25" t="s">
        <v>379</v>
      </c>
      <c r="H254" s="25" t="s">
        <v>379</v>
      </c>
      <c r="I254" s="25" t="s">
        <v>379</v>
      </c>
      <c r="J254" s="238" t="s">
        <v>379</v>
      </c>
      <c r="K254" s="334">
        <v>0.34295175023651847</v>
      </c>
      <c r="L254" s="208"/>
      <c r="M254" s="308">
        <f t="shared" si="7"/>
        <v>23320719.016083255</v>
      </c>
      <c r="N254" s="308">
        <f t="shared" si="6"/>
        <v>0</v>
      </c>
    </row>
    <row r="255" spans="1:14" s="11" customFormat="1" outlineLevel="3" x14ac:dyDescent="0.25">
      <c r="A255" s="156" t="s">
        <v>482</v>
      </c>
      <c r="B255" s="155" t="s">
        <v>480</v>
      </c>
      <c r="C255" s="184"/>
      <c r="D255" s="153"/>
      <c r="E255" s="25" t="s">
        <v>458</v>
      </c>
      <c r="F255" s="25" t="s">
        <v>681</v>
      </c>
      <c r="G255" s="25" t="s">
        <v>379</v>
      </c>
      <c r="H255" s="25" t="s">
        <v>379</v>
      </c>
      <c r="I255" s="25" t="s">
        <v>379</v>
      </c>
      <c r="J255" s="238" t="s">
        <v>379</v>
      </c>
      <c r="K255" s="334">
        <v>0.55581835383159883</v>
      </c>
      <c r="L255" s="208"/>
      <c r="M255" s="308">
        <f t="shared" si="7"/>
        <v>37795648.060548723</v>
      </c>
      <c r="N255" s="308">
        <f t="shared" si="6"/>
        <v>0</v>
      </c>
    </row>
    <row r="256" spans="1:14" s="11" customFormat="1" outlineLevel="3" x14ac:dyDescent="0.25">
      <c r="A256" s="156" t="s">
        <v>482</v>
      </c>
      <c r="B256" s="168" t="s">
        <v>480</v>
      </c>
      <c r="C256" s="175"/>
      <c r="D256" s="186"/>
      <c r="E256" s="340" t="s">
        <v>459</v>
      </c>
      <c r="F256" s="25" t="s">
        <v>705</v>
      </c>
      <c r="G256" s="340" t="s">
        <v>379</v>
      </c>
      <c r="H256" s="340" t="s">
        <v>379</v>
      </c>
      <c r="I256" s="340" t="s">
        <v>379</v>
      </c>
      <c r="J256" s="341" t="s">
        <v>379</v>
      </c>
      <c r="K256" s="342">
        <v>0.34295175023651847</v>
      </c>
      <c r="L256" s="343"/>
      <c r="M256" s="349">
        <f t="shared" si="7"/>
        <v>23320719.016083255</v>
      </c>
      <c r="N256" s="349">
        <f t="shared" si="6"/>
        <v>0</v>
      </c>
    </row>
    <row r="257" spans="1:14" s="11" customFormat="1" outlineLevel="2" x14ac:dyDescent="0.25">
      <c r="A257" s="156"/>
      <c r="B257" s="155"/>
      <c r="C257" s="172" t="s">
        <v>840</v>
      </c>
      <c r="D257" s="183"/>
      <c r="E257" s="171"/>
      <c r="F257" s="171"/>
      <c r="G257" s="171" t="s">
        <v>379</v>
      </c>
      <c r="H257" s="171" t="s">
        <v>379</v>
      </c>
      <c r="I257" s="171" t="s">
        <v>379</v>
      </c>
      <c r="J257" s="331" t="s">
        <v>379</v>
      </c>
      <c r="K257" s="173">
        <v>0.94607379375591294</v>
      </c>
      <c r="L257" s="206">
        <v>0</v>
      </c>
      <c r="M257" s="306">
        <f t="shared" si="7"/>
        <v>64333017.97540208</v>
      </c>
      <c r="N257" s="306">
        <f t="shared" si="6"/>
        <v>0</v>
      </c>
    </row>
    <row r="258" spans="1:14" s="11" customFormat="1" outlineLevel="3" x14ac:dyDescent="0.25">
      <c r="A258" s="156" t="s">
        <v>482</v>
      </c>
      <c r="B258" s="155" t="s">
        <v>480</v>
      </c>
      <c r="C258" s="184"/>
      <c r="D258" s="153"/>
      <c r="E258" s="25" t="s">
        <v>834</v>
      </c>
      <c r="F258" s="25" t="s">
        <v>835</v>
      </c>
      <c r="G258" s="25" t="s">
        <v>379</v>
      </c>
      <c r="H258" s="25" t="s">
        <v>379</v>
      </c>
      <c r="I258" s="25" t="s">
        <v>379</v>
      </c>
      <c r="J258" s="238" t="s">
        <v>379</v>
      </c>
      <c r="K258" s="334">
        <v>0.35477767265846738</v>
      </c>
      <c r="L258" s="208"/>
      <c r="M258" s="308">
        <f t="shared" si="7"/>
        <v>24124881.740775779</v>
      </c>
      <c r="N258" s="308">
        <f t="shared" si="6"/>
        <v>0</v>
      </c>
    </row>
    <row r="259" spans="1:14" s="11" customFormat="1" outlineLevel="3" x14ac:dyDescent="0.25">
      <c r="A259" s="156" t="s">
        <v>482</v>
      </c>
      <c r="B259" s="155" t="s">
        <v>480</v>
      </c>
      <c r="C259" s="184"/>
      <c r="D259" s="153"/>
      <c r="E259" s="25" t="s">
        <v>836</v>
      </c>
      <c r="F259" s="25" t="s">
        <v>837</v>
      </c>
      <c r="G259" s="25" t="s">
        <v>379</v>
      </c>
      <c r="H259" s="25" t="s">
        <v>379</v>
      </c>
      <c r="I259" s="25" t="s">
        <v>379</v>
      </c>
      <c r="J259" s="238" t="s">
        <v>379</v>
      </c>
      <c r="K259" s="334">
        <v>0.35477767265846738</v>
      </c>
      <c r="L259" s="208"/>
      <c r="M259" s="308">
        <f t="shared" si="7"/>
        <v>24124881.740775779</v>
      </c>
      <c r="N259" s="308">
        <f t="shared" si="6"/>
        <v>0</v>
      </c>
    </row>
    <row r="260" spans="1:14" s="11" customFormat="1" outlineLevel="3" x14ac:dyDescent="0.25">
      <c r="A260" s="156" t="s">
        <v>482</v>
      </c>
      <c r="B260" s="155" t="s">
        <v>480</v>
      </c>
      <c r="C260" s="184"/>
      <c r="D260" s="153"/>
      <c r="E260" s="25" t="s">
        <v>838</v>
      </c>
      <c r="F260" s="25" t="s">
        <v>839</v>
      </c>
      <c r="G260" s="25" t="s">
        <v>379</v>
      </c>
      <c r="H260" s="25" t="s">
        <v>379</v>
      </c>
      <c r="I260" s="25" t="s">
        <v>379</v>
      </c>
      <c r="J260" s="238" t="s">
        <v>379</v>
      </c>
      <c r="K260" s="334">
        <v>0.23651844843897823</v>
      </c>
      <c r="L260" s="208"/>
      <c r="M260" s="308">
        <f t="shared" si="7"/>
        <v>16083254.49385052</v>
      </c>
      <c r="N260" s="308">
        <f t="shared" ref="N260" si="8">M260*L260</f>
        <v>0</v>
      </c>
    </row>
    <row r="261" spans="1:14" x14ac:dyDescent="0.25">
      <c r="K261" s="70"/>
    </row>
    <row r="262" spans="1:14" x14ac:dyDescent="0.25">
      <c r="K262" s="70"/>
    </row>
    <row r="263" spans="1:14" x14ac:dyDescent="0.25">
      <c r="J263"/>
      <c r="K263"/>
      <c r="L263"/>
    </row>
    <row r="264" spans="1:14" x14ac:dyDescent="0.25">
      <c r="J264"/>
      <c r="K264"/>
      <c r="L264"/>
    </row>
    <row r="265" spans="1:14" x14ac:dyDescent="0.25">
      <c r="J265"/>
      <c r="K265"/>
      <c r="L265"/>
    </row>
    <row r="266" spans="1:14" x14ac:dyDescent="0.25">
      <c r="J266"/>
      <c r="K266"/>
      <c r="L266"/>
    </row>
    <row r="267" spans="1:14" x14ac:dyDescent="0.25">
      <c r="J267"/>
      <c r="K267"/>
      <c r="L267"/>
    </row>
  </sheetData>
  <autoFilter ref="A2:L260"/>
  <mergeCells count="1">
    <mergeCell ref="E1:G1"/>
  </mergeCells>
  <conditionalFormatting sqref="F198:F204 F182:F190 F12:F17 F19:F20 F62:F69 F71:F110 F206:F256 F144:F178 F194:F196 F261:F1048576 F1:F10 F22:F57 F137:F142">
    <cfRule type="duplicateValues" dxfId="164" priority="17"/>
  </conditionalFormatting>
  <conditionalFormatting sqref="F11">
    <cfRule type="duplicateValues" dxfId="163" priority="16"/>
  </conditionalFormatting>
  <conditionalFormatting sqref="F18">
    <cfRule type="duplicateValues" dxfId="162" priority="15"/>
  </conditionalFormatting>
  <conditionalFormatting sqref="F58">
    <cfRule type="duplicateValues" dxfId="161" priority="14"/>
  </conditionalFormatting>
  <conditionalFormatting sqref="F59:F61">
    <cfRule type="duplicateValues" dxfId="160" priority="13"/>
  </conditionalFormatting>
  <conditionalFormatting sqref="F70">
    <cfRule type="duplicateValues" dxfId="159" priority="12"/>
  </conditionalFormatting>
  <conditionalFormatting sqref="F143">
    <cfRule type="duplicateValues" dxfId="158" priority="11"/>
  </conditionalFormatting>
  <conditionalFormatting sqref="F179:F180">
    <cfRule type="duplicateValues" dxfId="157" priority="10"/>
  </conditionalFormatting>
  <conditionalFormatting sqref="F197">
    <cfRule type="duplicateValues" dxfId="156" priority="9"/>
  </conditionalFormatting>
  <conditionalFormatting sqref="F205">
    <cfRule type="duplicateValues" dxfId="155" priority="8"/>
  </conditionalFormatting>
  <conditionalFormatting sqref="F181">
    <cfRule type="duplicateValues" dxfId="154" priority="7"/>
  </conditionalFormatting>
  <conditionalFormatting sqref="F193">
    <cfRule type="duplicateValues" dxfId="153" priority="6"/>
  </conditionalFormatting>
  <conditionalFormatting sqref="F191">
    <cfRule type="duplicateValues" dxfId="152" priority="5"/>
  </conditionalFormatting>
  <conditionalFormatting sqref="F192">
    <cfRule type="duplicateValues" dxfId="151" priority="4"/>
  </conditionalFormatting>
  <conditionalFormatting sqref="F257:F260">
    <cfRule type="duplicateValues" dxfId="150" priority="3"/>
  </conditionalFormatting>
  <conditionalFormatting sqref="F111:F136">
    <cfRule type="duplicateValues" dxfId="149" priority="2"/>
  </conditionalFormatting>
  <conditionalFormatting sqref="F21">
    <cfRule type="duplicateValues" dxfId="148" priority="1"/>
  </conditionalFormatting>
  <printOptions horizontalCentered="1"/>
  <pageMargins left="0.31496062992125984" right="0.31496062992125984" top="0.55118110236220474" bottom="0.55118110236220474" header="0.31496062992125984" footer="0.31496062992125984"/>
  <pageSetup paperSize="8" scale="49" fitToHeight="13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312"/>
  <sheetViews>
    <sheetView view="pageBreakPreview" zoomScale="70" zoomScaleNormal="85" zoomScaleSheetLayoutView="70" workbookViewId="0">
      <pane xSplit="5" ySplit="3" topLeftCell="H268" activePane="bottomRight" state="frozen"/>
      <selection activeCell="H7" sqref="H7:H22"/>
      <selection pane="topRight" activeCell="H7" sqref="H7:H22"/>
      <selection pane="bottomLeft" activeCell="H7" sqref="H7:H22"/>
      <selection pane="bottomRight" activeCell="M5" sqref="M5:N306"/>
    </sheetView>
  </sheetViews>
  <sheetFormatPr defaultColWidth="9.140625" defaultRowHeight="15" outlineLevelRow="4" x14ac:dyDescent="0.25"/>
  <cols>
    <col min="1" max="1" width="2.28515625" style="2" customWidth="1"/>
    <col min="2" max="2" width="2.42578125" style="2" customWidth="1"/>
    <col min="3" max="3" width="0.85546875" style="154" customWidth="1"/>
    <col min="4" max="4" width="1" style="154" customWidth="1"/>
    <col min="5" max="5" width="86.28515625" style="6" customWidth="1"/>
    <col min="6" max="6" width="27.42578125" style="6" customWidth="1"/>
    <col min="7" max="7" width="6.140625" style="2" customWidth="1"/>
    <col min="8" max="8" width="5.42578125" style="2" customWidth="1"/>
    <col min="9" max="9" width="13.7109375" style="2" customWidth="1"/>
    <col min="10" max="10" width="13.7109375" style="325" customWidth="1"/>
    <col min="11" max="11" width="9.7109375" style="2" customWidth="1"/>
    <col min="12" max="12" width="10.7109375" style="201" customWidth="1"/>
    <col min="13" max="13" width="18.140625" style="103" customWidth="1"/>
    <col min="14" max="14" width="17.5703125" style="103" customWidth="1"/>
    <col min="15" max="16384" width="9.140625" style="2"/>
  </cols>
  <sheetData>
    <row r="1" spans="1:14" ht="57" customHeight="1" x14ac:dyDescent="0.25">
      <c r="A1" s="90"/>
      <c r="B1" s="90"/>
      <c r="C1" s="151"/>
      <c r="D1" s="151"/>
      <c r="E1" s="316" t="s">
        <v>254</v>
      </c>
      <c r="F1" s="316"/>
      <c r="K1" s="239"/>
      <c r="M1" s="350"/>
      <c r="N1" s="350"/>
    </row>
    <row r="2" spans="1:14" ht="37.5" customHeight="1" x14ac:dyDescent="0.25">
      <c r="A2" s="191" t="s">
        <v>483</v>
      </c>
      <c r="B2" s="191" t="s">
        <v>488</v>
      </c>
      <c r="C2" s="190">
        <v>1</v>
      </c>
      <c r="D2" s="189">
        <v>2</v>
      </c>
      <c r="E2" s="5" t="s">
        <v>1</v>
      </c>
      <c r="F2" s="5" t="s">
        <v>0</v>
      </c>
      <c r="G2" s="5" t="s">
        <v>231</v>
      </c>
      <c r="H2" s="5" t="s">
        <v>232</v>
      </c>
      <c r="I2" s="5" t="s">
        <v>255</v>
      </c>
      <c r="J2" s="326" t="s">
        <v>233</v>
      </c>
      <c r="K2" s="1" t="s">
        <v>228</v>
      </c>
      <c r="L2" s="202" t="s">
        <v>237</v>
      </c>
      <c r="M2" s="301" t="s">
        <v>380</v>
      </c>
      <c r="N2" s="346" t="s">
        <v>910</v>
      </c>
    </row>
    <row r="3" spans="1:14" ht="37.5" customHeight="1" x14ac:dyDescent="0.25">
      <c r="A3" s="3"/>
      <c r="B3" s="3"/>
      <c r="C3" s="152"/>
      <c r="D3" s="152"/>
      <c r="E3" s="317" t="s">
        <v>486</v>
      </c>
      <c r="F3" s="317"/>
      <c r="G3" s="82"/>
      <c r="H3" s="82"/>
      <c r="I3" s="82"/>
      <c r="J3" s="327"/>
      <c r="K3" s="176">
        <v>100</v>
      </c>
      <c r="L3" s="210">
        <v>0.25983325449385047</v>
      </c>
      <c r="M3" s="302">
        <v>6800000000</v>
      </c>
      <c r="N3" s="302">
        <f>M3*L3</f>
        <v>1766866130.5581832</v>
      </c>
    </row>
    <row r="4" spans="1:14" s="11" customFormat="1" ht="17.25" customHeight="1" x14ac:dyDescent="0.25">
      <c r="A4" s="177" t="s">
        <v>2</v>
      </c>
      <c r="B4" s="178"/>
      <c r="C4" s="179"/>
      <c r="D4" s="179"/>
      <c r="E4" s="180"/>
      <c r="F4" s="181"/>
      <c r="G4" s="181"/>
      <c r="H4" s="181"/>
      <c r="I4" s="181"/>
      <c r="J4" s="328"/>
      <c r="K4" s="182">
        <v>19.583727530747399</v>
      </c>
      <c r="L4" s="345">
        <v>0.61941425120772942</v>
      </c>
      <c r="M4" s="351">
        <f>K4*$M$3/$K$3</f>
        <v>1331693472.0908232</v>
      </c>
      <c r="N4" s="351">
        <f>M4*L4</f>
        <v>824869914.85335851</v>
      </c>
    </row>
    <row r="5" spans="1:14" s="11" customFormat="1" outlineLevel="1" x14ac:dyDescent="0.25">
      <c r="A5" s="156"/>
      <c r="B5" s="162" t="s">
        <v>494</v>
      </c>
      <c r="C5" s="170"/>
      <c r="D5" s="170"/>
      <c r="E5" s="159"/>
      <c r="F5" s="159"/>
      <c r="G5" s="159"/>
      <c r="H5" s="159"/>
      <c r="I5" s="159"/>
      <c r="J5" s="329"/>
      <c r="K5" s="161">
        <v>0.59129612109744556</v>
      </c>
      <c r="L5" s="204">
        <v>1</v>
      </c>
      <c r="M5" s="352">
        <f t="shared" ref="M5:M68" si="0">K5*$M$3/$K$3</f>
        <v>40208136.234626301</v>
      </c>
      <c r="N5" s="352">
        <f t="shared" ref="N5:N68" si="1">M5*L5</f>
        <v>40208136.234626301</v>
      </c>
    </row>
    <row r="6" spans="1:14" s="11" customFormat="1" outlineLevel="2" x14ac:dyDescent="0.25">
      <c r="A6" s="156" t="s">
        <v>351</v>
      </c>
      <c r="B6" s="166" t="s">
        <v>502</v>
      </c>
      <c r="C6" s="167"/>
      <c r="D6" s="168"/>
      <c r="E6" s="234" t="s">
        <v>495</v>
      </c>
      <c r="F6" s="234" t="s">
        <v>501</v>
      </c>
      <c r="G6" s="158" t="s">
        <v>726</v>
      </c>
      <c r="H6" s="158" t="s">
        <v>482</v>
      </c>
      <c r="I6" s="158" t="s">
        <v>912</v>
      </c>
      <c r="J6" s="237">
        <v>43940</v>
      </c>
      <c r="K6" s="235">
        <v>0.23651844843897823</v>
      </c>
      <c r="L6" s="205">
        <v>1</v>
      </c>
      <c r="M6" s="353">
        <f t="shared" si="0"/>
        <v>16083254.49385052</v>
      </c>
      <c r="N6" s="353">
        <f t="shared" si="1"/>
        <v>16083254.49385052</v>
      </c>
    </row>
    <row r="7" spans="1:14" s="11" customFormat="1" outlineLevel="2" x14ac:dyDescent="0.25">
      <c r="A7" s="156" t="s">
        <v>351</v>
      </c>
      <c r="B7" s="166" t="s">
        <v>502</v>
      </c>
      <c r="C7" s="167"/>
      <c r="D7" s="168"/>
      <c r="E7" s="234" t="s">
        <v>496</v>
      </c>
      <c r="F7" s="234" t="s">
        <v>500</v>
      </c>
      <c r="G7" s="158" t="s">
        <v>726</v>
      </c>
      <c r="H7" s="158" t="s">
        <v>342</v>
      </c>
      <c r="I7" s="158" t="s">
        <v>727</v>
      </c>
      <c r="J7" s="237">
        <v>43855</v>
      </c>
      <c r="K7" s="235">
        <v>0.23651844843897823</v>
      </c>
      <c r="L7" s="205">
        <v>1</v>
      </c>
      <c r="M7" s="353">
        <f t="shared" si="0"/>
        <v>16083254.49385052</v>
      </c>
      <c r="N7" s="353">
        <f t="shared" si="1"/>
        <v>16083254.49385052</v>
      </c>
    </row>
    <row r="8" spans="1:14" s="11" customFormat="1" outlineLevel="2" x14ac:dyDescent="0.25">
      <c r="A8" s="156" t="s">
        <v>351</v>
      </c>
      <c r="B8" s="166" t="s">
        <v>502</v>
      </c>
      <c r="C8" s="167"/>
      <c r="D8" s="168"/>
      <c r="E8" s="234" t="s">
        <v>497</v>
      </c>
      <c r="F8" s="234" t="s">
        <v>843</v>
      </c>
      <c r="G8" s="158" t="s">
        <v>726</v>
      </c>
      <c r="H8" s="158" t="s">
        <v>342</v>
      </c>
      <c r="I8" s="158" t="s">
        <v>898</v>
      </c>
      <c r="J8" s="237">
        <v>43936</v>
      </c>
      <c r="K8" s="235">
        <v>0.11825922421948912</v>
      </c>
      <c r="L8" s="205">
        <v>1</v>
      </c>
      <c r="M8" s="353">
        <f t="shared" si="0"/>
        <v>8041627.2469252599</v>
      </c>
      <c r="N8" s="353">
        <f t="shared" si="1"/>
        <v>8041627.2469252599</v>
      </c>
    </row>
    <row r="9" spans="1:14" s="11" customFormat="1" outlineLevel="1" x14ac:dyDescent="0.25">
      <c r="A9" s="156"/>
      <c r="B9" s="162" t="s">
        <v>503</v>
      </c>
      <c r="C9" s="170"/>
      <c r="D9" s="170"/>
      <c r="E9" s="159"/>
      <c r="F9" s="159"/>
      <c r="G9" s="159" t="s">
        <v>379</v>
      </c>
      <c r="H9" s="159" t="s">
        <v>379</v>
      </c>
      <c r="I9" s="159" t="s">
        <v>379</v>
      </c>
      <c r="J9" s="329" t="s">
        <v>379</v>
      </c>
      <c r="K9" s="161">
        <v>2.4834437086092715</v>
      </c>
      <c r="L9" s="204">
        <v>0</v>
      </c>
      <c r="M9" s="352">
        <f t="shared" si="0"/>
        <v>168874172.18543047</v>
      </c>
      <c r="N9" s="352">
        <f t="shared" si="1"/>
        <v>0</v>
      </c>
    </row>
    <row r="10" spans="1:14" s="11" customFormat="1" outlineLevel="2" x14ac:dyDescent="0.25">
      <c r="A10" s="156" t="s">
        <v>351</v>
      </c>
      <c r="B10" s="166" t="s">
        <v>479</v>
      </c>
      <c r="C10" s="167"/>
      <c r="D10" s="168"/>
      <c r="E10" s="234" t="s">
        <v>556</v>
      </c>
      <c r="F10" s="234" t="s">
        <v>557</v>
      </c>
      <c r="G10" s="158" t="s">
        <v>379</v>
      </c>
      <c r="H10" s="158" t="s">
        <v>379</v>
      </c>
      <c r="I10" s="158" t="s">
        <v>379</v>
      </c>
      <c r="J10" s="237" t="s">
        <v>379</v>
      </c>
      <c r="K10" s="235">
        <v>1.7738883632923368</v>
      </c>
      <c r="L10" s="205"/>
      <c r="M10" s="353">
        <f t="shared" si="0"/>
        <v>120624408.70387889</v>
      </c>
      <c r="N10" s="353">
        <f t="shared" si="1"/>
        <v>0</v>
      </c>
    </row>
    <row r="11" spans="1:14" s="11" customFormat="1" outlineLevel="2" x14ac:dyDescent="0.25">
      <c r="A11" s="156" t="s">
        <v>351</v>
      </c>
      <c r="B11" s="166" t="s">
        <v>479</v>
      </c>
      <c r="C11" s="167"/>
      <c r="D11" s="167"/>
      <c r="E11" s="234" t="s">
        <v>782</v>
      </c>
      <c r="F11" s="234" t="s">
        <v>783</v>
      </c>
      <c r="G11" s="312" t="s">
        <v>379</v>
      </c>
      <c r="H11" s="312" t="s">
        <v>379</v>
      </c>
      <c r="I11" s="312" t="s">
        <v>379</v>
      </c>
      <c r="J11" s="330" t="s">
        <v>379</v>
      </c>
      <c r="K11" s="218">
        <v>0.70955534531693476</v>
      </c>
      <c r="L11" s="313"/>
      <c r="M11" s="354">
        <f t="shared" si="0"/>
        <v>48249763.481551558</v>
      </c>
      <c r="N11" s="354">
        <f t="shared" si="1"/>
        <v>0</v>
      </c>
    </row>
    <row r="12" spans="1:14" s="11" customFormat="1" outlineLevel="1" x14ac:dyDescent="0.25">
      <c r="A12" s="156"/>
      <c r="B12" s="162" t="s">
        <v>4</v>
      </c>
      <c r="C12" s="160"/>
      <c r="D12" s="160"/>
      <c r="E12" s="159"/>
      <c r="F12" s="159"/>
      <c r="G12" s="159" t="s">
        <v>379</v>
      </c>
      <c r="H12" s="159" t="s">
        <v>379</v>
      </c>
      <c r="I12" s="159" t="s">
        <v>379</v>
      </c>
      <c r="J12" s="329" t="s">
        <v>379</v>
      </c>
      <c r="K12" s="161">
        <v>14.143803216650898</v>
      </c>
      <c r="L12" s="204">
        <v>0.81584448160535128</v>
      </c>
      <c r="M12" s="352">
        <f t="shared" si="0"/>
        <v>961778618.73226106</v>
      </c>
      <c r="N12" s="352">
        <f t="shared" si="1"/>
        <v>784661778.61873233</v>
      </c>
    </row>
    <row r="13" spans="1:14" s="11" customFormat="1" outlineLevel="2" x14ac:dyDescent="0.25">
      <c r="A13" s="156"/>
      <c r="B13" s="165"/>
      <c r="C13" s="172" t="s">
        <v>481</v>
      </c>
      <c r="D13" s="153"/>
      <c r="E13" s="171"/>
      <c r="F13" s="171"/>
      <c r="G13" s="171" t="s">
        <v>379</v>
      </c>
      <c r="H13" s="171" t="s">
        <v>379</v>
      </c>
      <c r="I13" s="171" t="s">
        <v>379</v>
      </c>
      <c r="J13" s="331" t="s">
        <v>379</v>
      </c>
      <c r="K13" s="173">
        <v>11.140018921475875</v>
      </c>
      <c r="L13" s="206">
        <v>0.90302547770700636</v>
      </c>
      <c r="M13" s="355">
        <f t="shared" si="0"/>
        <v>757521286.6603595</v>
      </c>
      <c r="N13" s="355">
        <f t="shared" si="1"/>
        <v>684061021.7596972</v>
      </c>
    </row>
    <row r="14" spans="1:14" s="11" customFormat="1" outlineLevel="3" x14ac:dyDescent="0.25">
      <c r="A14" s="156" t="s">
        <v>351</v>
      </c>
      <c r="B14" s="163" t="s">
        <v>478</v>
      </c>
      <c r="C14" s="153"/>
      <c r="D14" s="153"/>
      <c r="E14" s="234" t="s">
        <v>417</v>
      </c>
      <c r="F14" s="234" t="s">
        <v>499</v>
      </c>
      <c r="G14" s="158" t="s">
        <v>735</v>
      </c>
      <c r="H14" s="158">
        <v>2</v>
      </c>
      <c r="I14" s="158" t="s">
        <v>991</v>
      </c>
      <c r="J14" s="237">
        <v>43953</v>
      </c>
      <c r="K14" s="235">
        <v>3.8907284768211921</v>
      </c>
      <c r="L14" s="205">
        <v>1</v>
      </c>
      <c r="M14" s="353">
        <f t="shared" si="0"/>
        <v>264569536.42384106</v>
      </c>
      <c r="N14" s="353">
        <f t="shared" si="1"/>
        <v>264569536.42384106</v>
      </c>
    </row>
    <row r="15" spans="1:14" s="11" customFormat="1" outlineLevel="3" x14ac:dyDescent="0.25">
      <c r="A15" s="156" t="s">
        <v>351</v>
      </c>
      <c r="B15" s="163" t="s">
        <v>478</v>
      </c>
      <c r="C15" s="153"/>
      <c r="D15" s="153"/>
      <c r="E15" s="234" t="s">
        <v>828</v>
      </c>
      <c r="F15" s="234" t="s">
        <v>830</v>
      </c>
      <c r="G15" s="158" t="s">
        <v>735</v>
      </c>
      <c r="H15" s="158">
        <v>0</v>
      </c>
      <c r="I15" s="158" t="s">
        <v>995</v>
      </c>
      <c r="J15" s="237">
        <v>43967</v>
      </c>
      <c r="K15" s="235">
        <v>0.47303689687795647</v>
      </c>
      <c r="L15" s="205">
        <v>1</v>
      </c>
      <c r="M15" s="353">
        <f t="shared" si="0"/>
        <v>32166508.98770104</v>
      </c>
      <c r="N15" s="353">
        <f t="shared" si="1"/>
        <v>32166508.98770104</v>
      </c>
    </row>
    <row r="16" spans="1:14" s="11" customFormat="1" outlineLevel="3" x14ac:dyDescent="0.25">
      <c r="A16" s="156" t="s">
        <v>351</v>
      </c>
      <c r="B16" s="163" t="s">
        <v>478</v>
      </c>
      <c r="C16" s="153"/>
      <c r="D16" s="153"/>
      <c r="E16" s="234" t="s">
        <v>829</v>
      </c>
      <c r="F16" s="234" t="s">
        <v>831</v>
      </c>
      <c r="G16" s="158" t="s">
        <v>735</v>
      </c>
      <c r="H16" s="158">
        <v>0</v>
      </c>
      <c r="I16" s="158" t="s">
        <v>995</v>
      </c>
      <c r="J16" s="237">
        <v>43967</v>
      </c>
      <c r="K16" s="235">
        <v>0.47303689687795647</v>
      </c>
      <c r="L16" s="205">
        <v>1</v>
      </c>
      <c r="M16" s="353">
        <f t="shared" si="0"/>
        <v>32166508.98770104</v>
      </c>
      <c r="N16" s="353">
        <f t="shared" si="1"/>
        <v>32166508.98770104</v>
      </c>
    </row>
    <row r="17" spans="1:14" s="11" customFormat="1" outlineLevel="3" x14ac:dyDescent="0.25">
      <c r="A17" s="156" t="s">
        <v>351</v>
      </c>
      <c r="B17" s="163" t="s">
        <v>478</v>
      </c>
      <c r="C17" s="153"/>
      <c r="D17" s="153"/>
      <c r="E17" s="25" t="s">
        <v>895</v>
      </c>
      <c r="F17" s="25" t="s">
        <v>894</v>
      </c>
      <c r="G17" s="25" t="s">
        <v>341</v>
      </c>
      <c r="H17" s="25" t="s">
        <v>342</v>
      </c>
      <c r="I17" s="25" t="s">
        <v>897</v>
      </c>
      <c r="J17" s="238">
        <v>43934</v>
      </c>
      <c r="K17" s="334">
        <v>0.74503311258278149</v>
      </c>
      <c r="L17" s="208">
        <v>0.7</v>
      </c>
      <c r="M17" s="356">
        <f t="shared" si="0"/>
        <v>50662251.655629136</v>
      </c>
      <c r="N17" s="356">
        <f t="shared" si="1"/>
        <v>35463576.15894039</v>
      </c>
    </row>
    <row r="18" spans="1:14" s="11" customFormat="1" outlineLevel="3" x14ac:dyDescent="0.25">
      <c r="A18" s="156" t="s">
        <v>351</v>
      </c>
      <c r="B18" s="163" t="s">
        <v>478</v>
      </c>
      <c r="C18" s="153"/>
      <c r="D18" s="153"/>
      <c r="E18" s="25" t="s">
        <v>784</v>
      </c>
      <c r="F18" s="335" t="s">
        <v>785</v>
      </c>
      <c r="G18" s="25" t="s">
        <v>341</v>
      </c>
      <c r="H18" s="25" t="s">
        <v>342</v>
      </c>
      <c r="I18" s="25" t="s">
        <v>915</v>
      </c>
      <c r="J18" s="238">
        <v>43948</v>
      </c>
      <c r="K18" s="334">
        <v>0.37251655629139074</v>
      </c>
      <c r="L18" s="208">
        <v>0.7</v>
      </c>
      <c r="M18" s="356">
        <f t="shared" si="0"/>
        <v>25331125.827814568</v>
      </c>
      <c r="N18" s="356">
        <f t="shared" si="1"/>
        <v>17731788.079470195</v>
      </c>
    </row>
    <row r="19" spans="1:14" s="11" customFormat="1" outlineLevel="3" x14ac:dyDescent="0.25">
      <c r="A19" s="156"/>
      <c r="B19" s="163"/>
      <c r="C19" s="153"/>
      <c r="D19" s="153"/>
      <c r="E19" s="25" t="s">
        <v>999</v>
      </c>
      <c r="F19" s="335" t="s">
        <v>994</v>
      </c>
      <c r="G19" s="25" t="s">
        <v>735</v>
      </c>
      <c r="H19" s="25">
        <v>0</v>
      </c>
      <c r="I19" s="25" t="s">
        <v>1000</v>
      </c>
      <c r="J19" s="238">
        <v>43981</v>
      </c>
      <c r="K19" s="334">
        <v>0.37251655629139074</v>
      </c>
      <c r="L19" s="208">
        <v>1</v>
      </c>
      <c r="M19" s="356">
        <f t="shared" si="0"/>
        <v>25331125.827814568</v>
      </c>
      <c r="N19" s="356">
        <f t="shared" si="1"/>
        <v>25331125.827814568</v>
      </c>
    </row>
    <row r="20" spans="1:14" s="11" customFormat="1" outlineLevel="3" x14ac:dyDescent="0.25">
      <c r="A20" s="156" t="s">
        <v>351</v>
      </c>
      <c r="B20" s="163" t="s">
        <v>478</v>
      </c>
      <c r="C20" s="153"/>
      <c r="D20" s="153"/>
      <c r="E20" s="25" t="s">
        <v>420</v>
      </c>
      <c r="F20" s="25" t="s">
        <v>896</v>
      </c>
      <c r="G20" s="25" t="s">
        <v>379</v>
      </c>
      <c r="H20" s="25" t="s">
        <v>379</v>
      </c>
      <c r="I20" s="25" t="s">
        <v>379</v>
      </c>
      <c r="J20" s="238" t="s">
        <v>379</v>
      </c>
      <c r="K20" s="334">
        <v>0.74503311258278149</v>
      </c>
      <c r="L20" s="208"/>
      <c r="M20" s="356">
        <f t="shared" si="0"/>
        <v>50662251.655629136</v>
      </c>
      <c r="N20" s="356">
        <f t="shared" si="1"/>
        <v>0</v>
      </c>
    </row>
    <row r="21" spans="1:14" s="11" customFormat="1" outlineLevel="3" x14ac:dyDescent="0.25">
      <c r="A21" s="156" t="s">
        <v>351</v>
      </c>
      <c r="B21" s="163" t="s">
        <v>478</v>
      </c>
      <c r="C21" s="153"/>
      <c r="D21" s="153"/>
      <c r="E21" s="319" t="s">
        <v>893</v>
      </c>
      <c r="F21" s="319"/>
      <c r="G21" s="320"/>
      <c r="H21" s="320"/>
      <c r="I21" s="319"/>
      <c r="J21" s="321"/>
      <c r="K21" s="322"/>
      <c r="L21" s="323"/>
      <c r="M21" s="357">
        <f t="shared" si="0"/>
        <v>0</v>
      </c>
      <c r="N21" s="357">
        <f t="shared" si="1"/>
        <v>0</v>
      </c>
    </row>
    <row r="22" spans="1:14" s="11" customFormat="1" outlineLevel="4" x14ac:dyDescent="0.25">
      <c r="A22" s="156"/>
      <c r="B22" s="163"/>
      <c r="C22" s="153"/>
      <c r="D22" s="153"/>
      <c r="E22" s="25" t="s">
        <v>810</v>
      </c>
      <c r="F22" s="25" t="s">
        <v>769</v>
      </c>
      <c r="G22" s="158" t="s">
        <v>735</v>
      </c>
      <c r="H22" s="158">
        <v>0</v>
      </c>
      <c r="I22" s="25" t="s">
        <v>995</v>
      </c>
      <c r="J22" s="238">
        <v>43967</v>
      </c>
      <c r="K22" s="334">
        <v>0.37547303689687794</v>
      </c>
      <c r="L22" s="208">
        <v>1</v>
      </c>
      <c r="M22" s="356">
        <f t="shared" si="0"/>
        <v>25532166.508987699</v>
      </c>
      <c r="N22" s="356">
        <f t="shared" si="1"/>
        <v>25532166.508987699</v>
      </c>
    </row>
    <row r="23" spans="1:14" s="11" customFormat="1" outlineLevel="4" x14ac:dyDescent="0.25">
      <c r="A23" s="156"/>
      <c r="B23" s="163"/>
      <c r="C23" s="153"/>
      <c r="D23" s="153"/>
      <c r="E23" s="19" t="s">
        <v>811</v>
      </c>
      <c r="F23" s="19" t="s">
        <v>770</v>
      </c>
      <c r="G23" s="158" t="s">
        <v>735</v>
      </c>
      <c r="H23" s="158">
        <v>0</v>
      </c>
      <c r="I23" s="25" t="s">
        <v>995</v>
      </c>
      <c r="J23" s="238">
        <v>43967</v>
      </c>
      <c r="K23" s="148">
        <v>0.37547303689687794</v>
      </c>
      <c r="L23" s="208">
        <v>1</v>
      </c>
      <c r="M23" s="358">
        <f t="shared" si="0"/>
        <v>25532166.508987699</v>
      </c>
      <c r="N23" s="358">
        <f t="shared" si="1"/>
        <v>25532166.508987699</v>
      </c>
    </row>
    <row r="24" spans="1:14" s="11" customFormat="1" outlineLevel="4" x14ac:dyDescent="0.25">
      <c r="A24" s="156"/>
      <c r="B24" s="163"/>
      <c r="C24" s="153"/>
      <c r="D24" s="153"/>
      <c r="E24" s="19" t="s">
        <v>812</v>
      </c>
      <c r="F24" s="19" t="s">
        <v>771</v>
      </c>
      <c r="G24" s="158" t="s">
        <v>735</v>
      </c>
      <c r="H24" s="158">
        <v>0</v>
      </c>
      <c r="I24" s="25" t="s">
        <v>995</v>
      </c>
      <c r="J24" s="238">
        <v>43967</v>
      </c>
      <c r="K24" s="148">
        <v>0.37547303689687794</v>
      </c>
      <c r="L24" s="208">
        <v>1</v>
      </c>
      <c r="M24" s="358">
        <f t="shared" si="0"/>
        <v>25532166.508987699</v>
      </c>
      <c r="N24" s="358">
        <f t="shared" si="1"/>
        <v>25532166.508987699</v>
      </c>
    </row>
    <row r="25" spans="1:14" s="11" customFormat="1" outlineLevel="4" x14ac:dyDescent="0.25">
      <c r="A25" s="156"/>
      <c r="B25" s="163"/>
      <c r="C25" s="153"/>
      <c r="D25" s="153"/>
      <c r="E25" s="19" t="s">
        <v>813</v>
      </c>
      <c r="F25" s="19" t="s">
        <v>772</v>
      </c>
      <c r="G25" s="158" t="s">
        <v>735</v>
      </c>
      <c r="H25" s="158">
        <v>0</v>
      </c>
      <c r="I25" s="25" t="s">
        <v>995</v>
      </c>
      <c r="J25" s="238">
        <v>43967</v>
      </c>
      <c r="K25" s="148">
        <v>0.37547303689687794</v>
      </c>
      <c r="L25" s="208">
        <v>1</v>
      </c>
      <c r="M25" s="358">
        <f t="shared" si="0"/>
        <v>25532166.508987699</v>
      </c>
      <c r="N25" s="358">
        <f t="shared" si="1"/>
        <v>25532166.508987699</v>
      </c>
    </row>
    <row r="26" spans="1:14" s="11" customFormat="1" outlineLevel="4" x14ac:dyDescent="0.25">
      <c r="A26" s="156"/>
      <c r="B26" s="163"/>
      <c r="C26" s="153"/>
      <c r="D26" s="153"/>
      <c r="E26" s="19" t="s">
        <v>814</v>
      </c>
      <c r="F26" s="19" t="s">
        <v>773</v>
      </c>
      <c r="G26" s="158" t="s">
        <v>735</v>
      </c>
      <c r="H26" s="158">
        <v>0</v>
      </c>
      <c r="I26" s="25" t="s">
        <v>995</v>
      </c>
      <c r="J26" s="238">
        <v>43967</v>
      </c>
      <c r="K26" s="148">
        <v>0.37547303689687794</v>
      </c>
      <c r="L26" s="208">
        <v>1</v>
      </c>
      <c r="M26" s="358">
        <f t="shared" si="0"/>
        <v>25532166.508987699</v>
      </c>
      <c r="N26" s="358">
        <f t="shared" si="1"/>
        <v>25532166.508987699</v>
      </c>
    </row>
    <row r="27" spans="1:14" s="11" customFormat="1" outlineLevel="4" x14ac:dyDescent="0.25">
      <c r="A27" s="156"/>
      <c r="B27" s="163"/>
      <c r="C27" s="153"/>
      <c r="D27" s="153"/>
      <c r="E27" s="19" t="s">
        <v>815</v>
      </c>
      <c r="F27" s="19" t="s">
        <v>774</v>
      </c>
      <c r="G27" s="158" t="s">
        <v>735</v>
      </c>
      <c r="H27" s="158">
        <v>0</v>
      </c>
      <c r="I27" s="25" t="s">
        <v>995</v>
      </c>
      <c r="J27" s="238">
        <v>43967</v>
      </c>
      <c r="K27" s="148">
        <v>0.37547303689687794</v>
      </c>
      <c r="L27" s="208">
        <v>1</v>
      </c>
      <c r="M27" s="358">
        <f t="shared" si="0"/>
        <v>25532166.508987699</v>
      </c>
      <c r="N27" s="358">
        <f t="shared" si="1"/>
        <v>25532166.508987699</v>
      </c>
    </row>
    <row r="28" spans="1:14" s="11" customFormat="1" outlineLevel="4" x14ac:dyDescent="0.25">
      <c r="A28" s="156"/>
      <c r="B28" s="163"/>
      <c r="C28" s="153"/>
      <c r="D28" s="153"/>
      <c r="E28" s="19" t="s">
        <v>816</v>
      </c>
      <c r="F28" s="19" t="s">
        <v>775</v>
      </c>
      <c r="G28" s="158" t="s">
        <v>735</v>
      </c>
      <c r="H28" s="158">
        <v>0</v>
      </c>
      <c r="I28" s="25" t="s">
        <v>995</v>
      </c>
      <c r="J28" s="238">
        <v>43967</v>
      </c>
      <c r="K28" s="148">
        <v>0.37547303689687794</v>
      </c>
      <c r="L28" s="208">
        <v>1</v>
      </c>
      <c r="M28" s="358">
        <f t="shared" si="0"/>
        <v>25532166.508987699</v>
      </c>
      <c r="N28" s="358">
        <f t="shared" si="1"/>
        <v>25532166.508987699</v>
      </c>
    </row>
    <row r="29" spans="1:14" s="11" customFormat="1" outlineLevel="4" x14ac:dyDescent="0.25">
      <c r="A29" s="156"/>
      <c r="B29" s="163"/>
      <c r="C29" s="153"/>
      <c r="D29" s="153"/>
      <c r="E29" s="19" t="s">
        <v>817</v>
      </c>
      <c r="F29" s="19" t="s">
        <v>776</v>
      </c>
      <c r="G29" s="158" t="s">
        <v>735</v>
      </c>
      <c r="H29" s="158">
        <v>0</v>
      </c>
      <c r="I29" s="25" t="s">
        <v>995</v>
      </c>
      <c r="J29" s="238">
        <v>43967</v>
      </c>
      <c r="K29" s="148">
        <v>0.37547303689687794</v>
      </c>
      <c r="L29" s="208">
        <v>1</v>
      </c>
      <c r="M29" s="358">
        <f t="shared" si="0"/>
        <v>25532166.508987699</v>
      </c>
      <c r="N29" s="358">
        <f t="shared" si="1"/>
        <v>25532166.508987699</v>
      </c>
    </row>
    <row r="30" spans="1:14" s="11" customFormat="1" outlineLevel="3" x14ac:dyDescent="0.25">
      <c r="A30" s="156" t="s">
        <v>351</v>
      </c>
      <c r="B30" s="163" t="s">
        <v>478</v>
      </c>
      <c r="C30" s="153"/>
      <c r="D30" s="153"/>
      <c r="E30" s="19" t="s">
        <v>818</v>
      </c>
      <c r="F30" s="19" t="s">
        <v>498</v>
      </c>
      <c r="G30" s="158" t="s">
        <v>726</v>
      </c>
      <c r="H30" s="158" t="s">
        <v>342</v>
      </c>
      <c r="I30" s="25" t="s">
        <v>733</v>
      </c>
      <c r="J30" s="238">
        <v>43856</v>
      </c>
      <c r="K30" s="148">
        <v>1.064333017975402</v>
      </c>
      <c r="L30" s="208">
        <v>1</v>
      </c>
      <c r="M30" s="358">
        <f t="shared" si="0"/>
        <v>72374645.222327337</v>
      </c>
      <c r="N30" s="358">
        <f t="shared" si="1"/>
        <v>72374645.222327337</v>
      </c>
    </row>
    <row r="31" spans="1:14" s="11" customFormat="1" outlineLevel="2" x14ac:dyDescent="0.25">
      <c r="A31" s="156"/>
      <c r="B31" s="165"/>
      <c r="C31" s="174" t="s">
        <v>477</v>
      </c>
      <c r="D31" s="153"/>
      <c r="E31" s="171"/>
      <c r="F31" s="171"/>
      <c r="G31" s="171" t="s">
        <v>379</v>
      </c>
      <c r="H31" s="171" t="s">
        <v>379</v>
      </c>
      <c r="I31" s="171" t="s">
        <v>379</v>
      </c>
      <c r="J31" s="331" t="s">
        <v>379</v>
      </c>
      <c r="K31" s="173">
        <v>3.0037842951750235</v>
      </c>
      <c r="L31" s="206">
        <v>0.49251968503937016</v>
      </c>
      <c r="M31" s="355">
        <f t="shared" si="0"/>
        <v>204257332.07190159</v>
      </c>
      <c r="N31" s="355">
        <f t="shared" si="1"/>
        <v>100600756.85903502</v>
      </c>
    </row>
    <row r="32" spans="1:14" s="11" customFormat="1" outlineLevel="3" x14ac:dyDescent="0.25">
      <c r="A32" s="156" t="s">
        <v>351</v>
      </c>
      <c r="B32" s="163" t="s">
        <v>478</v>
      </c>
      <c r="C32" s="153"/>
      <c r="D32" s="153"/>
      <c r="E32" s="25" t="s">
        <v>427</v>
      </c>
      <c r="F32" s="25" t="s">
        <v>714</v>
      </c>
      <c r="G32" s="25" t="s">
        <v>341</v>
      </c>
      <c r="H32" s="25" t="s">
        <v>342</v>
      </c>
      <c r="I32" s="25" t="s">
        <v>914</v>
      </c>
      <c r="J32" s="238">
        <v>43948</v>
      </c>
      <c r="K32" s="334">
        <v>0.68590350047303694</v>
      </c>
      <c r="L32" s="208">
        <v>0.7</v>
      </c>
      <c r="M32" s="356">
        <f t="shared" si="0"/>
        <v>46641438.032166511</v>
      </c>
      <c r="N32" s="356">
        <f t="shared" si="1"/>
        <v>32649006.622516554</v>
      </c>
    </row>
    <row r="33" spans="1:14" s="11" customFormat="1" outlineLevel="3" x14ac:dyDescent="0.25">
      <c r="A33" s="156" t="s">
        <v>351</v>
      </c>
      <c r="B33" s="163" t="s">
        <v>478</v>
      </c>
      <c r="C33" s="153"/>
      <c r="D33" s="153"/>
      <c r="E33" s="25" t="s">
        <v>988</v>
      </c>
      <c r="F33" s="25" t="s">
        <v>985</v>
      </c>
      <c r="G33" s="25" t="s">
        <v>341</v>
      </c>
      <c r="H33" s="25" t="s">
        <v>342</v>
      </c>
      <c r="I33" s="25" t="s">
        <v>984</v>
      </c>
      <c r="J33" s="238">
        <v>43953</v>
      </c>
      <c r="K33" s="334">
        <v>1.0052034058656576</v>
      </c>
      <c r="L33" s="208">
        <v>0.7</v>
      </c>
      <c r="M33" s="356">
        <f t="shared" si="0"/>
        <v>68353831.598864719</v>
      </c>
      <c r="N33" s="356">
        <f t="shared" si="1"/>
        <v>47847682.119205303</v>
      </c>
    </row>
    <row r="34" spans="1:14" s="11" customFormat="1" outlineLevel="3" x14ac:dyDescent="0.25">
      <c r="A34" s="156"/>
      <c r="B34" s="163"/>
      <c r="C34" s="153"/>
      <c r="D34" s="153"/>
      <c r="E34" s="25" t="s">
        <v>989</v>
      </c>
      <c r="F34" s="25" t="s">
        <v>986</v>
      </c>
      <c r="G34" s="25"/>
      <c r="H34" s="25"/>
      <c r="I34" s="25"/>
      <c r="J34" s="238"/>
      <c r="K34" s="334"/>
      <c r="L34" s="208"/>
      <c r="M34" s="356">
        <f t="shared" si="0"/>
        <v>0</v>
      </c>
      <c r="N34" s="356">
        <f t="shared" si="1"/>
        <v>0</v>
      </c>
    </row>
    <row r="35" spans="1:14" s="11" customFormat="1" outlineLevel="3" x14ac:dyDescent="0.25">
      <c r="A35" s="156"/>
      <c r="B35" s="163"/>
      <c r="C35" s="153"/>
      <c r="D35" s="153"/>
      <c r="E35" s="25" t="s">
        <v>990</v>
      </c>
      <c r="F35" s="25" t="s">
        <v>987</v>
      </c>
      <c r="G35" s="25"/>
      <c r="H35" s="25"/>
      <c r="I35" s="25"/>
      <c r="J35" s="238"/>
      <c r="K35" s="334"/>
      <c r="L35" s="208"/>
      <c r="M35" s="356">
        <f t="shared" si="0"/>
        <v>0</v>
      </c>
      <c r="N35" s="356">
        <f t="shared" si="1"/>
        <v>0</v>
      </c>
    </row>
    <row r="36" spans="1:14" s="11" customFormat="1" ht="14.25" customHeight="1" outlineLevel="3" x14ac:dyDescent="0.25">
      <c r="A36" s="156" t="s">
        <v>351</v>
      </c>
      <c r="B36" s="163" t="s">
        <v>478</v>
      </c>
      <c r="C36" s="153"/>
      <c r="D36" s="153"/>
      <c r="E36" s="25" t="s">
        <v>425</v>
      </c>
      <c r="F36" s="25" t="s">
        <v>716</v>
      </c>
      <c r="G36" s="25" t="s">
        <v>379</v>
      </c>
      <c r="H36" s="25" t="s">
        <v>379</v>
      </c>
      <c r="I36" s="25" t="s">
        <v>379</v>
      </c>
      <c r="J36" s="238" t="s">
        <v>379</v>
      </c>
      <c r="K36" s="334">
        <v>0.34295175023651847</v>
      </c>
      <c r="L36" s="208"/>
      <c r="M36" s="356">
        <f t="shared" si="0"/>
        <v>23320719.016083255</v>
      </c>
      <c r="N36" s="356">
        <f t="shared" si="1"/>
        <v>0</v>
      </c>
    </row>
    <row r="37" spans="1:14" s="11" customFormat="1" outlineLevel="3" x14ac:dyDescent="0.25">
      <c r="A37" s="156" t="s">
        <v>351</v>
      </c>
      <c r="B37" s="163" t="s">
        <v>478</v>
      </c>
      <c r="C37" s="153"/>
      <c r="D37" s="153"/>
      <c r="E37" s="25" t="s">
        <v>429</v>
      </c>
      <c r="F37" s="25" t="s">
        <v>717</v>
      </c>
      <c r="G37" s="25" t="s">
        <v>379</v>
      </c>
      <c r="H37" s="25" t="s">
        <v>379</v>
      </c>
      <c r="I37" s="25" t="s">
        <v>379</v>
      </c>
      <c r="J37" s="238" t="s">
        <v>379</v>
      </c>
      <c r="K37" s="334">
        <v>0.67407757805108803</v>
      </c>
      <c r="L37" s="208"/>
      <c r="M37" s="356">
        <f t="shared" si="0"/>
        <v>45837275.307473987</v>
      </c>
      <c r="N37" s="356">
        <f t="shared" si="1"/>
        <v>0</v>
      </c>
    </row>
    <row r="38" spans="1:14" s="11" customFormat="1" outlineLevel="3" x14ac:dyDescent="0.25">
      <c r="A38" s="156"/>
      <c r="B38" s="164" t="s">
        <v>351</v>
      </c>
      <c r="C38" s="153"/>
      <c r="D38" s="153"/>
      <c r="E38" s="217" t="s">
        <v>779</v>
      </c>
      <c r="F38" s="312" t="s">
        <v>778</v>
      </c>
      <c r="G38" s="158" t="s">
        <v>726</v>
      </c>
      <c r="H38" s="158" t="s">
        <v>342</v>
      </c>
      <c r="I38" s="158" t="s">
        <v>781</v>
      </c>
      <c r="J38" s="237">
        <v>43901</v>
      </c>
      <c r="K38" s="218">
        <v>0.29564806054872278</v>
      </c>
      <c r="L38" s="219">
        <v>1</v>
      </c>
      <c r="M38" s="354">
        <f t="shared" si="0"/>
        <v>20104068.11731315</v>
      </c>
      <c r="N38" s="354">
        <f t="shared" si="1"/>
        <v>20104068.11731315</v>
      </c>
    </row>
    <row r="39" spans="1:14" s="11" customFormat="1" outlineLevel="1" x14ac:dyDescent="0.25">
      <c r="A39" s="156"/>
      <c r="B39" s="162" t="s">
        <v>195</v>
      </c>
      <c r="C39" s="170"/>
      <c r="D39" s="170"/>
      <c r="E39" s="159"/>
      <c r="F39" s="159"/>
      <c r="G39" s="159" t="s">
        <v>379</v>
      </c>
      <c r="H39" s="159" t="s">
        <v>379</v>
      </c>
      <c r="I39" s="159" t="s">
        <v>379</v>
      </c>
      <c r="J39" s="329" t="s">
        <v>379</v>
      </c>
      <c r="K39" s="161">
        <v>2.3651844843897827</v>
      </c>
      <c r="L39" s="204">
        <v>0</v>
      </c>
      <c r="M39" s="352">
        <f t="shared" si="0"/>
        <v>160832544.93850523</v>
      </c>
      <c r="N39" s="352">
        <f t="shared" si="1"/>
        <v>0</v>
      </c>
    </row>
    <row r="40" spans="1:14" s="11" customFormat="1" outlineLevel="2" x14ac:dyDescent="0.25">
      <c r="A40" s="156" t="s">
        <v>351</v>
      </c>
      <c r="B40" s="166" t="s">
        <v>480</v>
      </c>
      <c r="C40" s="167"/>
      <c r="D40" s="168"/>
      <c r="E40" s="234" t="s">
        <v>475</v>
      </c>
      <c r="F40" s="234" t="s">
        <v>674</v>
      </c>
      <c r="G40" s="158" t="s">
        <v>379</v>
      </c>
      <c r="H40" s="158" t="s">
        <v>379</v>
      </c>
      <c r="I40" s="158" t="s">
        <v>379</v>
      </c>
      <c r="J40" s="237" t="s">
        <v>379</v>
      </c>
      <c r="K40" s="235">
        <v>0.94607379375591294</v>
      </c>
      <c r="L40" s="205"/>
      <c r="M40" s="353">
        <f t="shared" si="0"/>
        <v>64333017.97540208</v>
      </c>
      <c r="N40" s="353">
        <f t="shared" si="1"/>
        <v>0</v>
      </c>
    </row>
    <row r="41" spans="1:14" s="11" customFormat="1" outlineLevel="2" x14ac:dyDescent="0.25">
      <c r="A41" s="156" t="s">
        <v>351</v>
      </c>
      <c r="B41" s="166" t="s">
        <v>480</v>
      </c>
      <c r="C41" s="167"/>
      <c r="D41" s="168"/>
      <c r="E41" s="234" t="s">
        <v>476</v>
      </c>
      <c r="F41" s="234" t="s">
        <v>832</v>
      </c>
      <c r="G41" s="158" t="s">
        <v>379</v>
      </c>
      <c r="H41" s="158" t="s">
        <v>379</v>
      </c>
      <c r="I41" s="158" t="s">
        <v>379</v>
      </c>
      <c r="J41" s="237" t="s">
        <v>379</v>
      </c>
      <c r="K41" s="235">
        <v>0.70955534531693476</v>
      </c>
      <c r="L41" s="205"/>
      <c r="M41" s="353">
        <f t="shared" si="0"/>
        <v>48249763.481551558</v>
      </c>
      <c r="N41" s="353">
        <f t="shared" si="1"/>
        <v>0</v>
      </c>
    </row>
    <row r="42" spans="1:14" s="11" customFormat="1" outlineLevel="2" x14ac:dyDescent="0.25">
      <c r="A42" s="157" t="s">
        <v>351</v>
      </c>
      <c r="B42" s="166" t="s">
        <v>480</v>
      </c>
      <c r="C42" s="167"/>
      <c r="D42" s="168"/>
      <c r="E42" s="234" t="s">
        <v>439</v>
      </c>
      <c r="F42" s="234" t="s">
        <v>833</v>
      </c>
      <c r="G42" s="158" t="s">
        <v>379</v>
      </c>
      <c r="H42" s="158" t="s">
        <v>379</v>
      </c>
      <c r="I42" s="158" t="s">
        <v>379</v>
      </c>
      <c r="J42" s="237" t="s">
        <v>379</v>
      </c>
      <c r="K42" s="235">
        <v>0.70955534531693476</v>
      </c>
      <c r="L42" s="205"/>
      <c r="M42" s="353">
        <f t="shared" si="0"/>
        <v>48249763.481551558</v>
      </c>
      <c r="N42" s="353">
        <f t="shared" si="1"/>
        <v>0</v>
      </c>
    </row>
    <row r="43" spans="1:14" s="11" customFormat="1" ht="17.25" customHeight="1" x14ac:dyDescent="0.25">
      <c r="A43" s="177" t="s">
        <v>3</v>
      </c>
      <c r="B43" s="178"/>
      <c r="C43" s="179"/>
      <c r="D43" s="179"/>
      <c r="E43" s="180"/>
      <c r="F43" s="181"/>
      <c r="G43" s="181" t="s">
        <v>379</v>
      </c>
      <c r="H43" s="181" t="s">
        <v>379</v>
      </c>
      <c r="I43" s="181" t="s">
        <v>379</v>
      </c>
      <c r="J43" s="328" t="s">
        <v>379</v>
      </c>
      <c r="K43" s="182">
        <v>80.416272469252604</v>
      </c>
      <c r="L43" s="345">
        <v>0.1722647058823529</v>
      </c>
      <c r="M43" s="351">
        <f t="shared" si="0"/>
        <v>5468306527.9091768</v>
      </c>
      <c r="N43" s="351">
        <f t="shared" si="1"/>
        <v>941996215.70482481</v>
      </c>
    </row>
    <row r="44" spans="1:14" s="11" customFormat="1" outlineLevel="1" x14ac:dyDescent="0.25">
      <c r="A44" s="156"/>
      <c r="B44" s="162" t="s">
        <v>503</v>
      </c>
      <c r="C44" s="170"/>
      <c r="D44" s="170"/>
      <c r="E44" s="159"/>
      <c r="F44" s="159"/>
      <c r="G44" s="159" t="s">
        <v>379</v>
      </c>
      <c r="H44" s="159" t="s">
        <v>379</v>
      </c>
      <c r="I44" s="159" t="s">
        <v>379</v>
      </c>
      <c r="J44" s="329" t="s">
        <v>379</v>
      </c>
      <c r="K44" s="161">
        <v>19.985808893093662</v>
      </c>
      <c r="L44" s="204">
        <v>3.7869822485207101E-2</v>
      </c>
      <c r="M44" s="352">
        <f t="shared" si="0"/>
        <v>1359035004.7303689</v>
      </c>
      <c r="N44" s="352">
        <f t="shared" si="1"/>
        <v>51466414.380321659</v>
      </c>
    </row>
    <row r="45" spans="1:14" s="11" customFormat="1" outlineLevel="2" x14ac:dyDescent="0.25">
      <c r="A45" s="156"/>
      <c r="B45" s="12"/>
      <c r="C45" s="172" t="s">
        <v>504</v>
      </c>
      <c r="D45" s="183"/>
      <c r="E45" s="171"/>
      <c r="F45" s="171"/>
      <c r="G45" s="171" t="s">
        <v>379</v>
      </c>
      <c r="H45" s="171" t="s">
        <v>379</v>
      </c>
      <c r="I45" s="171" t="s">
        <v>379</v>
      </c>
      <c r="J45" s="331" t="s">
        <v>379</v>
      </c>
      <c r="K45" s="173">
        <v>10.584200567644276</v>
      </c>
      <c r="L45" s="206">
        <v>0</v>
      </c>
      <c r="M45" s="355">
        <f t="shared" si="0"/>
        <v>719725638.59981084</v>
      </c>
      <c r="N45" s="355">
        <f t="shared" si="1"/>
        <v>0</v>
      </c>
    </row>
    <row r="46" spans="1:14" s="11" customFormat="1" outlineLevel="3" x14ac:dyDescent="0.25">
      <c r="A46" s="156"/>
      <c r="B46" s="12"/>
      <c r="C46" s="211"/>
      <c r="D46" s="212" t="s">
        <v>414</v>
      </c>
      <c r="E46" s="214"/>
      <c r="F46" s="214"/>
      <c r="G46" s="214" t="s">
        <v>379</v>
      </c>
      <c r="H46" s="214" t="s">
        <v>379</v>
      </c>
      <c r="I46" s="214" t="s">
        <v>379</v>
      </c>
      <c r="J46" s="332" t="s">
        <v>379</v>
      </c>
      <c r="K46" s="215">
        <v>4.7303689687795645</v>
      </c>
      <c r="L46" s="216">
        <v>0</v>
      </c>
      <c r="M46" s="359">
        <f t="shared" si="0"/>
        <v>321665089.87701041</v>
      </c>
      <c r="N46" s="359">
        <f t="shared" si="1"/>
        <v>0</v>
      </c>
    </row>
    <row r="47" spans="1:14" s="11" customFormat="1" outlineLevel="4" x14ac:dyDescent="0.25">
      <c r="A47" s="156" t="s">
        <v>482</v>
      </c>
      <c r="B47" s="155" t="s">
        <v>479</v>
      </c>
      <c r="C47" s="184"/>
      <c r="D47" s="213"/>
      <c r="E47" s="234" t="s">
        <v>505</v>
      </c>
      <c r="F47" s="234" t="s">
        <v>558</v>
      </c>
      <c r="G47" s="158" t="s">
        <v>379</v>
      </c>
      <c r="H47" s="158" t="s">
        <v>379</v>
      </c>
      <c r="I47" s="158" t="s">
        <v>379</v>
      </c>
      <c r="J47" s="237" t="s">
        <v>379</v>
      </c>
      <c r="K47" s="236">
        <v>1.5373699148533586</v>
      </c>
      <c r="L47" s="205"/>
      <c r="M47" s="360">
        <f t="shared" si="0"/>
        <v>104541154.21002838</v>
      </c>
      <c r="N47" s="360">
        <f t="shared" si="1"/>
        <v>0</v>
      </c>
    </row>
    <row r="48" spans="1:14" s="11" customFormat="1" outlineLevel="4" x14ac:dyDescent="0.25">
      <c r="A48" s="156" t="s">
        <v>482</v>
      </c>
      <c r="B48" s="155" t="s">
        <v>479</v>
      </c>
      <c r="C48" s="184"/>
      <c r="D48" s="213"/>
      <c r="E48" s="19" t="s">
        <v>555</v>
      </c>
      <c r="F48" s="19" t="s">
        <v>559</v>
      </c>
      <c r="G48" s="25" t="s">
        <v>379</v>
      </c>
      <c r="H48" s="25" t="s">
        <v>379</v>
      </c>
      <c r="I48" s="25" t="s">
        <v>379</v>
      </c>
      <c r="J48" s="238" t="s">
        <v>379</v>
      </c>
      <c r="K48" s="185">
        <v>1.4191106906338695</v>
      </c>
      <c r="L48" s="208"/>
      <c r="M48" s="361">
        <f t="shared" si="0"/>
        <v>96499526.963103116</v>
      </c>
      <c r="N48" s="361">
        <f t="shared" si="1"/>
        <v>0</v>
      </c>
    </row>
    <row r="49" spans="1:14" s="11" customFormat="1" outlineLevel="4" x14ac:dyDescent="0.25">
      <c r="A49" s="156" t="s">
        <v>482</v>
      </c>
      <c r="B49" s="155" t="s">
        <v>479</v>
      </c>
      <c r="C49" s="184"/>
      <c r="D49" s="213"/>
      <c r="E49" s="19" t="s">
        <v>506</v>
      </c>
      <c r="F49" s="19" t="s">
        <v>560</v>
      </c>
      <c r="G49" s="25" t="s">
        <v>379</v>
      </c>
      <c r="H49" s="25" t="s">
        <v>379</v>
      </c>
      <c r="I49" s="25" t="s">
        <v>379</v>
      </c>
      <c r="J49" s="238" t="s">
        <v>379</v>
      </c>
      <c r="K49" s="185">
        <v>1.1825922421948911</v>
      </c>
      <c r="L49" s="208"/>
      <c r="M49" s="361">
        <f t="shared" si="0"/>
        <v>80416272.469252601</v>
      </c>
      <c r="N49" s="361">
        <f t="shared" si="1"/>
        <v>0</v>
      </c>
    </row>
    <row r="50" spans="1:14" s="11" customFormat="1" outlineLevel="4" x14ac:dyDescent="0.25">
      <c r="A50" s="156" t="s">
        <v>482</v>
      </c>
      <c r="B50" s="155" t="s">
        <v>479</v>
      </c>
      <c r="C50" s="184"/>
      <c r="D50" s="213"/>
      <c r="E50" s="19" t="s">
        <v>507</v>
      </c>
      <c r="F50" s="19" t="s">
        <v>561</v>
      </c>
      <c r="G50" s="25" t="s">
        <v>379</v>
      </c>
      <c r="H50" s="25" t="s">
        <v>379</v>
      </c>
      <c r="I50" s="25" t="s">
        <v>379</v>
      </c>
      <c r="J50" s="238" t="s">
        <v>379</v>
      </c>
      <c r="K50" s="185">
        <v>0.59129612109744556</v>
      </c>
      <c r="L50" s="208"/>
      <c r="M50" s="361">
        <f t="shared" si="0"/>
        <v>40208136.234626301</v>
      </c>
      <c r="N50" s="361">
        <f t="shared" si="1"/>
        <v>0</v>
      </c>
    </row>
    <row r="51" spans="1:14" s="11" customFormat="1" outlineLevel="3" x14ac:dyDescent="0.25">
      <c r="A51" s="156"/>
      <c r="B51" s="12"/>
      <c r="C51" s="211"/>
      <c r="D51" s="212" t="s">
        <v>415</v>
      </c>
      <c r="E51" s="214"/>
      <c r="F51" s="214"/>
      <c r="G51" s="214" t="s">
        <v>379</v>
      </c>
      <c r="H51" s="214" t="s">
        <v>379</v>
      </c>
      <c r="I51" s="214" t="s">
        <v>379</v>
      </c>
      <c r="J51" s="332" t="s">
        <v>379</v>
      </c>
      <c r="K51" s="215">
        <v>3.1338694418164619</v>
      </c>
      <c r="L51" s="216">
        <v>0</v>
      </c>
      <c r="M51" s="359">
        <f t="shared" si="0"/>
        <v>213103122.04351941</v>
      </c>
      <c r="N51" s="359">
        <f t="shared" si="1"/>
        <v>0</v>
      </c>
    </row>
    <row r="52" spans="1:14" s="11" customFormat="1" outlineLevel="4" x14ac:dyDescent="0.25">
      <c r="A52" s="156" t="s">
        <v>482</v>
      </c>
      <c r="B52" s="155" t="s">
        <v>479</v>
      </c>
      <c r="C52" s="184"/>
      <c r="D52" s="213"/>
      <c r="E52" s="234" t="s">
        <v>555</v>
      </c>
      <c r="F52" s="234" t="s">
        <v>562</v>
      </c>
      <c r="G52" s="158" t="s">
        <v>379</v>
      </c>
      <c r="H52" s="158" t="s">
        <v>379</v>
      </c>
      <c r="I52" s="158" t="s">
        <v>379</v>
      </c>
      <c r="J52" s="237" t="s">
        <v>379</v>
      </c>
      <c r="K52" s="236">
        <v>3.1338694418164619</v>
      </c>
      <c r="L52" s="205"/>
      <c r="M52" s="360">
        <f t="shared" si="0"/>
        <v>213103122.04351941</v>
      </c>
      <c r="N52" s="360">
        <f t="shared" si="1"/>
        <v>0</v>
      </c>
    </row>
    <row r="53" spans="1:14" s="11" customFormat="1" outlineLevel="3" x14ac:dyDescent="0.25">
      <c r="A53" s="156"/>
      <c r="B53" s="12"/>
      <c r="C53" s="211"/>
      <c r="D53" s="212" t="s">
        <v>492</v>
      </c>
      <c r="E53" s="214"/>
      <c r="F53" s="214"/>
      <c r="G53" s="214" t="s">
        <v>379</v>
      </c>
      <c r="H53" s="214" t="s">
        <v>379</v>
      </c>
      <c r="I53" s="214" t="s">
        <v>379</v>
      </c>
      <c r="J53" s="332" t="s">
        <v>379</v>
      </c>
      <c r="K53" s="215">
        <v>1.1234626300851467</v>
      </c>
      <c r="L53" s="216">
        <v>0</v>
      </c>
      <c r="M53" s="359">
        <f t="shared" si="0"/>
        <v>76395458.845789969</v>
      </c>
      <c r="N53" s="359">
        <f t="shared" si="1"/>
        <v>0</v>
      </c>
    </row>
    <row r="54" spans="1:14" s="11" customFormat="1" outlineLevel="4" x14ac:dyDescent="0.25">
      <c r="A54" s="156" t="s">
        <v>482</v>
      </c>
      <c r="B54" s="155" t="s">
        <v>479</v>
      </c>
      <c r="C54" s="184"/>
      <c r="D54" s="213"/>
      <c r="E54" s="234" t="s">
        <v>563</v>
      </c>
      <c r="F54" s="234" t="s">
        <v>566</v>
      </c>
      <c r="G54" s="158" t="s">
        <v>379</v>
      </c>
      <c r="H54" s="158" t="s">
        <v>379</v>
      </c>
      <c r="I54" s="158" t="s">
        <v>379</v>
      </c>
      <c r="J54" s="237" t="s">
        <v>379</v>
      </c>
      <c r="K54" s="236">
        <v>0.41390728476821192</v>
      </c>
      <c r="L54" s="205"/>
      <c r="M54" s="360">
        <f t="shared" si="0"/>
        <v>28145695.364238411</v>
      </c>
      <c r="N54" s="360">
        <f t="shared" si="1"/>
        <v>0</v>
      </c>
    </row>
    <row r="55" spans="1:14" s="11" customFormat="1" outlineLevel="4" x14ac:dyDescent="0.25">
      <c r="A55" s="156" t="s">
        <v>482</v>
      </c>
      <c r="B55" s="155" t="s">
        <v>479</v>
      </c>
      <c r="C55" s="184"/>
      <c r="D55" s="213"/>
      <c r="E55" s="19" t="s">
        <v>564</v>
      </c>
      <c r="F55" s="19" t="s">
        <v>567</v>
      </c>
      <c r="G55" s="25" t="s">
        <v>379</v>
      </c>
      <c r="H55" s="25" t="s">
        <v>379</v>
      </c>
      <c r="I55" s="25" t="s">
        <v>379</v>
      </c>
      <c r="J55" s="238" t="s">
        <v>379</v>
      </c>
      <c r="K55" s="185">
        <v>0.41390728476821192</v>
      </c>
      <c r="L55" s="208"/>
      <c r="M55" s="361">
        <f t="shared" si="0"/>
        <v>28145695.364238411</v>
      </c>
      <c r="N55" s="361">
        <f t="shared" si="1"/>
        <v>0</v>
      </c>
    </row>
    <row r="56" spans="1:14" s="11" customFormat="1" outlineLevel="4" x14ac:dyDescent="0.25">
      <c r="A56" s="156" t="s">
        <v>482</v>
      </c>
      <c r="B56" s="155" t="s">
        <v>479</v>
      </c>
      <c r="C56" s="184"/>
      <c r="D56" s="213"/>
      <c r="E56" s="19" t="s">
        <v>565</v>
      </c>
      <c r="F56" s="19" t="s">
        <v>568</v>
      </c>
      <c r="G56" s="25" t="s">
        <v>379</v>
      </c>
      <c r="H56" s="25" t="s">
        <v>379</v>
      </c>
      <c r="I56" s="25" t="s">
        <v>379</v>
      </c>
      <c r="J56" s="238" t="s">
        <v>379</v>
      </c>
      <c r="K56" s="185">
        <v>0.29564806054872278</v>
      </c>
      <c r="L56" s="208"/>
      <c r="M56" s="361">
        <f t="shared" si="0"/>
        <v>20104068.11731315</v>
      </c>
      <c r="N56" s="361">
        <f t="shared" si="1"/>
        <v>0</v>
      </c>
    </row>
    <row r="57" spans="1:14" s="11" customFormat="1" outlineLevel="3" x14ac:dyDescent="0.25">
      <c r="A57" s="156"/>
      <c r="B57" s="12"/>
      <c r="C57" s="211"/>
      <c r="D57" s="212" t="s">
        <v>493</v>
      </c>
      <c r="E57" s="214"/>
      <c r="F57" s="214"/>
      <c r="G57" s="214" t="s">
        <v>379</v>
      </c>
      <c r="H57" s="214" t="s">
        <v>379</v>
      </c>
      <c r="I57" s="214" t="s">
        <v>379</v>
      </c>
      <c r="J57" s="332" t="s">
        <v>379</v>
      </c>
      <c r="K57" s="215">
        <v>1.1234626300851467</v>
      </c>
      <c r="L57" s="216">
        <v>0</v>
      </c>
      <c r="M57" s="359">
        <f t="shared" si="0"/>
        <v>76395458.845789969</v>
      </c>
      <c r="N57" s="359">
        <f t="shared" si="1"/>
        <v>0</v>
      </c>
    </row>
    <row r="58" spans="1:14" s="11" customFormat="1" outlineLevel="4" x14ac:dyDescent="0.25">
      <c r="A58" s="156" t="s">
        <v>482</v>
      </c>
      <c r="B58" s="155" t="s">
        <v>479</v>
      </c>
      <c r="C58" s="184"/>
      <c r="D58" s="213"/>
      <c r="E58" s="234" t="s">
        <v>508</v>
      </c>
      <c r="F58" s="234" t="s">
        <v>510</v>
      </c>
      <c r="G58" s="158" t="s">
        <v>379</v>
      </c>
      <c r="H58" s="158" t="s">
        <v>379</v>
      </c>
      <c r="I58" s="158" t="s">
        <v>379</v>
      </c>
      <c r="J58" s="237" t="s">
        <v>379</v>
      </c>
      <c r="K58" s="236">
        <v>0.41390728476821192</v>
      </c>
      <c r="L58" s="205"/>
      <c r="M58" s="360">
        <f t="shared" si="0"/>
        <v>28145695.364238411</v>
      </c>
      <c r="N58" s="360">
        <f t="shared" si="1"/>
        <v>0</v>
      </c>
    </row>
    <row r="59" spans="1:14" s="11" customFormat="1" outlineLevel="4" x14ac:dyDescent="0.25">
      <c r="A59" s="156" t="s">
        <v>482</v>
      </c>
      <c r="B59" s="155" t="s">
        <v>479</v>
      </c>
      <c r="C59" s="184"/>
      <c r="D59" s="213"/>
      <c r="E59" s="19" t="s">
        <v>509</v>
      </c>
      <c r="F59" s="19" t="s">
        <v>512</v>
      </c>
      <c r="G59" s="25" t="s">
        <v>379</v>
      </c>
      <c r="H59" s="25" t="s">
        <v>379</v>
      </c>
      <c r="I59" s="25" t="s">
        <v>379</v>
      </c>
      <c r="J59" s="238" t="s">
        <v>379</v>
      </c>
      <c r="K59" s="185">
        <v>0.41390728476821192</v>
      </c>
      <c r="L59" s="208"/>
      <c r="M59" s="361">
        <f t="shared" si="0"/>
        <v>28145695.364238411</v>
      </c>
      <c r="N59" s="361">
        <f t="shared" si="1"/>
        <v>0</v>
      </c>
    </row>
    <row r="60" spans="1:14" s="11" customFormat="1" outlineLevel="4" x14ac:dyDescent="0.25">
      <c r="A60" s="156" t="s">
        <v>482</v>
      </c>
      <c r="B60" s="155" t="s">
        <v>479</v>
      </c>
      <c r="C60" s="184"/>
      <c r="D60" s="213"/>
      <c r="E60" s="19" t="s">
        <v>511</v>
      </c>
      <c r="F60" s="19" t="s">
        <v>569</v>
      </c>
      <c r="G60" s="25" t="s">
        <v>379</v>
      </c>
      <c r="H60" s="25" t="s">
        <v>379</v>
      </c>
      <c r="I60" s="25" t="s">
        <v>379</v>
      </c>
      <c r="J60" s="238" t="s">
        <v>379</v>
      </c>
      <c r="K60" s="185">
        <v>0.29564806054872278</v>
      </c>
      <c r="L60" s="208"/>
      <c r="M60" s="361">
        <f t="shared" si="0"/>
        <v>20104068.11731315</v>
      </c>
      <c r="N60" s="361">
        <f t="shared" si="1"/>
        <v>0</v>
      </c>
    </row>
    <row r="61" spans="1:14" s="11" customFormat="1" outlineLevel="3" x14ac:dyDescent="0.25">
      <c r="A61" s="156"/>
      <c r="B61" s="12"/>
      <c r="C61" s="211"/>
      <c r="D61" s="314" t="s">
        <v>786</v>
      </c>
      <c r="E61" s="318"/>
      <c r="F61" s="214"/>
      <c r="G61" s="214" t="s">
        <v>379</v>
      </c>
      <c r="H61" s="214" t="s">
        <v>379</v>
      </c>
      <c r="I61" s="214" t="s">
        <v>379</v>
      </c>
      <c r="J61" s="332" t="s">
        <v>379</v>
      </c>
      <c r="K61" s="215">
        <v>0.28382213812677387</v>
      </c>
      <c r="L61" s="216">
        <v>0</v>
      </c>
      <c r="M61" s="359">
        <f t="shared" si="0"/>
        <v>19299905.392620623</v>
      </c>
      <c r="N61" s="359">
        <f t="shared" si="1"/>
        <v>0</v>
      </c>
    </row>
    <row r="62" spans="1:14" s="11" customFormat="1" outlineLevel="4" x14ac:dyDescent="0.25">
      <c r="A62" s="156" t="s">
        <v>482</v>
      </c>
      <c r="B62" s="155" t="s">
        <v>479</v>
      </c>
      <c r="C62" s="184"/>
      <c r="D62" s="213"/>
      <c r="E62" s="234" t="s">
        <v>787</v>
      </c>
      <c r="F62" s="19" t="s">
        <v>788</v>
      </c>
      <c r="G62" s="158" t="s">
        <v>379</v>
      </c>
      <c r="H62" s="158" t="s">
        <v>379</v>
      </c>
      <c r="I62" s="158" t="s">
        <v>379</v>
      </c>
      <c r="J62" s="237" t="s">
        <v>379</v>
      </c>
      <c r="K62" s="236">
        <v>9.46073793755913E-2</v>
      </c>
      <c r="L62" s="205"/>
      <c r="M62" s="360">
        <f t="shared" si="0"/>
        <v>6433301.7975402083</v>
      </c>
      <c r="N62" s="360">
        <f t="shared" si="1"/>
        <v>0</v>
      </c>
    </row>
    <row r="63" spans="1:14" s="11" customFormat="1" outlineLevel="4" x14ac:dyDescent="0.25">
      <c r="A63" s="156" t="s">
        <v>482</v>
      </c>
      <c r="B63" s="155" t="s">
        <v>479</v>
      </c>
      <c r="C63" s="184"/>
      <c r="D63" s="213"/>
      <c r="E63" s="19" t="s">
        <v>789</v>
      </c>
      <c r="F63" s="19" t="s">
        <v>790</v>
      </c>
      <c r="G63" s="25" t="s">
        <v>379</v>
      </c>
      <c r="H63" s="25" t="s">
        <v>379</v>
      </c>
      <c r="I63" s="25" t="s">
        <v>379</v>
      </c>
      <c r="J63" s="238" t="s">
        <v>379</v>
      </c>
      <c r="K63" s="185">
        <v>9.46073793755913E-2</v>
      </c>
      <c r="L63" s="208"/>
      <c r="M63" s="361">
        <f t="shared" si="0"/>
        <v>6433301.7975402083</v>
      </c>
      <c r="N63" s="361">
        <f t="shared" si="1"/>
        <v>0</v>
      </c>
    </row>
    <row r="64" spans="1:14" s="11" customFormat="1" outlineLevel="4" x14ac:dyDescent="0.25">
      <c r="A64" s="156" t="s">
        <v>482</v>
      </c>
      <c r="B64" s="155" t="s">
        <v>479</v>
      </c>
      <c r="C64" s="184"/>
      <c r="D64" s="213"/>
      <c r="E64" s="19" t="s">
        <v>791</v>
      </c>
      <c r="F64" s="19" t="s">
        <v>792</v>
      </c>
      <c r="G64" s="25" t="s">
        <v>379</v>
      </c>
      <c r="H64" s="25" t="s">
        <v>379</v>
      </c>
      <c r="I64" s="25" t="s">
        <v>379</v>
      </c>
      <c r="J64" s="238" t="s">
        <v>379</v>
      </c>
      <c r="K64" s="185">
        <v>9.46073793755913E-2</v>
      </c>
      <c r="L64" s="208"/>
      <c r="M64" s="361">
        <f t="shared" si="0"/>
        <v>6433301.7975402083</v>
      </c>
      <c r="N64" s="361">
        <f t="shared" si="1"/>
        <v>0</v>
      </c>
    </row>
    <row r="65" spans="1:14" s="11" customFormat="1" outlineLevel="3" x14ac:dyDescent="0.25">
      <c r="A65" s="156"/>
      <c r="B65" s="12"/>
      <c r="C65" s="211"/>
      <c r="D65" s="212" t="s">
        <v>513</v>
      </c>
      <c r="E65" s="214"/>
      <c r="F65" s="214"/>
      <c r="G65" s="214" t="s">
        <v>379</v>
      </c>
      <c r="H65" s="214" t="s">
        <v>379</v>
      </c>
      <c r="I65" s="214" t="s">
        <v>379</v>
      </c>
      <c r="J65" s="332" t="s">
        <v>379</v>
      </c>
      <c r="K65" s="215">
        <v>0.1892147587511826</v>
      </c>
      <c r="L65" s="216">
        <v>0</v>
      </c>
      <c r="M65" s="359">
        <f t="shared" si="0"/>
        <v>12866603.595080417</v>
      </c>
      <c r="N65" s="359">
        <f t="shared" si="1"/>
        <v>0</v>
      </c>
    </row>
    <row r="66" spans="1:14" s="11" customFormat="1" outlineLevel="4" x14ac:dyDescent="0.25">
      <c r="A66" s="156" t="s">
        <v>482</v>
      </c>
      <c r="B66" s="155" t="s">
        <v>479</v>
      </c>
      <c r="C66" s="184"/>
      <c r="D66" s="213"/>
      <c r="E66" s="234" t="s">
        <v>412</v>
      </c>
      <c r="F66" s="234" t="s">
        <v>570</v>
      </c>
      <c r="G66" s="158" t="s">
        <v>379</v>
      </c>
      <c r="H66" s="158" t="s">
        <v>379</v>
      </c>
      <c r="I66" s="158" t="s">
        <v>379</v>
      </c>
      <c r="J66" s="237" t="s">
        <v>379</v>
      </c>
      <c r="K66" s="236">
        <v>9.46073793755913E-2</v>
      </c>
      <c r="L66" s="205"/>
      <c r="M66" s="360">
        <f t="shared" si="0"/>
        <v>6433301.7975402083</v>
      </c>
      <c r="N66" s="360">
        <f t="shared" si="1"/>
        <v>0</v>
      </c>
    </row>
    <row r="67" spans="1:14" s="11" customFormat="1" outlineLevel="4" x14ac:dyDescent="0.25">
      <c r="A67" s="156" t="s">
        <v>482</v>
      </c>
      <c r="B67" s="155" t="s">
        <v>479</v>
      </c>
      <c r="C67" s="184"/>
      <c r="D67" s="213"/>
      <c r="E67" s="19" t="s">
        <v>514</v>
      </c>
      <c r="F67" s="19" t="s">
        <v>571</v>
      </c>
      <c r="G67" s="25" t="s">
        <v>379</v>
      </c>
      <c r="H67" s="25" t="s">
        <v>379</v>
      </c>
      <c r="I67" s="25" t="s">
        <v>379</v>
      </c>
      <c r="J67" s="238" t="s">
        <v>379</v>
      </c>
      <c r="K67" s="185">
        <v>9.46073793755913E-2</v>
      </c>
      <c r="L67" s="208"/>
      <c r="M67" s="361">
        <f t="shared" si="0"/>
        <v>6433301.7975402083</v>
      </c>
      <c r="N67" s="361">
        <f t="shared" si="1"/>
        <v>0</v>
      </c>
    </row>
    <row r="68" spans="1:14" s="11" customFormat="1" outlineLevel="2" x14ac:dyDescent="0.25">
      <c r="A68" s="156"/>
      <c r="B68" s="155"/>
      <c r="C68" s="172" t="s">
        <v>515</v>
      </c>
      <c r="D68" s="183"/>
      <c r="E68" s="171"/>
      <c r="F68" s="171"/>
      <c r="G68" s="171" t="s">
        <v>379</v>
      </c>
      <c r="H68" s="171" t="s">
        <v>379</v>
      </c>
      <c r="I68" s="171" t="s">
        <v>379</v>
      </c>
      <c r="J68" s="331" t="s">
        <v>379</v>
      </c>
      <c r="K68" s="173">
        <v>3.0747398297067172</v>
      </c>
      <c r="L68" s="206">
        <v>0</v>
      </c>
      <c r="M68" s="355">
        <f t="shared" si="0"/>
        <v>209082308.42005676</v>
      </c>
      <c r="N68" s="355">
        <f t="shared" si="1"/>
        <v>0</v>
      </c>
    </row>
    <row r="69" spans="1:14" s="11" customFormat="1" outlineLevel="3" x14ac:dyDescent="0.25">
      <c r="A69" s="156" t="s">
        <v>482</v>
      </c>
      <c r="B69" s="155" t="s">
        <v>479</v>
      </c>
      <c r="C69" s="184"/>
      <c r="D69" s="200"/>
      <c r="E69" s="25" t="s">
        <v>516</v>
      </c>
      <c r="F69" s="25" t="s">
        <v>572</v>
      </c>
      <c r="G69" s="25" t="s">
        <v>379</v>
      </c>
      <c r="H69" s="25" t="s">
        <v>379</v>
      </c>
      <c r="I69" s="25" t="s">
        <v>379</v>
      </c>
      <c r="J69" s="238" t="s">
        <v>379</v>
      </c>
      <c r="K69" s="336">
        <v>0.23651844843897823</v>
      </c>
      <c r="L69" s="208"/>
      <c r="M69" s="362">
        <f t="shared" ref="M69:M132" si="2">K69*$M$3/$K$3</f>
        <v>16083254.49385052</v>
      </c>
      <c r="N69" s="362">
        <f t="shared" ref="N69:N132" si="3">M69*L69</f>
        <v>0</v>
      </c>
    </row>
    <row r="70" spans="1:14" s="11" customFormat="1" outlineLevel="3" x14ac:dyDescent="0.25">
      <c r="A70" s="156" t="s">
        <v>482</v>
      </c>
      <c r="B70" s="155" t="s">
        <v>479</v>
      </c>
      <c r="C70" s="184"/>
      <c r="D70" s="200"/>
      <c r="E70" s="25" t="s">
        <v>517</v>
      </c>
      <c r="F70" s="25" t="s">
        <v>573</v>
      </c>
      <c r="G70" s="25" t="s">
        <v>379</v>
      </c>
      <c r="H70" s="25" t="s">
        <v>379</v>
      </c>
      <c r="I70" s="25" t="s">
        <v>379</v>
      </c>
      <c r="J70" s="238" t="s">
        <v>379</v>
      </c>
      <c r="K70" s="336">
        <v>0.23651844843897823</v>
      </c>
      <c r="L70" s="208"/>
      <c r="M70" s="362">
        <f t="shared" si="2"/>
        <v>16083254.49385052</v>
      </c>
      <c r="N70" s="362">
        <f t="shared" si="3"/>
        <v>0</v>
      </c>
    </row>
    <row r="71" spans="1:14" s="11" customFormat="1" outlineLevel="3" x14ac:dyDescent="0.25">
      <c r="A71" s="156" t="s">
        <v>482</v>
      </c>
      <c r="B71" s="155" t="s">
        <v>479</v>
      </c>
      <c r="C71" s="184"/>
      <c r="D71" s="200"/>
      <c r="E71" s="25" t="s">
        <v>518</v>
      </c>
      <c r="F71" s="25" t="s">
        <v>574</v>
      </c>
      <c r="G71" s="25" t="s">
        <v>379</v>
      </c>
      <c r="H71" s="25" t="s">
        <v>379</v>
      </c>
      <c r="I71" s="25" t="s">
        <v>379</v>
      </c>
      <c r="J71" s="238" t="s">
        <v>379</v>
      </c>
      <c r="K71" s="336">
        <v>0.70955534531693476</v>
      </c>
      <c r="L71" s="208"/>
      <c r="M71" s="362">
        <f t="shared" si="2"/>
        <v>48249763.481551558</v>
      </c>
      <c r="N71" s="362">
        <f t="shared" si="3"/>
        <v>0</v>
      </c>
    </row>
    <row r="72" spans="1:14" s="11" customFormat="1" outlineLevel="3" x14ac:dyDescent="0.25">
      <c r="A72" s="156" t="s">
        <v>482</v>
      </c>
      <c r="B72" s="155" t="s">
        <v>479</v>
      </c>
      <c r="C72" s="184"/>
      <c r="D72" s="200"/>
      <c r="E72" s="25" t="s">
        <v>519</v>
      </c>
      <c r="F72" s="25" t="s">
        <v>575</v>
      </c>
      <c r="G72" s="25" t="s">
        <v>379</v>
      </c>
      <c r="H72" s="25" t="s">
        <v>379</v>
      </c>
      <c r="I72" s="25" t="s">
        <v>379</v>
      </c>
      <c r="J72" s="238" t="s">
        <v>379</v>
      </c>
      <c r="K72" s="336">
        <v>0.23651844843897823</v>
      </c>
      <c r="L72" s="208"/>
      <c r="M72" s="362">
        <f t="shared" si="2"/>
        <v>16083254.49385052</v>
      </c>
      <c r="N72" s="362">
        <f t="shared" si="3"/>
        <v>0</v>
      </c>
    </row>
    <row r="73" spans="1:14" s="11" customFormat="1" outlineLevel="3" x14ac:dyDescent="0.25">
      <c r="A73" s="156" t="s">
        <v>482</v>
      </c>
      <c r="B73" s="155" t="s">
        <v>479</v>
      </c>
      <c r="C73" s="184"/>
      <c r="D73" s="200"/>
      <c r="E73" s="25" t="s">
        <v>793</v>
      </c>
      <c r="F73" s="25" t="s">
        <v>794</v>
      </c>
      <c r="G73" s="25" t="s">
        <v>379</v>
      </c>
      <c r="H73" s="25" t="s">
        <v>379</v>
      </c>
      <c r="I73" s="25" t="s">
        <v>379</v>
      </c>
      <c r="J73" s="238" t="s">
        <v>379</v>
      </c>
      <c r="K73" s="336">
        <v>0.11825922421948912</v>
      </c>
      <c r="L73" s="208"/>
      <c r="M73" s="362">
        <f t="shared" si="2"/>
        <v>8041627.2469252599</v>
      </c>
      <c r="N73" s="362">
        <f t="shared" si="3"/>
        <v>0</v>
      </c>
    </row>
    <row r="74" spans="1:14" s="11" customFormat="1" outlineLevel="3" x14ac:dyDescent="0.25">
      <c r="A74" s="156" t="s">
        <v>482</v>
      </c>
      <c r="B74" s="155" t="s">
        <v>479</v>
      </c>
      <c r="C74" s="184"/>
      <c r="D74" s="200"/>
      <c r="E74" s="25" t="s">
        <v>520</v>
      </c>
      <c r="F74" s="25" t="s">
        <v>521</v>
      </c>
      <c r="G74" s="25" t="s">
        <v>379</v>
      </c>
      <c r="H74" s="25" t="s">
        <v>379</v>
      </c>
      <c r="I74" s="25" t="s">
        <v>379</v>
      </c>
      <c r="J74" s="238" t="s">
        <v>379</v>
      </c>
      <c r="K74" s="336">
        <v>0.23651844843897823</v>
      </c>
      <c r="L74" s="208"/>
      <c r="M74" s="362">
        <f t="shared" si="2"/>
        <v>16083254.49385052</v>
      </c>
      <c r="N74" s="362">
        <f t="shared" si="3"/>
        <v>0</v>
      </c>
    </row>
    <row r="75" spans="1:14" s="11" customFormat="1" outlineLevel="3" x14ac:dyDescent="0.25">
      <c r="A75" s="156" t="s">
        <v>482</v>
      </c>
      <c r="B75" s="155" t="s">
        <v>479</v>
      </c>
      <c r="C75" s="184"/>
      <c r="D75" s="200"/>
      <c r="E75" s="25" t="s">
        <v>411</v>
      </c>
      <c r="F75" s="25" t="s">
        <v>576</v>
      </c>
      <c r="G75" s="25" t="s">
        <v>379</v>
      </c>
      <c r="H75" s="25" t="s">
        <v>379</v>
      </c>
      <c r="I75" s="25" t="s">
        <v>379</v>
      </c>
      <c r="J75" s="238" t="s">
        <v>379</v>
      </c>
      <c r="K75" s="336">
        <v>1.3008514664143804</v>
      </c>
      <c r="L75" s="208"/>
      <c r="M75" s="362">
        <f t="shared" si="2"/>
        <v>88457899.716177866</v>
      </c>
      <c r="N75" s="362">
        <f t="shared" si="3"/>
        <v>0</v>
      </c>
    </row>
    <row r="76" spans="1:14" s="11" customFormat="1" outlineLevel="2" x14ac:dyDescent="0.25">
      <c r="A76" s="156"/>
      <c r="B76" s="12"/>
      <c r="C76" s="172" t="s">
        <v>408</v>
      </c>
      <c r="D76" s="183"/>
      <c r="E76" s="171"/>
      <c r="F76" s="171"/>
      <c r="G76" s="171" t="s">
        <v>379</v>
      </c>
      <c r="H76" s="171" t="s">
        <v>379</v>
      </c>
      <c r="I76" s="171" t="s">
        <v>379</v>
      </c>
      <c r="J76" s="331" t="s">
        <v>379</v>
      </c>
      <c r="K76" s="173">
        <v>2.5425733207190162</v>
      </c>
      <c r="L76" s="206">
        <v>0</v>
      </c>
      <c r="M76" s="355">
        <f t="shared" si="2"/>
        <v>172894985.80889308</v>
      </c>
      <c r="N76" s="355">
        <f t="shared" si="3"/>
        <v>0</v>
      </c>
    </row>
    <row r="77" spans="1:14" s="11" customFormat="1" outlineLevel="3" x14ac:dyDescent="0.25">
      <c r="A77" s="156"/>
      <c r="B77" s="12"/>
      <c r="C77" s="211"/>
      <c r="D77" s="212" t="s">
        <v>405</v>
      </c>
      <c r="E77" s="214"/>
      <c r="F77" s="214"/>
      <c r="G77" s="214" t="s">
        <v>379</v>
      </c>
      <c r="H77" s="214" t="s">
        <v>379</v>
      </c>
      <c r="I77" s="214" t="s">
        <v>379</v>
      </c>
      <c r="J77" s="332" t="s">
        <v>379</v>
      </c>
      <c r="K77" s="215">
        <v>0.47303689687795647</v>
      </c>
      <c r="L77" s="216">
        <v>0</v>
      </c>
      <c r="M77" s="359">
        <f t="shared" si="2"/>
        <v>32166508.98770104</v>
      </c>
      <c r="N77" s="359">
        <f t="shared" si="3"/>
        <v>0</v>
      </c>
    </row>
    <row r="78" spans="1:14" s="11" customFormat="1" outlineLevel="4" x14ac:dyDescent="0.25">
      <c r="A78" s="156" t="s">
        <v>482</v>
      </c>
      <c r="B78" s="155" t="s">
        <v>479</v>
      </c>
      <c r="C78" s="184"/>
      <c r="D78" s="213"/>
      <c r="E78" s="234" t="s">
        <v>522</v>
      </c>
      <c r="F78" s="234" t="s">
        <v>524</v>
      </c>
      <c r="G78" s="158" t="s">
        <v>379</v>
      </c>
      <c r="H78" s="158" t="s">
        <v>379</v>
      </c>
      <c r="I78" s="158" t="s">
        <v>379</v>
      </c>
      <c r="J78" s="237" t="s">
        <v>379</v>
      </c>
      <c r="K78" s="236">
        <v>0.11825922421948912</v>
      </c>
      <c r="L78" s="205"/>
      <c r="M78" s="360">
        <f t="shared" si="2"/>
        <v>8041627.2469252599</v>
      </c>
      <c r="N78" s="360">
        <f t="shared" si="3"/>
        <v>0</v>
      </c>
    </row>
    <row r="79" spans="1:14" s="11" customFormat="1" outlineLevel="4" x14ac:dyDescent="0.25">
      <c r="A79" s="156" t="s">
        <v>482</v>
      </c>
      <c r="B79" s="155" t="s">
        <v>479</v>
      </c>
      <c r="C79" s="184"/>
      <c r="D79" s="213"/>
      <c r="E79" s="19" t="s">
        <v>523</v>
      </c>
      <c r="F79" s="19" t="s">
        <v>525</v>
      </c>
      <c r="G79" s="25" t="s">
        <v>379</v>
      </c>
      <c r="H79" s="25" t="s">
        <v>379</v>
      </c>
      <c r="I79" s="25" t="s">
        <v>379</v>
      </c>
      <c r="J79" s="238" t="s">
        <v>379</v>
      </c>
      <c r="K79" s="185">
        <v>0.11825922421948912</v>
      </c>
      <c r="L79" s="208"/>
      <c r="M79" s="361">
        <f t="shared" si="2"/>
        <v>8041627.2469252599</v>
      </c>
      <c r="N79" s="361">
        <f t="shared" si="3"/>
        <v>0</v>
      </c>
    </row>
    <row r="80" spans="1:14" s="11" customFormat="1" outlineLevel="4" x14ac:dyDescent="0.25">
      <c r="A80" s="156" t="s">
        <v>482</v>
      </c>
      <c r="B80" s="155" t="s">
        <v>479</v>
      </c>
      <c r="C80" s="184"/>
      <c r="D80" s="213"/>
      <c r="E80" s="19" t="s">
        <v>409</v>
      </c>
      <c r="F80" s="19" t="s">
        <v>527</v>
      </c>
      <c r="G80" s="25" t="s">
        <v>379</v>
      </c>
      <c r="H80" s="25" t="s">
        <v>379</v>
      </c>
      <c r="I80" s="25" t="s">
        <v>379</v>
      </c>
      <c r="J80" s="238" t="s">
        <v>379</v>
      </c>
      <c r="K80" s="185">
        <v>0.11825922421948912</v>
      </c>
      <c r="L80" s="208"/>
      <c r="M80" s="361">
        <f t="shared" si="2"/>
        <v>8041627.2469252599</v>
      </c>
      <c r="N80" s="361">
        <f t="shared" si="3"/>
        <v>0</v>
      </c>
    </row>
    <row r="81" spans="1:14" s="11" customFormat="1" outlineLevel="4" x14ac:dyDescent="0.25">
      <c r="A81" s="156" t="s">
        <v>482</v>
      </c>
      <c r="B81" s="155" t="s">
        <v>479</v>
      </c>
      <c r="C81" s="184"/>
      <c r="D81" s="213"/>
      <c r="E81" s="19" t="s">
        <v>526</v>
      </c>
      <c r="F81" s="19" t="s">
        <v>529</v>
      </c>
      <c r="G81" s="25" t="s">
        <v>379</v>
      </c>
      <c r="H81" s="25" t="s">
        <v>379</v>
      </c>
      <c r="I81" s="25" t="s">
        <v>379</v>
      </c>
      <c r="J81" s="238" t="s">
        <v>379</v>
      </c>
      <c r="K81" s="185">
        <v>0.11825922421948912</v>
      </c>
      <c r="L81" s="208"/>
      <c r="M81" s="361">
        <f t="shared" si="2"/>
        <v>8041627.2469252599</v>
      </c>
      <c r="N81" s="361">
        <f t="shared" si="3"/>
        <v>0</v>
      </c>
    </row>
    <row r="82" spans="1:14" s="11" customFormat="1" outlineLevel="3" x14ac:dyDescent="0.25">
      <c r="A82" s="156"/>
      <c r="B82" s="12"/>
      <c r="C82" s="211"/>
      <c r="D82" s="212" t="s">
        <v>528</v>
      </c>
      <c r="E82" s="214"/>
      <c r="F82" s="214"/>
      <c r="G82" s="214" t="s">
        <v>379</v>
      </c>
      <c r="H82" s="214" t="s">
        <v>379</v>
      </c>
      <c r="I82" s="214" t="s">
        <v>379</v>
      </c>
      <c r="J82" s="332" t="s">
        <v>379</v>
      </c>
      <c r="K82" s="215">
        <v>0.47303689687795647</v>
      </c>
      <c r="L82" s="216">
        <v>0</v>
      </c>
      <c r="M82" s="359">
        <f t="shared" si="2"/>
        <v>32166508.98770104</v>
      </c>
      <c r="N82" s="359">
        <f t="shared" si="3"/>
        <v>0</v>
      </c>
    </row>
    <row r="83" spans="1:14" s="11" customFormat="1" outlineLevel="4" x14ac:dyDescent="0.25">
      <c r="A83" s="156" t="s">
        <v>482</v>
      </c>
      <c r="B83" s="155" t="s">
        <v>479</v>
      </c>
      <c r="C83" s="184"/>
      <c r="D83" s="213"/>
      <c r="E83" s="234" t="s">
        <v>522</v>
      </c>
      <c r="F83" s="234" t="s">
        <v>530</v>
      </c>
      <c r="G83" s="158" t="s">
        <v>379</v>
      </c>
      <c r="H83" s="158" t="s">
        <v>379</v>
      </c>
      <c r="I83" s="158" t="s">
        <v>379</v>
      </c>
      <c r="J83" s="237" t="s">
        <v>379</v>
      </c>
      <c r="K83" s="236">
        <v>0.11825922421948912</v>
      </c>
      <c r="L83" s="205"/>
      <c r="M83" s="360">
        <f t="shared" si="2"/>
        <v>8041627.2469252599</v>
      </c>
      <c r="N83" s="360">
        <f t="shared" si="3"/>
        <v>0</v>
      </c>
    </row>
    <row r="84" spans="1:14" s="11" customFormat="1" outlineLevel="4" x14ac:dyDescent="0.25">
      <c r="A84" s="156" t="s">
        <v>482</v>
      </c>
      <c r="B84" s="155" t="s">
        <v>479</v>
      </c>
      <c r="C84" s="184"/>
      <c r="D84" s="213"/>
      <c r="E84" s="19" t="s">
        <v>523</v>
      </c>
      <c r="F84" s="19" t="s">
        <v>531</v>
      </c>
      <c r="G84" s="25" t="s">
        <v>379</v>
      </c>
      <c r="H84" s="25" t="s">
        <v>379</v>
      </c>
      <c r="I84" s="25" t="s">
        <v>379</v>
      </c>
      <c r="J84" s="238" t="s">
        <v>379</v>
      </c>
      <c r="K84" s="185">
        <v>0.11825922421948912</v>
      </c>
      <c r="L84" s="208"/>
      <c r="M84" s="361">
        <f t="shared" si="2"/>
        <v>8041627.2469252599</v>
      </c>
      <c r="N84" s="361">
        <f t="shared" si="3"/>
        <v>0</v>
      </c>
    </row>
    <row r="85" spans="1:14" s="11" customFormat="1" outlineLevel="4" x14ac:dyDescent="0.25">
      <c r="A85" s="156" t="s">
        <v>482</v>
      </c>
      <c r="B85" s="155" t="s">
        <v>479</v>
      </c>
      <c r="C85" s="184"/>
      <c r="D85" s="213"/>
      <c r="E85" s="19" t="s">
        <v>409</v>
      </c>
      <c r="F85" s="19" t="s">
        <v>532</v>
      </c>
      <c r="G85" s="25" t="s">
        <v>379</v>
      </c>
      <c r="H85" s="25" t="s">
        <v>379</v>
      </c>
      <c r="I85" s="25" t="s">
        <v>379</v>
      </c>
      <c r="J85" s="238" t="s">
        <v>379</v>
      </c>
      <c r="K85" s="185">
        <v>0.11825922421948912</v>
      </c>
      <c r="L85" s="208"/>
      <c r="M85" s="361">
        <f t="shared" si="2"/>
        <v>8041627.2469252599</v>
      </c>
      <c r="N85" s="361">
        <f t="shared" si="3"/>
        <v>0</v>
      </c>
    </row>
    <row r="86" spans="1:14" s="11" customFormat="1" outlineLevel="4" x14ac:dyDescent="0.25">
      <c r="A86" s="156" t="s">
        <v>482</v>
      </c>
      <c r="B86" s="155" t="s">
        <v>479</v>
      </c>
      <c r="C86" s="184"/>
      <c r="D86" s="213"/>
      <c r="E86" s="19" t="s">
        <v>526</v>
      </c>
      <c r="F86" s="19" t="s">
        <v>534</v>
      </c>
      <c r="G86" s="25" t="s">
        <v>379</v>
      </c>
      <c r="H86" s="25" t="s">
        <v>379</v>
      </c>
      <c r="I86" s="25" t="s">
        <v>379</v>
      </c>
      <c r="J86" s="238" t="s">
        <v>379</v>
      </c>
      <c r="K86" s="185">
        <v>0.11825922421948912</v>
      </c>
      <c r="L86" s="208"/>
      <c r="M86" s="361">
        <f t="shared" si="2"/>
        <v>8041627.2469252599</v>
      </c>
      <c r="N86" s="361">
        <f t="shared" si="3"/>
        <v>0</v>
      </c>
    </row>
    <row r="87" spans="1:14" s="11" customFormat="1" outlineLevel="3" x14ac:dyDescent="0.25">
      <c r="A87" s="156"/>
      <c r="B87" s="12"/>
      <c r="C87" s="211"/>
      <c r="D87" s="212" t="s">
        <v>533</v>
      </c>
      <c r="E87" s="214"/>
      <c r="F87" s="214"/>
      <c r="G87" s="214" t="s">
        <v>379</v>
      </c>
      <c r="H87" s="214" t="s">
        <v>379</v>
      </c>
      <c r="I87" s="214" t="s">
        <v>379</v>
      </c>
      <c r="J87" s="332" t="s">
        <v>379</v>
      </c>
      <c r="K87" s="215">
        <v>0.35477767265846738</v>
      </c>
      <c r="L87" s="216">
        <v>0</v>
      </c>
      <c r="M87" s="359">
        <f t="shared" si="2"/>
        <v>24124881.740775779</v>
      </c>
      <c r="N87" s="359">
        <f t="shared" si="3"/>
        <v>0</v>
      </c>
    </row>
    <row r="88" spans="1:14" s="11" customFormat="1" outlineLevel="4" x14ac:dyDescent="0.25">
      <c r="A88" s="156" t="s">
        <v>482</v>
      </c>
      <c r="B88" s="155" t="s">
        <v>479</v>
      </c>
      <c r="C88" s="184"/>
      <c r="D88" s="213"/>
      <c r="E88" s="234" t="s">
        <v>522</v>
      </c>
      <c r="F88" s="234" t="s">
        <v>535</v>
      </c>
      <c r="G88" s="158" t="s">
        <v>379</v>
      </c>
      <c r="H88" s="158" t="s">
        <v>379</v>
      </c>
      <c r="I88" s="158" t="s">
        <v>379</v>
      </c>
      <c r="J88" s="237" t="s">
        <v>379</v>
      </c>
      <c r="K88" s="236">
        <v>9.46073793755913E-2</v>
      </c>
      <c r="L88" s="205"/>
      <c r="M88" s="360">
        <f t="shared" si="2"/>
        <v>6433301.7975402083</v>
      </c>
      <c r="N88" s="360">
        <f t="shared" si="3"/>
        <v>0</v>
      </c>
    </row>
    <row r="89" spans="1:14" s="11" customFormat="1" outlineLevel="4" x14ac:dyDescent="0.25">
      <c r="A89" s="156" t="s">
        <v>482</v>
      </c>
      <c r="B89" s="155" t="s">
        <v>479</v>
      </c>
      <c r="C89" s="184"/>
      <c r="D89" s="213"/>
      <c r="E89" s="19" t="s">
        <v>523</v>
      </c>
      <c r="F89" s="19" t="s">
        <v>536</v>
      </c>
      <c r="G89" s="25" t="s">
        <v>379</v>
      </c>
      <c r="H89" s="25" t="s">
        <v>379</v>
      </c>
      <c r="I89" s="25" t="s">
        <v>379</v>
      </c>
      <c r="J89" s="238" t="s">
        <v>379</v>
      </c>
      <c r="K89" s="185">
        <v>9.46073793755913E-2</v>
      </c>
      <c r="L89" s="208"/>
      <c r="M89" s="361">
        <f t="shared" si="2"/>
        <v>6433301.7975402083</v>
      </c>
      <c r="N89" s="361">
        <f t="shared" si="3"/>
        <v>0</v>
      </c>
    </row>
    <row r="90" spans="1:14" s="11" customFormat="1" outlineLevel="4" x14ac:dyDescent="0.25">
      <c r="A90" s="156" t="s">
        <v>482</v>
      </c>
      <c r="B90" s="155" t="s">
        <v>479</v>
      </c>
      <c r="C90" s="184"/>
      <c r="D90" s="213"/>
      <c r="E90" s="19" t="s">
        <v>409</v>
      </c>
      <c r="F90" s="19" t="s">
        <v>537</v>
      </c>
      <c r="G90" s="25" t="s">
        <v>379</v>
      </c>
      <c r="H90" s="25" t="s">
        <v>379</v>
      </c>
      <c r="I90" s="25" t="s">
        <v>379</v>
      </c>
      <c r="J90" s="238" t="s">
        <v>379</v>
      </c>
      <c r="K90" s="185">
        <v>8.2781456953642391E-2</v>
      </c>
      <c r="L90" s="208"/>
      <c r="M90" s="361">
        <f t="shared" si="2"/>
        <v>5629139.0728476821</v>
      </c>
      <c r="N90" s="361">
        <f t="shared" si="3"/>
        <v>0</v>
      </c>
    </row>
    <row r="91" spans="1:14" s="11" customFormat="1" outlineLevel="4" x14ac:dyDescent="0.25">
      <c r="A91" s="156" t="s">
        <v>482</v>
      </c>
      <c r="B91" s="155" t="s">
        <v>479</v>
      </c>
      <c r="C91" s="184"/>
      <c r="D91" s="213"/>
      <c r="E91" s="19" t="s">
        <v>526</v>
      </c>
      <c r="F91" s="19" t="s">
        <v>538</v>
      </c>
      <c r="G91" s="25" t="s">
        <v>379</v>
      </c>
      <c r="H91" s="25" t="s">
        <v>379</v>
      </c>
      <c r="I91" s="25" t="s">
        <v>379</v>
      </c>
      <c r="J91" s="238" t="s">
        <v>379</v>
      </c>
      <c r="K91" s="185">
        <v>8.2781456953642391E-2</v>
      </c>
      <c r="L91" s="208"/>
      <c r="M91" s="361">
        <f t="shared" si="2"/>
        <v>5629139.0728476821</v>
      </c>
      <c r="N91" s="361">
        <f t="shared" si="3"/>
        <v>0</v>
      </c>
    </row>
    <row r="92" spans="1:14" s="11" customFormat="1" outlineLevel="3" x14ac:dyDescent="0.25">
      <c r="A92" s="156"/>
      <c r="B92" s="12"/>
      <c r="C92" s="211"/>
      <c r="D92" s="212" t="s">
        <v>406</v>
      </c>
      <c r="E92" s="214"/>
      <c r="F92" s="214"/>
      <c r="G92" s="214" t="s">
        <v>379</v>
      </c>
      <c r="H92" s="214" t="s">
        <v>379</v>
      </c>
      <c r="I92" s="214" t="s">
        <v>379</v>
      </c>
      <c r="J92" s="332" t="s">
        <v>379</v>
      </c>
      <c r="K92" s="215">
        <v>0.29564806054872278</v>
      </c>
      <c r="L92" s="216">
        <v>0</v>
      </c>
      <c r="M92" s="359">
        <f t="shared" si="2"/>
        <v>20104068.11731315</v>
      </c>
      <c r="N92" s="359">
        <f t="shared" si="3"/>
        <v>0</v>
      </c>
    </row>
    <row r="93" spans="1:14" s="11" customFormat="1" outlineLevel="4" x14ac:dyDescent="0.25">
      <c r="A93" s="156" t="s">
        <v>482</v>
      </c>
      <c r="B93" s="155" t="s">
        <v>479</v>
      </c>
      <c r="C93" s="184"/>
      <c r="D93" s="213"/>
      <c r="E93" s="234" t="s">
        <v>522</v>
      </c>
      <c r="F93" s="234" t="s">
        <v>539</v>
      </c>
      <c r="G93" s="158" t="s">
        <v>379</v>
      </c>
      <c r="H93" s="158" t="s">
        <v>379</v>
      </c>
      <c r="I93" s="158" t="s">
        <v>379</v>
      </c>
      <c r="J93" s="237" t="s">
        <v>379</v>
      </c>
      <c r="K93" s="236">
        <v>8.2781456953642391E-2</v>
      </c>
      <c r="L93" s="205"/>
      <c r="M93" s="360">
        <f t="shared" si="2"/>
        <v>5629139.0728476821</v>
      </c>
      <c r="N93" s="360">
        <f t="shared" si="3"/>
        <v>0</v>
      </c>
    </row>
    <row r="94" spans="1:14" s="11" customFormat="1" outlineLevel="4" x14ac:dyDescent="0.25">
      <c r="A94" s="156" t="s">
        <v>482</v>
      </c>
      <c r="B94" s="155" t="s">
        <v>479</v>
      </c>
      <c r="C94" s="184"/>
      <c r="D94" s="213"/>
      <c r="E94" s="19" t="s">
        <v>523</v>
      </c>
      <c r="F94" s="19" t="s">
        <v>540</v>
      </c>
      <c r="G94" s="25" t="s">
        <v>379</v>
      </c>
      <c r="H94" s="25" t="s">
        <v>379</v>
      </c>
      <c r="I94" s="25" t="s">
        <v>379</v>
      </c>
      <c r="J94" s="238" t="s">
        <v>379</v>
      </c>
      <c r="K94" s="185">
        <v>7.0955534531693468E-2</v>
      </c>
      <c r="L94" s="208"/>
      <c r="M94" s="361">
        <f t="shared" si="2"/>
        <v>4824976.3481551558</v>
      </c>
      <c r="N94" s="361">
        <f t="shared" si="3"/>
        <v>0</v>
      </c>
    </row>
    <row r="95" spans="1:14" s="11" customFormat="1" outlineLevel="4" x14ac:dyDescent="0.25">
      <c r="A95" s="156" t="s">
        <v>482</v>
      </c>
      <c r="B95" s="155" t="s">
        <v>479</v>
      </c>
      <c r="C95" s="184"/>
      <c r="D95" s="213"/>
      <c r="E95" s="19" t="s">
        <v>409</v>
      </c>
      <c r="F95" s="19" t="s">
        <v>541</v>
      </c>
      <c r="G95" s="25" t="s">
        <v>379</v>
      </c>
      <c r="H95" s="25" t="s">
        <v>379</v>
      </c>
      <c r="I95" s="25" t="s">
        <v>379</v>
      </c>
      <c r="J95" s="238" t="s">
        <v>379</v>
      </c>
      <c r="K95" s="185">
        <v>7.0955534531693468E-2</v>
      </c>
      <c r="L95" s="208"/>
      <c r="M95" s="361">
        <f t="shared" si="2"/>
        <v>4824976.3481551558</v>
      </c>
      <c r="N95" s="361">
        <f t="shared" si="3"/>
        <v>0</v>
      </c>
    </row>
    <row r="96" spans="1:14" s="11" customFormat="1" outlineLevel="4" x14ac:dyDescent="0.25">
      <c r="A96" s="156" t="s">
        <v>482</v>
      </c>
      <c r="B96" s="155" t="s">
        <v>479</v>
      </c>
      <c r="C96" s="184"/>
      <c r="D96" s="213"/>
      <c r="E96" s="19" t="s">
        <v>526</v>
      </c>
      <c r="F96" s="19" t="s">
        <v>577</v>
      </c>
      <c r="G96" s="25" t="s">
        <v>379</v>
      </c>
      <c r="H96" s="25" t="s">
        <v>379</v>
      </c>
      <c r="I96" s="25" t="s">
        <v>379</v>
      </c>
      <c r="J96" s="238" t="s">
        <v>379</v>
      </c>
      <c r="K96" s="185">
        <v>7.0955534531693468E-2</v>
      </c>
      <c r="L96" s="208"/>
      <c r="M96" s="361">
        <f t="shared" si="2"/>
        <v>4824976.3481551558</v>
      </c>
      <c r="N96" s="361">
        <f t="shared" si="3"/>
        <v>0</v>
      </c>
    </row>
    <row r="97" spans="1:14" s="11" customFormat="1" outlineLevel="3" x14ac:dyDescent="0.25">
      <c r="A97" s="156"/>
      <c r="B97" s="12"/>
      <c r="C97" s="211"/>
      <c r="D97" s="212" t="s">
        <v>413</v>
      </c>
      <c r="E97" s="214"/>
      <c r="F97" s="214"/>
      <c r="G97" s="214" t="s">
        <v>379</v>
      </c>
      <c r="H97" s="214" t="s">
        <v>379</v>
      </c>
      <c r="I97" s="214" t="s">
        <v>379</v>
      </c>
      <c r="J97" s="332" t="s">
        <v>379</v>
      </c>
      <c r="K97" s="215">
        <v>0.94607379375591294</v>
      </c>
      <c r="L97" s="216">
        <v>0</v>
      </c>
      <c r="M97" s="359">
        <f t="shared" si="2"/>
        <v>64333017.97540208</v>
      </c>
      <c r="N97" s="359">
        <f t="shared" si="3"/>
        <v>0</v>
      </c>
    </row>
    <row r="98" spans="1:14" s="11" customFormat="1" outlineLevel="4" x14ac:dyDescent="0.25">
      <c r="A98" s="156" t="s">
        <v>482</v>
      </c>
      <c r="B98" s="155" t="s">
        <v>479</v>
      </c>
      <c r="C98" s="184"/>
      <c r="D98" s="213"/>
      <c r="E98" s="234" t="s">
        <v>523</v>
      </c>
      <c r="F98" s="234" t="s">
        <v>542</v>
      </c>
      <c r="G98" s="158" t="s">
        <v>379</v>
      </c>
      <c r="H98" s="158" t="s">
        <v>379</v>
      </c>
      <c r="I98" s="158" t="s">
        <v>379</v>
      </c>
      <c r="J98" s="237" t="s">
        <v>379</v>
      </c>
      <c r="K98" s="236">
        <v>0.35477767265846738</v>
      </c>
      <c r="L98" s="205"/>
      <c r="M98" s="360">
        <f t="shared" si="2"/>
        <v>24124881.740775779</v>
      </c>
      <c r="N98" s="360">
        <f t="shared" si="3"/>
        <v>0</v>
      </c>
    </row>
    <row r="99" spans="1:14" s="11" customFormat="1" outlineLevel="4" x14ac:dyDescent="0.25">
      <c r="A99" s="156" t="s">
        <v>482</v>
      </c>
      <c r="B99" s="155" t="s">
        <v>479</v>
      </c>
      <c r="C99" s="184"/>
      <c r="D99" s="213"/>
      <c r="E99" s="19" t="s">
        <v>409</v>
      </c>
      <c r="F99" s="19" t="s">
        <v>543</v>
      </c>
      <c r="G99" s="25" t="s">
        <v>379</v>
      </c>
      <c r="H99" s="25" t="s">
        <v>379</v>
      </c>
      <c r="I99" s="25" t="s">
        <v>379</v>
      </c>
      <c r="J99" s="238" t="s">
        <v>379</v>
      </c>
      <c r="K99" s="185">
        <v>0.29564806054872278</v>
      </c>
      <c r="L99" s="208"/>
      <c r="M99" s="361">
        <f t="shared" si="2"/>
        <v>20104068.11731315</v>
      </c>
      <c r="N99" s="361">
        <f t="shared" si="3"/>
        <v>0</v>
      </c>
    </row>
    <row r="100" spans="1:14" s="11" customFormat="1" outlineLevel="4" x14ac:dyDescent="0.25">
      <c r="A100" s="156" t="s">
        <v>482</v>
      </c>
      <c r="B100" s="155" t="s">
        <v>479</v>
      </c>
      <c r="C100" s="184"/>
      <c r="D100" s="213"/>
      <c r="E100" s="19" t="s">
        <v>526</v>
      </c>
      <c r="F100" s="19" t="s">
        <v>578</v>
      </c>
      <c r="G100" s="25" t="s">
        <v>379</v>
      </c>
      <c r="H100" s="25" t="s">
        <v>379</v>
      </c>
      <c r="I100" s="25" t="s">
        <v>379</v>
      </c>
      <c r="J100" s="238" t="s">
        <v>379</v>
      </c>
      <c r="K100" s="185">
        <v>0.29564806054872278</v>
      </c>
      <c r="L100" s="208"/>
      <c r="M100" s="361">
        <f t="shared" si="2"/>
        <v>20104068.11731315</v>
      </c>
      <c r="N100" s="361">
        <f t="shared" si="3"/>
        <v>0</v>
      </c>
    </row>
    <row r="101" spans="1:14" s="11" customFormat="1" outlineLevel="2" x14ac:dyDescent="0.25">
      <c r="A101" s="156"/>
      <c r="B101" s="12"/>
      <c r="C101" s="172" t="s">
        <v>410</v>
      </c>
      <c r="D101" s="183"/>
      <c r="E101" s="171"/>
      <c r="F101" s="171"/>
      <c r="G101" s="171" t="s">
        <v>379</v>
      </c>
      <c r="H101" s="171" t="s">
        <v>379</v>
      </c>
      <c r="I101" s="171" t="s">
        <v>379</v>
      </c>
      <c r="J101" s="331" t="s">
        <v>379</v>
      </c>
      <c r="K101" s="173">
        <v>3.7842951750236518</v>
      </c>
      <c r="L101" s="206">
        <v>0.2</v>
      </c>
      <c r="M101" s="355">
        <f t="shared" si="2"/>
        <v>257332071.90160832</v>
      </c>
      <c r="N101" s="355">
        <f t="shared" si="3"/>
        <v>51466414.380321667</v>
      </c>
    </row>
    <row r="102" spans="1:14" s="11" customFormat="1" outlineLevel="3" x14ac:dyDescent="0.25">
      <c r="A102" s="156"/>
      <c r="B102" s="12"/>
      <c r="C102" s="211"/>
      <c r="D102" s="212" t="s">
        <v>544</v>
      </c>
      <c r="E102" s="214"/>
      <c r="F102" s="214"/>
      <c r="G102" s="214" t="s">
        <v>379</v>
      </c>
      <c r="H102" s="214" t="s">
        <v>379</v>
      </c>
      <c r="I102" s="214" t="s">
        <v>379</v>
      </c>
      <c r="J102" s="332" t="s">
        <v>379</v>
      </c>
      <c r="K102" s="215">
        <v>3.2876064333017974</v>
      </c>
      <c r="L102" s="216">
        <v>0.23021582733812951</v>
      </c>
      <c r="M102" s="359">
        <f t="shared" si="2"/>
        <v>223557237.46452221</v>
      </c>
      <c r="N102" s="359">
        <f t="shared" si="3"/>
        <v>51466414.380321667</v>
      </c>
    </row>
    <row r="103" spans="1:14" s="11" customFormat="1" outlineLevel="4" x14ac:dyDescent="0.25">
      <c r="A103" s="156" t="s">
        <v>482</v>
      </c>
      <c r="B103" s="155" t="s">
        <v>479</v>
      </c>
      <c r="C103" s="184"/>
      <c r="D103" s="213"/>
      <c r="E103" s="234" t="s">
        <v>545</v>
      </c>
      <c r="F103" s="234" t="s">
        <v>547</v>
      </c>
      <c r="G103" s="158" t="s">
        <v>726</v>
      </c>
      <c r="H103" s="158" t="s">
        <v>342</v>
      </c>
      <c r="I103" s="158" t="s">
        <v>768</v>
      </c>
      <c r="J103" s="238">
        <v>43899</v>
      </c>
      <c r="K103" s="236">
        <v>0.7568590350047304</v>
      </c>
      <c r="L103" s="205">
        <v>1</v>
      </c>
      <c r="M103" s="360">
        <f t="shared" si="2"/>
        <v>51466414.380321667</v>
      </c>
      <c r="N103" s="360">
        <f t="shared" si="3"/>
        <v>51466414.380321667</v>
      </c>
    </row>
    <row r="104" spans="1:14" s="11" customFormat="1" outlineLevel="4" x14ac:dyDescent="0.25">
      <c r="A104" s="156" t="s">
        <v>482</v>
      </c>
      <c r="B104" s="155" t="s">
        <v>479</v>
      </c>
      <c r="C104" s="184"/>
      <c r="D104" s="213"/>
      <c r="E104" s="19" t="s">
        <v>546</v>
      </c>
      <c r="F104" s="19" t="s">
        <v>549</v>
      </c>
      <c r="G104" s="25" t="s">
        <v>379</v>
      </c>
      <c r="H104" s="25" t="s">
        <v>379</v>
      </c>
      <c r="I104" s="25" t="s">
        <v>379</v>
      </c>
      <c r="J104" s="238" t="s">
        <v>379</v>
      </c>
      <c r="K104" s="185">
        <v>0.59129612109744556</v>
      </c>
      <c r="L104" s="208"/>
      <c r="M104" s="361">
        <f t="shared" si="2"/>
        <v>40208136.234626301</v>
      </c>
      <c r="N104" s="361">
        <f t="shared" si="3"/>
        <v>0</v>
      </c>
    </row>
    <row r="105" spans="1:14" s="11" customFormat="1" outlineLevel="4" x14ac:dyDescent="0.25">
      <c r="A105" s="156" t="s">
        <v>482</v>
      </c>
      <c r="B105" s="155" t="s">
        <v>479</v>
      </c>
      <c r="C105" s="184"/>
      <c r="D105" s="213"/>
      <c r="E105" s="19" t="s">
        <v>548</v>
      </c>
      <c r="F105" s="19" t="s">
        <v>579</v>
      </c>
      <c r="G105" s="25" t="s">
        <v>379</v>
      </c>
      <c r="H105" s="25" t="s">
        <v>379</v>
      </c>
      <c r="I105" s="25" t="s">
        <v>379</v>
      </c>
      <c r="J105" s="238" t="s">
        <v>379</v>
      </c>
      <c r="K105" s="185">
        <v>0.59129612109744556</v>
      </c>
      <c r="L105" s="208"/>
      <c r="M105" s="361">
        <f t="shared" si="2"/>
        <v>40208136.234626301</v>
      </c>
      <c r="N105" s="361">
        <f t="shared" si="3"/>
        <v>0</v>
      </c>
    </row>
    <row r="106" spans="1:14" s="11" customFormat="1" outlineLevel="4" x14ac:dyDescent="0.25">
      <c r="A106" s="156" t="s">
        <v>482</v>
      </c>
      <c r="B106" s="155" t="s">
        <v>479</v>
      </c>
      <c r="C106" s="184"/>
      <c r="D106" s="213"/>
      <c r="E106" s="19" t="s">
        <v>551</v>
      </c>
      <c r="F106" s="19" t="s">
        <v>580</v>
      </c>
      <c r="G106" s="25" t="s">
        <v>379</v>
      </c>
      <c r="H106" s="25" t="s">
        <v>379</v>
      </c>
      <c r="I106" s="25" t="s">
        <v>379</v>
      </c>
      <c r="J106" s="238" t="s">
        <v>379</v>
      </c>
      <c r="K106" s="185">
        <v>0.59129612109744556</v>
      </c>
      <c r="L106" s="208"/>
      <c r="M106" s="361">
        <f t="shared" si="2"/>
        <v>40208136.234626301</v>
      </c>
      <c r="N106" s="361">
        <f t="shared" si="3"/>
        <v>0</v>
      </c>
    </row>
    <row r="107" spans="1:14" s="11" customFormat="1" outlineLevel="4" x14ac:dyDescent="0.25">
      <c r="A107" s="156" t="s">
        <v>482</v>
      </c>
      <c r="B107" s="155" t="s">
        <v>479</v>
      </c>
      <c r="C107" s="184"/>
      <c r="D107" s="213"/>
      <c r="E107" s="19" t="s">
        <v>550</v>
      </c>
      <c r="F107" s="19" t="s">
        <v>552</v>
      </c>
      <c r="G107" s="25" t="s">
        <v>379</v>
      </c>
      <c r="H107" s="25" t="s">
        <v>379</v>
      </c>
      <c r="I107" s="25" t="s">
        <v>379</v>
      </c>
      <c r="J107" s="238" t="s">
        <v>379</v>
      </c>
      <c r="K107" s="185">
        <v>0.7568590350047304</v>
      </c>
      <c r="L107" s="208"/>
      <c r="M107" s="361">
        <f t="shared" si="2"/>
        <v>51466414.380321667</v>
      </c>
      <c r="N107" s="361">
        <f t="shared" si="3"/>
        <v>0</v>
      </c>
    </row>
    <row r="108" spans="1:14" s="11" customFormat="1" outlineLevel="3" x14ac:dyDescent="0.25">
      <c r="A108" s="156"/>
      <c r="B108" s="12"/>
      <c r="C108" s="211"/>
      <c r="D108" s="212" t="s">
        <v>554</v>
      </c>
      <c r="E108" s="214"/>
      <c r="F108" s="214"/>
      <c r="G108" s="214" t="s">
        <v>379</v>
      </c>
      <c r="H108" s="214" t="s">
        <v>379</v>
      </c>
      <c r="I108" s="214" t="s">
        <v>379</v>
      </c>
      <c r="J108" s="332" t="s">
        <v>379</v>
      </c>
      <c r="K108" s="215">
        <v>0.49668874172185429</v>
      </c>
      <c r="L108" s="216">
        <v>0</v>
      </c>
      <c r="M108" s="359">
        <f t="shared" si="2"/>
        <v>33774834.43708609</v>
      </c>
      <c r="N108" s="359">
        <f t="shared" si="3"/>
        <v>0</v>
      </c>
    </row>
    <row r="109" spans="1:14" s="11" customFormat="1" ht="15.75" customHeight="1" outlineLevel="4" x14ac:dyDescent="0.25">
      <c r="A109" s="156" t="s">
        <v>482</v>
      </c>
      <c r="B109" s="155" t="s">
        <v>479</v>
      </c>
      <c r="C109" s="184"/>
      <c r="D109" s="213"/>
      <c r="E109" s="234" t="s">
        <v>553</v>
      </c>
      <c r="F109" s="234" t="s">
        <v>581</v>
      </c>
      <c r="G109" s="158" t="s">
        <v>379</v>
      </c>
      <c r="H109" s="158" t="s">
        <v>379</v>
      </c>
      <c r="I109" s="158" t="s">
        <v>379</v>
      </c>
      <c r="J109" s="237" t="s">
        <v>379</v>
      </c>
      <c r="K109" s="236">
        <v>0.49668874172185429</v>
      </c>
      <c r="L109" s="205"/>
      <c r="M109" s="360">
        <f t="shared" si="2"/>
        <v>33774834.43708609</v>
      </c>
      <c r="N109" s="360">
        <f t="shared" si="3"/>
        <v>0</v>
      </c>
    </row>
    <row r="110" spans="1:14" s="11" customFormat="1" outlineLevel="1" x14ac:dyDescent="0.25">
      <c r="A110" s="156"/>
      <c r="B110" s="162" t="s">
        <v>8</v>
      </c>
      <c r="C110" s="170"/>
      <c r="D110" s="170"/>
      <c r="E110" s="159"/>
      <c r="F110" s="159"/>
      <c r="G110" s="159" t="s">
        <v>379</v>
      </c>
      <c r="H110" s="159" t="s">
        <v>379</v>
      </c>
      <c r="I110" s="159" t="s">
        <v>379</v>
      </c>
      <c r="J110" s="329" t="s">
        <v>379</v>
      </c>
      <c r="K110" s="161">
        <v>41.627246925260174</v>
      </c>
      <c r="L110" s="204">
        <v>0.28616477272727264</v>
      </c>
      <c r="M110" s="352">
        <f t="shared" si="2"/>
        <v>2830652790.9176917</v>
      </c>
      <c r="N110" s="352">
        <f t="shared" si="3"/>
        <v>810033112.5827812</v>
      </c>
    </row>
    <row r="111" spans="1:14" s="11" customFormat="1" outlineLevel="2" x14ac:dyDescent="0.25">
      <c r="A111" s="156"/>
      <c r="B111" s="155"/>
      <c r="C111" s="172" t="s">
        <v>423</v>
      </c>
      <c r="D111" s="183"/>
      <c r="E111" s="171"/>
      <c r="F111" s="171"/>
      <c r="G111" s="171" t="s">
        <v>379</v>
      </c>
      <c r="H111" s="171" t="s">
        <v>379</v>
      </c>
      <c r="I111" s="171" t="s">
        <v>379</v>
      </c>
      <c r="J111" s="331" t="s">
        <v>379</v>
      </c>
      <c r="K111" s="173">
        <v>34.862819299905389</v>
      </c>
      <c r="L111" s="206">
        <v>0.33575305291723201</v>
      </c>
      <c r="M111" s="355">
        <f t="shared" si="2"/>
        <v>2370671712.3935666</v>
      </c>
      <c r="N111" s="355">
        <f t="shared" si="3"/>
        <v>795960264.90066218</v>
      </c>
    </row>
    <row r="112" spans="1:14" s="11" customFormat="1" outlineLevel="3" x14ac:dyDescent="0.25">
      <c r="A112" s="156"/>
      <c r="B112" s="12"/>
      <c r="C112" s="211"/>
      <c r="D112" s="212" t="s">
        <v>819</v>
      </c>
      <c r="E112" s="214"/>
      <c r="F112" s="214"/>
      <c r="G112" s="214" t="s">
        <v>379</v>
      </c>
      <c r="H112" s="214" t="s">
        <v>379</v>
      </c>
      <c r="I112" s="214" t="s">
        <v>379</v>
      </c>
      <c r="J112" s="332" t="s">
        <v>379</v>
      </c>
      <c r="K112" s="215">
        <v>17.135761589403973</v>
      </c>
      <c r="L112" s="216">
        <v>0.65990338164251194</v>
      </c>
      <c r="M112" s="359">
        <f t="shared" si="2"/>
        <v>1165231788.0794702</v>
      </c>
      <c r="N112" s="359">
        <f t="shared" si="3"/>
        <v>768940397.35099316</v>
      </c>
    </row>
    <row r="113" spans="1:14" s="11" customFormat="1" outlineLevel="4" x14ac:dyDescent="0.25">
      <c r="A113" s="156" t="s">
        <v>482</v>
      </c>
      <c r="B113" s="155" t="s">
        <v>478</v>
      </c>
      <c r="C113" s="184"/>
      <c r="D113" s="220"/>
      <c r="E113" s="19" t="s">
        <v>823</v>
      </c>
      <c r="F113" s="19" t="s">
        <v>615</v>
      </c>
      <c r="G113" s="158" t="s">
        <v>341</v>
      </c>
      <c r="H113" s="158" t="s">
        <v>351</v>
      </c>
      <c r="I113" s="158" t="s">
        <v>916</v>
      </c>
      <c r="J113" s="237">
        <v>43948</v>
      </c>
      <c r="K113" s="148">
        <v>9.460737937559129</v>
      </c>
      <c r="L113" s="207">
        <v>0.7</v>
      </c>
      <c r="M113" s="358">
        <f t="shared" si="2"/>
        <v>643330179.75402081</v>
      </c>
      <c r="N113" s="358">
        <f t="shared" si="3"/>
        <v>450331125.82781452</v>
      </c>
    </row>
    <row r="114" spans="1:14" s="11" customFormat="1" outlineLevel="4" x14ac:dyDescent="0.25">
      <c r="A114" s="156"/>
      <c r="B114" s="155"/>
      <c r="C114" s="184"/>
      <c r="D114" s="220"/>
      <c r="E114" s="19" t="s">
        <v>873</v>
      </c>
      <c r="F114" s="19" t="s">
        <v>847</v>
      </c>
      <c r="G114" s="158" t="s">
        <v>341</v>
      </c>
      <c r="H114" s="158" t="s">
        <v>351</v>
      </c>
      <c r="I114" s="158" t="s">
        <v>916</v>
      </c>
      <c r="J114" s="237">
        <v>43948</v>
      </c>
      <c r="K114" s="148"/>
      <c r="L114" s="207">
        <v>0.7</v>
      </c>
      <c r="M114" s="358">
        <f t="shared" si="2"/>
        <v>0</v>
      </c>
      <c r="N114" s="358">
        <f t="shared" si="3"/>
        <v>0</v>
      </c>
    </row>
    <row r="115" spans="1:14" s="11" customFormat="1" outlineLevel="4" x14ac:dyDescent="0.25">
      <c r="A115" s="156"/>
      <c r="B115" s="155"/>
      <c r="C115" s="184"/>
      <c r="D115" s="220"/>
      <c r="E115" s="19" t="s">
        <v>874</v>
      </c>
      <c r="F115" s="19" t="s">
        <v>848</v>
      </c>
      <c r="G115" s="158" t="s">
        <v>341</v>
      </c>
      <c r="H115" s="158" t="s">
        <v>351</v>
      </c>
      <c r="I115" s="158" t="s">
        <v>916</v>
      </c>
      <c r="J115" s="237">
        <v>43948</v>
      </c>
      <c r="K115" s="148"/>
      <c r="L115" s="207">
        <v>0.7</v>
      </c>
      <c r="M115" s="358">
        <f t="shared" si="2"/>
        <v>0</v>
      </c>
      <c r="N115" s="358">
        <f t="shared" si="3"/>
        <v>0</v>
      </c>
    </row>
    <row r="116" spans="1:14" s="11" customFormat="1" outlineLevel="4" x14ac:dyDescent="0.25">
      <c r="A116" s="156"/>
      <c r="B116" s="155"/>
      <c r="C116" s="184"/>
      <c r="D116" s="220"/>
      <c r="E116" s="19" t="s">
        <v>875</v>
      </c>
      <c r="F116" s="19" t="s">
        <v>849</v>
      </c>
      <c r="G116" s="158" t="s">
        <v>341</v>
      </c>
      <c r="H116" s="158" t="s">
        <v>351</v>
      </c>
      <c r="I116" s="158" t="s">
        <v>916</v>
      </c>
      <c r="J116" s="237">
        <v>43948</v>
      </c>
      <c r="K116" s="148"/>
      <c r="L116" s="207">
        <v>0.7</v>
      </c>
      <c r="M116" s="358">
        <f t="shared" si="2"/>
        <v>0</v>
      </c>
      <c r="N116" s="358">
        <f t="shared" si="3"/>
        <v>0</v>
      </c>
    </row>
    <row r="117" spans="1:14" s="11" customFormat="1" outlineLevel="4" x14ac:dyDescent="0.25">
      <c r="A117" s="156"/>
      <c r="B117" s="155"/>
      <c r="C117" s="184"/>
      <c r="D117" s="220"/>
      <c r="E117" s="19" t="s">
        <v>876</v>
      </c>
      <c r="F117" s="19" t="s">
        <v>850</v>
      </c>
      <c r="G117" s="158" t="s">
        <v>341</v>
      </c>
      <c r="H117" s="158" t="s">
        <v>351</v>
      </c>
      <c r="I117" s="158" t="s">
        <v>916</v>
      </c>
      <c r="J117" s="237">
        <v>43948</v>
      </c>
      <c r="K117" s="148"/>
      <c r="L117" s="207">
        <v>0.7</v>
      </c>
      <c r="M117" s="358">
        <f t="shared" si="2"/>
        <v>0</v>
      </c>
      <c r="N117" s="358">
        <f t="shared" si="3"/>
        <v>0</v>
      </c>
    </row>
    <row r="118" spans="1:14" s="11" customFormat="1" outlineLevel="4" x14ac:dyDescent="0.25">
      <c r="A118" s="156"/>
      <c r="B118" s="155"/>
      <c r="C118" s="184"/>
      <c r="D118" s="220"/>
      <c r="E118" s="19" t="s">
        <v>877</v>
      </c>
      <c r="F118" s="19" t="s">
        <v>851</v>
      </c>
      <c r="G118" s="158" t="s">
        <v>341</v>
      </c>
      <c r="H118" s="158" t="s">
        <v>351</v>
      </c>
      <c r="I118" s="158" t="s">
        <v>916</v>
      </c>
      <c r="J118" s="237">
        <v>43948</v>
      </c>
      <c r="K118" s="148"/>
      <c r="L118" s="207">
        <v>0.7</v>
      </c>
      <c r="M118" s="358">
        <f t="shared" si="2"/>
        <v>0</v>
      </c>
      <c r="N118" s="358">
        <f t="shared" si="3"/>
        <v>0</v>
      </c>
    </row>
    <row r="119" spans="1:14" s="11" customFormat="1" outlineLevel="4" x14ac:dyDescent="0.25">
      <c r="A119" s="156"/>
      <c r="B119" s="155"/>
      <c r="C119" s="184"/>
      <c r="D119" s="220"/>
      <c r="E119" s="19" t="s">
        <v>878</v>
      </c>
      <c r="F119" s="19" t="s">
        <v>852</v>
      </c>
      <c r="G119" s="158" t="s">
        <v>341</v>
      </c>
      <c r="H119" s="158" t="s">
        <v>351</v>
      </c>
      <c r="I119" s="158" t="s">
        <v>916</v>
      </c>
      <c r="J119" s="237">
        <v>43948</v>
      </c>
      <c r="K119" s="148"/>
      <c r="L119" s="207">
        <v>0.7</v>
      </c>
      <c r="M119" s="358">
        <f t="shared" si="2"/>
        <v>0</v>
      </c>
      <c r="N119" s="358">
        <f t="shared" si="3"/>
        <v>0</v>
      </c>
    </row>
    <row r="120" spans="1:14" s="11" customFormat="1" outlineLevel="4" x14ac:dyDescent="0.25">
      <c r="A120" s="156"/>
      <c r="B120" s="155"/>
      <c r="C120" s="184"/>
      <c r="D120" s="220"/>
      <c r="E120" s="19" t="s">
        <v>879</v>
      </c>
      <c r="F120" s="19" t="s">
        <v>853</v>
      </c>
      <c r="G120" s="158" t="s">
        <v>341</v>
      </c>
      <c r="H120" s="158" t="s">
        <v>351</v>
      </c>
      <c r="I120" s="158" t="s">
        <v>916</v>
      </c>
      <c r="J120" s="237">
        <v>43948</v>
      </c>
      <c r="K120" s="148"/>
      <c r="L120" s="207">
        <v>0.7</v>
      </c>
      <c r="M120" s="358">
        <f t="shared" si="2"/>
        <v>0</v>
      </c>
      <c r="N120" s="358">
        <f t="shared" si="3"/>
        <v>0</v>
      </c>
    </row>
    <row r="121" spans="1:14" s="11" customFormat="1" outlineLevel="4" x14ac:dyDescent="0.25">
      <c r="A121" s="156"/>
      <c r="B121" s="155"/>
      <c r="C121" s="184"/>
      <c r="D121" s="220"/>
      <c r="E121" s="19" t="s">
        <v>880</v>
      </c>
      <c r="F121" s="19" t="s">
        <v>854</v>
      </c>
      <c r="G121" s="158" t="s">
        <v>341</v>
      </c>
      <c r="H121" s="158" t="s">
        <v>351</v>
      </c>
      <c r="I121" s="158" t="s">
        <v>916</v>
      </c>
      <c r="J121" s="237">
        <v>43948</v>
      </c>
      <c r="K121" s="148"/>
      <c r="L121" s="207">
        <v>0.7</v>
      </c>
      <c r="M121" s="358">
        <f t="shared" si="2"/>
        <v>0</v>
      </c>
      <c r="N121" s="358">
        <f t="shared" si="3"/>
        <v>0</v>
      </c>
    </row>
    <row r="122" spans="1:14" s="11" customFormat="1" outlineLevel="4" x14ac:dyDescent="0.25">
      <c r="A122" s="156"/>
      <c r="B122" s="155"/>
      <c r="C122" s="184"/>
      <c r="D122" s="220"/>
      <c r="E122" s="19" t="s">
        <v>881</v>
      </c>
      <c r="F122" s="19" t="s">
        <v>855</v>
      </c>
      <c r="G122" s="158" t="s">
        <v>341</v>
      </c>
      <c r="H122" s="158" t="s">
        <v>351</v>
      </c>
      <c r="I122" s="158" t="s">
        <v>916</v>
      </c>
      <c r="J122" s="237">
        <v>43948</v>
      </c>
      <c r="K122" s="148"/>
      <c r="L122" s="207">
        <v>0.7</v>
      </c>
      <c r="M122" s="358">
        <f t="shared" si="2"/>
        <v>0</v>
      </c>
      <c r="N122" s="358">
        <f t="shared" si="3"/>
        <v>0</v>
      </c>
    </row>
    <row r="123" spans="1:14" s="11" customFormat="1" outlineLevel="4" x14ac:dyDescent="0.25">
      <c r="A123" s="156"/>
      <c r="B123" s="155"/>
      <c r="C123" s="184"/>
      <c r="D123" s="220"/>
      <c r="E123" s="19" t="s">
        <v>921</v>
      </c>
      <c r="F123" s="19" t="s">
        <v>917</v>
      </c>
      <c r="G123" s="158"/>
      <c r="H123" s="158"/>
      <c r="I123" s="158"/>
      <c r="J123" s="237"/>
      <c r="K123" s="148"/>
      <c r="L123" s="207"/>
      <c r="M123" s="358">
        <f t="shared" si="2"/>
        <v>0</v>
      </c>
      <c r="N123" s="358">
        <f t="shared" si="3"/>
        <v>0</v>
      </c>
    </row>
    <row r="124" spans="1:14" s="11" customFormat="1" ht="15.75" customHeight="1" outlineLevel="4" x14ac:dyDescent="0.25">
      <c r="A124" s="156"/>
      <c r="B124" s="155"/>
      <c r="C124" s="184"/>
      <c r="D124" s="220"/>
      <c r="E124" s="19" t="s">
        <v>922</v>
      </c>
      <c r="F124" s="19" t="s">
        <v>918</v>
      </c>
      <c r="G124" s="158"/>
      <c r="H124" s="158"/>
      <c r="I124" s="158"/>
      <c r="J124" s="237"/>
      <c r="K124" s="148"/>
      <c r="L124" s="207"/>
      <c r="M124" s="358">
        <f t="shared" si="2"/>
        <v>0</v>
      </c>
      <c r="N124" s="358">
        <f t="shared" si="3"/>
        <v>0</v>
      </c>
    </row>
    <row r="125" spans="1:14" s="11" customFormat="1" ht="15.75" customHeight="1" outlineLevel="4" x14ac:dyDescent="0.25">
      <c r="A125" s="156"/>
      <c r="B125" s="155"/>
      <c r="C125" s="184"/>
      <c r="D125" s="220"/>
      <c r="E125" s="19" t="s">
        <v>923</v>
      </c>
      <c r="F125" s="19" t="s">
        <v>919</v>
      </c>
      <c r="G125" s="158"/>
      <c r="H125" s="158"/>
      <c r="I125" s="158"/>
      <c r="J125" s="237"/>
      <c r="K125" s="148"/>
      <c r="L125" s="207"/>
      <c r="M125" s="358">
        <f t="shared" si="2"/>
        <v>0</v>
      </c>
      <c r="N125" s="358">
        <f t="shared" si="3"/>
        <v>0</v>
      </c>
    </row>
    <row r="126" spans="1:14" s="11" customFormat="1" ht="15.75" customHeight="1" outlineLevel="4" x14ac:dyDescent="0.25">
      <c r="A126" s="156"/>
      <c r="B126" s="155"/>
      <c r="C126" s="184"/>
      <c r="D126" s="220"/>
      <c r="E126" s="19" t="s">
        <v>924</v>
      </c>
      <c r="F126" s="19" t="s">
        <v>920</v>
      </c>
      <c r="G126" s="158"/>
      <c r="H126" s="158"/>
      <c r="I126" s="158"/>
      <c r="J126" s="237"/>
      <c r="K126" s="148"/>
      <c r="L126" s="207"/>
      <c r="M126" s="358">
        <f t="shared" si="2"/>
        <v>0</v>
      </c>
      <c r="N126" s="358">
        <f t="shared" si="3"/>
        <v>0</v>
      </c>
    </row>
    <row r="127" spans="1:14" s="11" customFormat="1" outlineLevel="4" x14ac:dyDescent="0.25">
      <c r="A127" s="156"/>
      <c r="B127" s="155"/>
      <c r="C127" s="184"/>
      <c r="D127" s="220"/>
      <c r="E127" s="19" t="s">
        <v>882</v>
      </c>
      <c r="F127" s="19" t="s">
        <v>856</v>
      </c>
      <c r="G127" s="158" t="s">
        <v>341</v>
      </c>
      <c r="H127" s="158" t="s">
        <v>351</v>
      </c>
      <c r="I127" s="158" t="s">
        <v>916</v>
      </c>
      <c r="J127" s="237">
        <v>43948</v>
      </c>
      <c r="K127" s="148"/>
      <c r="L127" s="207">
        <v>0.7</v>
      </c>
      <c r="M127" s="358">
        <f t="shared" si="2"/>
        <v>0</v>
      </c>
      <c r="N127" s="358">
        <f t="shared" si="3"/>
        <v>0</v>
      </c>
    </row>
    <row r="128" spans="1:14" s="11" customFormat="1" outlineLevel="4" x14ac:dyDescent="0.25">
      <c r="A128" s="156"/>
      <c r="B128" s="155"/>
      <c r="C128" s="184"/>
      <c r="D128" s="220"/>
      <c r="E128" s="19" t="s">
        <v>882</v>
      </c>
      <c r="F128" s="19" t="s">
        <v>857</v>
      </c>
      <c r="G128" s="158" t="s">
        <v>341</v>
      </c>
      <c r="H128" s="158" t="s">
        <v>351</v>
      </c>
      <c r="I128" s="158" t="s">
        <v>916</v>
      </c>
      <c r="J128" s="237">
        <v>43948</v>
      </c>
      <c r="K128" s="148"/>
      <c r="L128" s="207">
        <v>0.7</v>
      </c>
      <c r="M128" s="358">
        <f t="shared" si="2"/>
        <v>0</v>
      </c>
      <c r="N128" s="358">
        <f t="shared" si="3"/>
        <v>0</v>
      </c>
    </row>
    <row r="129" spans="1:14" s="11" customFormat="1" outlineLevel="4" x14ac:dyDescent="0.25">
      <c r="A129" s="156"/>
      <c r="B129" s="155"/>
      <c r="C129" s="184"/>
      <c r="D129" s="220"/>
      <c r="E129" s="19" t="s">
        <v>926</v>
      </c>
      <c r="F129" s="19" t="s">
        <v>925</v>
      </c>
      <c r="G129" s="158"/>
      <c r="H129" s="158"/>
      <c r="I129" s="158"/>
      <c r="J129" s="237"/>
      <c r="K129" s="148"/>
      <c r="L129" s="207"/>
      <c r="M129" s="358">
        <f t="shared" si="2"/>
        <v>0</v>
      </c>
      <c r="N129" s="358">
        <f t="shared" si="3"/>
        <v>0</v>
      </c>
    </row>
    <row r="130" spans="1:14" s="11" customFormat="1" outlineLevel="4" x14ac:dyDescent="0.25">
      <c r="A130" s="156"/>
      <c r="B130" s="155"/>
      <c r="C130" s="184"/>
      <c r="D130" s="220"/>
      <c r="E130" s="19" t="s">
        <v>883</v>
      </c>
      <c r="F130" s="19" t="s">
        <v>858</v>
      </c>
      <c r="G130" s="158" t="s">
        <v>341</v>
      </c>
      <c r="H130" s="158" t="s">
        <v>351</v>
      </c>
      <c r="I130" s="158" t="s">
        <v>916</v>
      </c>
      <c r="J130" s="237">
        <v>43948</v>
      </c>
      <c r="K130" s="148"/>
      <c r="L130" s="207">
        <v>0.7</v>
      </c>
      <c r="M130" s="358">
        <f t="shared" si="2"/>
        <v>0</v>
      </c>
      <c r="N130" s="358">
        <f t="shared" si="3"/>
        <v>0</v>
      </c>
    </row>
    <row r="131" spans="1:14" s="11" customFormat="1" outlineLevel="4" x14ac:dyDescent="0.25">
      <c r="A131" s="156"/>
      <c r="B131" s="155"/>
      <c r="C131" s="184"/>
      <c r="D131" s="220"/>
      <c r="E131" s="19" t="s">
        <v>883</v>
      </c>
      <c r="F131" s="19" t="s">
        <v>859</v>
      </c>
      <c r="G131" s="158" t="s">
        <v>341</v>
      </c>
      <c r="H131" s="158" t="s">
        <v>351</v>
      </c>
      <c r="I131" s="158" t="s">
        <v>916</v>
      </c>
      <c r="J131" s="237">
        <v>43948</v>
      </c>
      <c r="K131" s="148"/>
      <c r="L131" s="207">
        <v>0.7</v>
      </c>
      <c r="M131" s="358">
        <f t="shared" si="2"/>
        <v>0</v>
      </c>
      <c r="N131" s="358">
        <f t="shared" si="3"/>
        <v>0</v>
      </c>
    </row>
    <row r="132" spans="1:14" s="11" customFormat="1" outlineLevel="4" x14ac:dyDescent="0.25">
      <c r="A132" s="156"/>
      <c r="B132" s="155"/>
      <c r="C132" s="184"/>
      <c r="D132" s="220"/>
      <c r="E132" s="19" t="s">
        <v>928</v>
      </c>
      <c r="F132" s="19" t="s">
        <v>927</v>
      </c>
      <c r="G132" s="158"/>
      <c r="H132" s="158"/>
      <c r="I132" s="158"/>
      <c r="J132" s="237"/>
      <c r="K132" s="148"/>
      <c r="L132" s="207"/>
      <c r="M132" s="358">
        <f t="shared" si="2"/>
        <v>0</v>
      </c>
      <c r="N132" s="358">
        <f t="shared" si="3"/>
        <v>0</v>
      </c>
    </row>
    <row r="133" spans="1:14" s="11" customFormat="1" outlineLevel="4" x14ac:dyDescent="0.25">
      <c r="A133" s="156"/>
      <c r="B133" s="155"/>
      <c r="C133" s="184"/>
      <c r="D133" s="220"/>
      <c r="E133" s="19" t="s">
        <v>884</v>
      </c>
      <c r="F133" s="19" t="s">
        <v>860</v>
      </c>
      <c r="G133" s="158" t="s">
        <v>341</v>
      </c>
      <c r="H133" s="158" t="s">
        <v>351</v>
      </c>
      <c r="I133" s="158" t="s">
        <v>916</v>
      </c>
      <c r="J133" s="237">
        <v>43948</v>
      </c>
      <c r="K133" s="148"/>
      <c r="L133" s="207">
        <v>0.7</v>
      </c>
      <c r="M133" s="358">
        <f t="shared" ref="M133:M196" si="4">K133*$M$3/$K$3</f>
        <v>0</v>
      </c>
      <c r="N133" s="358">
        <f t="shared" ref="N133:N196" si="5">M133*L133</f>
        <v>0</v>
      </c>
    </row>
    <row r="134" spans="1:14" s="11" customFormat="1" outlineLevel="4" x14ac:dyDescent="0.25">
      <c r="A134" s="156"/>
      <c r="B134" s="155"/>
      <c r="C134" s="184"/>
      <c r="D134" s="220"/>
      <c r="E134" s="19" t="s">
        <v>885</v>
      </c>
      <c r="F134" s="19" t="s">
        <v>861</v>
      </c>
      <c r="G134" s="158" t="s">
        <v>341</v>
      </c>
      <c r="H134" s="158" t="s">
        <v>351</v>
      </c>
      <c r="I134" s="158" t="s">
        <v>916</v>
      </c>
      <c r="J134" s="237">
        <v>43948</v>
      </c>
      <c r="K134" s="148"/>
      <c r="L134" s="207">
        <v>0.7</v>
      </c>
      <c r="M134" s="358">
        <f t="shared" si="4"/>
        <v>0</v>
      </c>
      <c r="N134" s="358">
        <f t="shared" si="5"/>
        <v>0</v>
      </c>
    </row>
    <row r="135" spans="1:14" s="11" customFormat="1" outlineLevel="4" x14ac:dyDescent="0.25">
      <c r="A135" s="156"/>
      <c r="B135" s="155"/>
      <c r="C135" s="184"/>
      <c r="D135" s="220"/>
      <c r="E135" s="19" t="s">
        <v>885</v>
      </c>
      <c r="F135" s="19" t="s">
        <v>862</v>
      </c>
      <c r="G135" s="158" t="s">
        <v>341</v>
      </c>
      <c r="H135" s="158" t="s">
        <v>351</v>
      </c>
      <c r="I135" s="158" t="s">
        <v>916</v>
      </c>
      <c r="J135" s="237">
        <v>43948</v>
      </c>
      <c r="K135" s="148"/>
      <c r="L135" s="207">
        <v>0.7</v>
      </c>
      <c r="M135" s="358">
        <f t="shared" si="4"/>
        <v>0</v>
      </c>
      <c r="N135" s="358">
        <f t="shared" si="5"/>
        <v>0</v>
      </c>
    </row>
    <row r="136" spans="1:14" s="11" customFormat="1" outlineLevel="4" x14ac:dyDescent="0.25">
      <c r="A136" s="156"/>
      <c r="B136" s="155"/>
      <c r="C136" s="184"/>
      <c r="D136" s="220"/>
      <c r="E136" s="19" t="s">
        <v>930</v>
      </c>
      <c r="F136" s="19" t="s">
        <v>929</v>
      </c>
      <c r="G136" s="158"/>
      <c r="H136" s="158"/>
      <c r="I136" s="158"/>
      <c r="J136" s="237"/>
      <c r="K136" s="148"/>
      <c r="L136" s="207"/>
      <c r="M136" s="358">
        <f t="shared" si="4"/>
        <v>0</v>
      </c>
      <c r="N136" s="358">
        <f t="shared" si="5"/>
        <v>0</v>
      </c>
    </row>
    <row r="137" spans="1:14" s="11" customFormat="1" outlineLevel="4" x14ac:dyDescent="0.25">
      <c r="A137" s="156"/>
      <c r="B137" s="155"/>
      <c r="C137" s="184"/>
      <c r="D137" s="220"/>
      <c r="E137" s="19" t="s">
        <v>886</v>
      </c>
      <c r="F137" s="19" t="s">
        <v>863</v>
      </c>
      <c r="G137" s="158" t="s">
        <v>341</v>
      </c>
      <c r="H137" s="158" t="s">
        <v>351</v>
      </c>
      <c r="I137" s="158" t="s">
        <v>916</v>
      </c>
      <c r="J137" s="237">
        <v>43948</v>
      </c>
      <c r="K137" s="148"/>
      <c r="L137" s="207">
        <v>0.7</v>
      </c>
      <c r="M137" s="358">
        <f t="shared" si="4"/>
        <v>0</v>
      </c>
      <c r="N137" s="358">
        <f t="shared" si="5"/>
        <v>0</v>
      </c>
    </row>
    <row r="138" spans="1:14" s="11" customFormat="1" outlineLevel="4" x14ac:dyDescent="0.25">
      <c r="A138" s="156"/>
      <c r="B138" s="155"/>
      <c r="C138" s="184"/>
      <c r="D138" s="220"/>
      <c r="E138" s="19" t="s">
        <v>886</v>
      </c>
      <c r="F138" s="19" t="s">
        <v>864</v>
      </c>
      <c r="G138" s="158" t="s">
        <v>341</v>
      </c>
      <c r="H138" s="158" t="s">
        <v>351</v>
      </c>
      <c r="I138" s="158" t="s">
        <v>916</v>
      </c>
      <c r="J138" s="237">
        <v>43948</v>
      </c>
      <c r="K138" s="148"/>
      <c r="L138" s="207">
        <v>0.7</v>
      </c>
      <c r="M138" s="358">
        <f t="shared" si="4"/>
        <v>0</v>
      </c>
      <c r="N138" s="358">
        <f t="shared" si="5"/>
        <v>0</v>
      </c>
    </row>
    <row r="139" spans="1:14" s="11" customFormat="1" outlineLevel="4" x14ac:dyDescent="0.25">
      <c r="A139" s="156"/>
      <c r="B139" s="155"/>
      <c r="C139" s="184"/>
      <c r="D139" s="220"/>
      <c r="E139" s="19" t="s">
        <v>932</v>
      </c>
      <c r="F139" s="19" t="s">
        <v>931</v>
      </c>
      <c r="G139" s="158"/>
      <c r="H139" s="158"/>
      <c r="I139" s="158"/>
      <c r="J139" s="237"/>
      <c r="K139" s="148"/>
      <c r="L139" s="207"/>
      <c r="M139" s="358">
        <f t="shared" si="4"/>
        <v>0</v>
      </c>
      <c r="N139" s="358">
        <f t="shared" si="5"/>
        <v>0</v>
      </c>
    </row>
    <row r="140" spans="1:14" s="11" customFormat="1" outlineLevel="4" x14ac:dyDescent="0.25">
      <c r="A140" s="156"/>
      <c r="B140" s="155"/>
      <c r="C140" s="184"/>
      <c r="D140" s="220"/>
      <c r="E140" s="19" t="s">
        <v>887</v>
      </c>
      <c r="F140" s="19" t="s">
        <v>865</v>
      </c>
      <c r="G140" s="158" t="s">
        <v>341</v>
      </c>
      <c r="H140" s="158" t="s">
        <v>351</v>
      </c>
      <c r="I140" s="158" t="s">
        <v>916</v>
      </c>
      <c r="J140" s="237">
        <v>43948</v>
      </c>
      <c r="K140" s="148"/>
      <c r="L140" s="207">
        <v>0.7</v>
      </c>
      <c r="M140" s="358">
        <f t="shared" si="4"/>
        <v>0</v>
      </c>
      <c r="N140" s="358">
        <f t="shared" si="5"/>
        <v>0</v>
      </c>
    </row>
    <row r="141" spans="1:14" s="11" customFormat="1" outlineLevel="4" x14ac:dyDescent="0.25">
      <c r="A141" s="156"/>
      <c r="B141" s="155"/>
      <c r="C141" s="184"/>
      <c r="D141" s="220"/>
      <c r="E141" s="19" t="s">
        <v>887</v>
      </c>
      <c r="F141" s="19" t="s">
        <v>866</v>
      </c>
      <c r="G141" s="158" t="s">
        <v>341</v>
      </c>
      <c r="H141" s="158" t="s">
        <v>351</v>
      </c>
      <c r="I141" s="158" t="s">
        <v>916</v>
      </c>
      <c r="J141" s="237">
        <v>43948</v>
      </c>
      <c r="K141" s="148"/>
      <c r="L141" s="207">
        <v>0.7</v>
      </c>
      <c r="M141" s="358">
        <f t="shared" si="4"/>
        <v>0</v>
      </c>
      <c r="N141" s="358">
        <f t="shared" si="5"/>
        <v>0</v>
      </c>
    </row>
    <row r="142" spans="1:14" s="11" customFormat="1" outlineLevel="4" x14ac:dyDescent="0.25">
      <c r="A142" s="156"/>
      <c r="B142" s="155"/>
      <c r="C142" s="184"/>
      <c r="D142" s="220"/>
      <c r="E142" s="19" t="s">
        <v>934</v>
      </c>
      <c r="F142" s="19" t="s">
        <v>933</v>
      </c>
      <c r="G142" s="158"/>
      <c r="H142" s="158"/>
      <c r="I142" s="158"/>
      <c r="J142" s="237"/>
      <c r="K142" s="148"/>
      <c r="L142" s="207"/>
      <c r="M142" s="358">
        <f t="shared" si="4"/>
        <v>0</v>
      </c>
      <c r="N142" s="358">
        <f t="shared" si="5"/>
        <v>0</v>
      </c>
    </row>
    <row r="143" spans="1:14" s="11" customFormat="1" outlineLevel="4" x14ac:dyDescent="0.25">
      <c r="A143" s="156"/>
      <c r="B143" s="155"/>
      <c r="C143" s="184"/>
      <c r="D143" s="220"/>
      <c r="E143" s="19" t="s">
        <v>888</v>
      </c>
      <c r="F143" s="19" t="s">
        <v>867</v>
      </c>
      <c r="G143" s="158" t="s">
        <v>341</v>
      </c>
      <c r="H143" s="158" t="s">
        <v>351</v>
      </c>
      <c r="I143" s="158" t="s">
        <v>916</v>
      </c>
      <c r="J143" s="237">
        <v>43948</v>
      </c>
      <c r="K143" s="148"/>
      <c r="L143" s="207">
        <v>0.7</v>
      </c>
      <c r="M143" s="358">
        <f t="shared" si="4"/>
        <v>0</v>
      </c>
      <c r="N143" s="358">
        <f t="shared" si="5"/>
        <v>0</v>
      </c>
    </row>
    <row r="144" spans="1:14" s="11" customFormat="1" outlineLevel="4" x14ac:dyDescent="0.25">
      <c r="A144" s="156"/>
      <c r="B144" s="155"/>
      <c r="C144" s="184"/>
      <c r="D144" s="220"/>
      <c r="E144" s="19" t="s">
        <v>888</v>
      </c>
      <c r="F144" s="19" t="s">
        <v>868</v>
      </c>
      <c r="G144" s="158" t="s">
        <v>341</v>
      </c>
      <c r="H144" s="158" t="s">
        <v>351</v>
      </c>
      <c r="I144" s="158" t="s">
        <v>916</v>
      </c>
      <c r="J144" s="237">
        <v>43948</v>
      </c>
      <c r="K144" s="148"/>
      <c r="L144" s="207">
        <v>0.7</v>
      </c>
      <c r="M144" s="358">
        <f t="shared" si="4"/>
        <v>0</v>
      </c>
      <c r="N144" s="358">
        <f t="shared" si="5"/>
        <v>0</v>
      </c>
    </row>
    <row r="145" spans="1:14" s="11" customFormat="1" outlineLevel="4" x14ac:dyDescent="0.25">
      <c r="A145" s="156"/>
      <c r="B145" s="155"/>
      <c r="C145" s="184"/>
      <c r="D145" s="220"/>
      <c r="E145" s="19" t="s">
        <v>938</v>
      </c>
      <c r="F145" s="19" t="s">
        <v>935</v>
      </c>
      <c r="G145" s="158"/>
      <c r="H145" s="158"/>
      <c r="I145" s="158"/>
      <c r="J145" s="237"/>
      <c r="K145" s="148"/>
      <c r="L145" s="207"/>
      <c r="M145" s="358">
        <f t="shared" si="4"/>
        <v>0</v>
      </c>
      <c r="N145" s="358">
        <f t="shared" si="5"/>
        <v>0</v>
      </c>
    </row>
    <row r="146" spans="1:14" s="11" customFormat="1" outlineLevel="4" x14ac:dyDescent="0.25">
      <c r="A146" s="156"/>
      <c r="B146" s="155"/>
      <c r="C146" s="184"/>
      <c r="D146" s="220"/>
      <c r="E146" s="19" t="s">
        <v>939</v>
      </c>
      <c r="F146" s="19" t="s">
        <v>936</v>
      </c>
      <c r="G146" s="158"/>
      <c r="H146" s="158"/>
      <c r="I146" s="158"/>
      <c r="J146" s="237"/>
      <c r="K146" s="148"/>
      <c r="L146" s="207"/>
      <c r="M146" s="358">
        <f t="shared" si="4"/>
        <v>0</v>
      </c>
      <c r="N146" s="358">
        <f t="shared" si="5"/>
        <v>0</v>
      </c>
    </row>
    <row r="147" spans="1:14" s="11" customFormat="1" outlineLevel="4" x14ac:dyDescent="0.25">
      <c r="A147" s="156"/>
      <c r="B147" s="155"/>
      <c r="C147" s="184"/>
      <c r="D147" s="220"/>
      <c r="E147" s="19" t="s">
        <v>939</v>
      </c>
      <c r="F147" s="19" t="s">
        <v>937</v>
      </c>
      <c r="G147" s="158"/>
      <c r="H147" s="158"/>
      <c r="I147" s="158"/>
      <c r="J147" s="237"/>
      <c r="K147" s="148"/>
      <c r="L147" s="207"/>
      <c r="M147" s="358">
        <f t="shared" si="4"/>
        <v>0</v>
      </c>
      <c r="N147" s="358">
        <f t="shared" si="5"/>
        <v>0</v>
      </c>
    </row>
    <row r="148" spans="1:14" s="11" customFormat="1" outlineLevel="4" x14ac:dyDescent="0.25">
      <c r="A148" s="156"/>
      <c r="B148" s="155"/>
      <c r="C148" s="184"/>
      <c r="D148" s="220"/>
      <c r="E148" s="19" t="s">
        <v>889</v>
      </c>
      <c r="F148" s="19" t="s">
        <v>869</v>
      </c>
      <c r="G148" s="158" t="s">
        <v>341</v>
      </c>
      <c r="H148" s="158" t="s">
        <v>351</v>
      </c>
      <c r="I148" s="158" t="s">
        <v>916</v>
      </c>
      <c r="J148" s="237">
        <v>43948</v>
      </c>
      <c r="K148" s="148"/>
      <c r="L148" s="207">
        <v>0.7</v>
      </c>
      <c r="M148" s="358">
        <f t="shared" si="4"/>
        <v>0</v>
      </c>
      <c r="N148" s="358">
        <f t="shared" si="5"/>
        <v>0</v>
      </c>
    </row>
    <row r="149" spans="1:14" s="11" customFormat="1" outlineLevel="4" x14ac:dyDescent="0.25">
      <c r="A149" s="156"/>
      <c r="B149" s="155"/>
      <c r="C149" s="184"/>
      <c r="D149" s="220"/>
      <c r="E149" s="19" t="s">
        <v>889</v>
      </c>
      <c r="F149" s="19" t="s">
        <v>940</v>
      </c>
      <c r="G149" s="158"/>
      <c r="H149" s="158"/>
      <c r="I149" s="158"/>
      <c r="J149" s="237"/>
      <c r="K149" s="148"/>
      <c r="L149" s="207"/>
      <c r="M149" s="358">
        <f t="shared" si="4"/>
        <v>0</v>
      </c>
      <c r="N149" s="358">
        <f t="shared" si="5"/>
        <v>0</v>
      </c>
    </row>
    <row r="150" spans="1:14" s="11" customFormat="1" outlineLevel="4" x14ac:dyDescent="0.25">
      <c r="A150" s="156"/>
      <c r="B150" s="155"/>
      <c r="C150" s="184"/>
      <c r="D150" s="220"/>
      <c r="E150" s="19" t="s">
        <v>944</v>
      </c>
      <c r="F150" s="19" t="s">
        <v>941</v>
      </c>
      <c r="G150" s="158"/>
      <c r="H150" s="158"/>
      <c r="I150" s="158"/>
      <c r="J150" s="237"/>
      <c r="K150" s="148"/>
      <c r="L150" s="207"/>
      <c r="M150" s="358">
        <f t="shared" si="4"/>
        <v>0</v>
      </c>
      <c r="N150" s="358">
        <f t="shared" si="5"/>
        <v>0</v>
      </c>
    </row>
    <row r="151" spans="1:14" s="11" customFormat="1" outlineLevel="4" x14ac:dyDescent="0.25">
      <c r="A151" s="156"/>
      <c r="B151" s="155"/>
      <c r="C151" s="184"/>
      <c r="D151" s="220"/>
      <c r="E151" s="19" t="s">
        <v>944</v>
      </c>
      <c r="F151" s="19" t="s">
        <v>942</v>
      </c>
      <c r="G151" s="158"/>
      <c r="H151" s="158"/>
      <c r="I151" s="158"/>
      <c r="J151" s="237"/>
      <c r="K151" s="148"/>
      <c r="L151" s="207"/>
      <c r="M151" s="358">
        <f t="shared" si="4"/>
        <v>0</v>
      </c>
      <c r="N151" s="358">
        <f t="shared" si="5"/>
        <v>0</v>
      </c>
    </row>
    <row r="152" spans="1:14" s="11" customFormat="1" outlineLevel="4" x14ac:dyDescent="0.25">
      <c r="A152" s="156"/>
      <c r="B152" s="155"/>
      <c r="C152" s="184"/>
      <c r="D152" s="220"/>
      <c r="E152" s="19" t="s">
        <v>945</v>
      </c>
      <c r="F152" s="19" t="s">
        <v>943</v>
      </c>
      <c r="G152" s="158"/>
      <c r="H152" s="158"/>
      <c r="I152" s="158"/>
      <c r="J152" s="237"/>
      <c r="K152" s="148"/>
      <c r="L152" s="207"/>
      <c r="M152" s="358">
        <f t="shared" si="4"/>
        <v>0</v>
      </c>
      <c r="N152" s="358">
        <f t="shared" si="5"/>
        <v>0</v>
      </c>
    </row>
    <row r="153" spans="1:14" s="11" customFormat="1" outlineLevel="4" x14ac:dyDescent="0.25">
      <c r="A153" s="156"/>
      <c r="B153" s="155"/>
      <c r="C153" s="184"/>
      <c r="D153" s="220"/>
      <c r="E153" s="19" t="s">
        <v>946</v>
      </c>
      <c r="F153" s="19" t="s">
        <v>870</v>
      </c>
      <c r="G153" s="158" t="s">
        <v>341</v>
      </c>
      <c r="H153" s="158" t="s">
        <v>351</v>
      </c>
      <c r="I153" s="158" t="s">
        <v>916</v>
      </c>
      <c r="J153" s="237">
        <v>43948</v>
      </c>
      <c r="K153" s="148"/>
      <c r="L153" s="207">
        <v>0.7</v>
      </c>
      <c r="M153" s="358">
        <f t="shared" si="4"/>
        <v>0</v>
      </c>
      <c r="N153" s="358">
        <f t="shared" si="5"/>
        <v>0</v>
      </c>
    </row>
    <row r="154" spans="1:14" s="11" customFormat="1" outlineLevel="4" x14ac:dyDescent="0.25">
      <c r="A154" s="156"/>
      <c r="B154" s="155"/>
      <c r="C154" s="184"/>
      <c r="D154" s="220"/>
      <c r="E154" s="19" t="s">
        <v>891</v>
      </c>
      <c r="F154" s="19" t="s">
        <v>871</v>
      </c>
      <c r="G154" s="158" t="s">
        <v>341</v>
      </c>
      <c r="H154" s="158" t="s">
        <v>351</v>
      </c>
      <c r="I154" s="158" t="s">
        <v>916</v>
      </c>
      <c r="J154" s="237">
        <v>43948</v>
      </c>
      <c r="K154" s="148"/>
      <c r="L154" s="207">
        <v>0.7</v>
      </c>
      <c r="M154" s="358">
        <f t="shared" si="4"/>
        <v>0</v>
      </c>
      <c r="N154" s="358">
        <f t="shared" si="5"/>
        <v>0</v>
      </c>
    </row>
    <row r="155" spans="1:14" s="11" customFormat="1" outlineLevel="4" x14ac:dyDescent="0.25">
      <c r="A155" s="156"/>
      <c r="B155" s="155"/>
      <c r="C155" s="184"/>
      <c r="D155" s="220"/>
      <c r="E155" s="19" t="s">
        <v>892</v>
      </c>
      <c r="F155" s="19" t="s">
        <v>872</v>
      </c>
      <c r="G155" s="158" t="s">
        <v>341</v>
      </c>
      <c r="H155" s="158" t="s">
        <v>351</v>
      </c>
      <c r="I155" s="158" t="s">
        <v>916</v>
      </c>
      <c r="J155" s="237">
        <v>43948</v>
      </c>
      <c r="K155" s="148"/>
      <c r="L155" s="207">
        <v>0.7</v>
      </c>
      <c r="M155" s="358">
        <f t="shared" si="4"/>
        <v>0</v>
      </c>
      <c r="N155" s="358">
        <f t="shared" si="5"/>
        <v>0</v>
      </c>
    </row>
    <row r="156" spans="1:14" s="11" customFormat="1" outlineLevel="4" x14ac:dyDescent="0.25">
      <c r="A156" s="156"/>
      <c r="B156" s="155"/>
      <c r="C156" s="184"/>
      <c r="D156" s="220"/>
      <c r="E156" s="19" t="s">
        <v>965</v>
      </c>
      <c r="F156" s="19" t="s">
        <v>947</v>
      </c>
      <c r="G156" s="158"/>
      <c r="H156" s="158"/>
      <c r="I156" s="158"/>
      <c r="J156" s="237"/>
      <c r="K156" s="148"/>
      <c r="L156" s="207"/>
      <c r="M156" s="358">
        <f t="shared" si="4"/>
        <v>0</v>
      </c>
      <c r="N156" s="358">
        <f t="shared" si="5"/>
        <v>0</v>
      </c>
    </row>
    <row r="157" spans="1:14" s="11" customFormat="1" outlineLevel="4" x14ac:dyDescent="0.25">
      <c r="A157" s="156"/>
      <c r="B157" s="155"/>
      <c r="C157" s="184"/>
      <c r="D157" s="220"/>
      <c r="E157" s="19" t="s">
        <v>966</v>
      </c>
      <c r="F157" s="19" t="s">
        <v>948</v>
      </c>
      <c r="G157" s="158"/>
      <c r="H157" s="158"/>
      <c r="I157" s="158"/>
      <c r="J157" s="237"/>
      <c r="K157" s="148"/>
      <c r="L157" s="207"/>
      <c r="M157" s="358">
        <f t="shared" si="4"/>
        <v>0</v>
      </c>
      <c r="N157" s="358">
        <f t="shared" si="5"/>
        <v>0</v>
      </c>
    </row>
    <row r="158" spans="1:14" s="11" customFormat="1" outlineLevel="4" x14ac:dyDescent="0.25">
      <c r="A158" s="156"/>
      <c r="B158" s="155"/>
      <c r="C158" s="184"/>
      <c r="D158" s="220"/>
      <c r="E158" s="19" t="s">
        <v>967</v>
      </c>
      <c r="F158" s="19" t="s">
        <v>949</v>
      </c>
      <c r="G158" s="158"/>
      <c r="H158" s="158"/>
      <c r="I158" s="158"/>
      <c r="J158" s="237"/>
      <c r="K158" s="148"/>
      <c r="L158" s="207"/>
      <c r="M158" s="358">
        <f t="shared" si="4"/>
        <v>0</v>
      </c>
      <c r="N158" s="358">
        <f t="shared" si="5"/>
        <v>0</v>
      </c>
    </row>
    <row r="159" spans="1:14" s="11" customFormat="1" outlineLevel="4" x14ac:dyDescent="0.25">
      <c r="A159" s="156"/>
      <c r="B159" s="155"/>
      <c r="C159" s="184"/>
      <c r="D159" s="220"/>
      <c r="E159" s="19" t="s">
        <v>968</v>
      </c>
      <c r="F159" s="19" t="s">
        <v>950</v>
      </c>
      <c r="G159" s="158"/>
      <c r="H159" s="158"/>
      <c r="I159" s="158"/>
      <c r="J159" s="237"/>
      <c r="K159" s="148"/>
      <c r="L159" s="207"/>
      <c r="M159" s="358">
        <f t="shared" si="4"/>
        <v>0</v>
      </c>
      <c r="N159" s="358">
        <f t="shared" si="5"/>
        <v>0</v>
      </c>
    </row>
    <row r="160" spans="1:14" s="11" customFormat="1" outlineLevel="4" x14ac:dyDescent="0.25">
      <c r="A160" s="156"/>
      <c r="B160" s="155"/>
      <c r="C160" s="184"/>
      <c r="D160" s="220"/>
      <c r="E160" s="19" t="s">
        <v>969</v>
      </c>
      <c r="F160" s="19" t="s">
        <v>951</v>
      </c>
      <c r="G160" s="158"/>
      <c r="H160" s="158"/>
      <c r="I160" s="158"/>
      <c r="J160" s="237"/>
      <c r="K160" s="148"/>
      <c r="L160" s="207"/>
      <c r="M160" s="358">
        <f t="shared" si="4"/>
        <v>0</v>
      </c>
      <c r="N160" s="358">
        <f t="shared" si="5"/>
        <v>0</v>
      </c>
    </row>
    <row r="161" spans="1:14" s="11" customFormat="1" outlineLevel="4" x14ac:dyDescent="0.25">
      <c r="A161" s="156"/>
      <c r="B161" s="155"/>
      <c r="C161" s="184"/>
      <c r="D161" s="220"/>
      <c r="E161" s="19" t="s">
        <v>970</v>
      </c>
      <c r="F161" s="19" t="s">
        <v>952</v>
      </c>
      <c r="G161" s="158"/>
      <c r="H161" s="158"/>
      <c r="I161" s="158"/>
      <c r="J161" s="237"/>
      <c r="K161" s="148"/>
      <c r="L161" s="207"/>
      <c r="M161" s="358">
        <f t="shared" si="4"/>
        <v>0</v>
      </c>
      <c r="N161" s="358">
        <f t="shared" si="5"/>
        <v>0</v>
      </c>
    </row>
    <row r="162" spans="1:14" s="11" customFormat="1" outlineLevel="4" x14ac:dyDescent="0.25">
      <c r="A162" s="156"/>
      <c r="B162" s="155"/>
      <c r="C162" s="184"/>
      <c r="D162" s="220"/>
      <c r="E162" s="19" t="s">
        <v>971</v>
      </c>
      <c r="F162" s="19" t="s">
        <v>953</v>
      </c>
      <c r="G162" s="158"/>
      <c r="H162" s="158"/>
      <c r="I162" s="158"/>
      <c r="J162" s="237"/>
      <c r="K162" s="148"/>
      <c r="L162" s="207"/>
      <c r="M162" s="358">
        <f t="shared" si="4"/>
        <v>0</v>
      </c>
      <c r="N162" s="358">
        <f t="shared" si="5"/>
        <v>0</v>
      </c>
    </row>
    <row r="163" spans="1:14" s="11" customFormat="1" outlineLevel="4" x14ac:dyDescent="0.25">
      <c r="A163" s="156"/>
      <c r="B163" s="155"/>
      <c r="C163" s="184"/>
      <c r="D163" s="220"/>
      <c r="E163" s="19" t="s">
        <v>972</v>
      </c>
      <c r="F163" s="19" t="s">
        <v>954</v>
      </c>
      <c r="G163" s="158"/>
      <c r="H163" s="158"/>
      <c r="I163" s="158"/>
      <c r="J163" s="237"/>
      <c r="K163" s="148"/>
      <c r="L163" s="207"/>
      <c r="M163" s="358">
        <f t="shared" si="4"/>
        <v>0</v>
      </c>
      <c r="N163" s="358">
        <f t="shared" si="5"/>
        <v>0</v>
      </c>
    </row>
    <row r="164" spans="1:14" s="11" customFormat="1" outlineLevel="4" x14ac:dyDescent="0.25">
      <c r="A164" s="156"/>
      <c r="B164" s="155"/>
      <c r="C164" s="184"/>
      <c r="D164" s="220"/>
      <c r="E164" s="19" t="s">
        <v>973</v>
      </c>
      <c r="F164" s="19" t="s">
        <v>955</v>
      </c>
      <c r="G164" s="158"/>
      <c r="H164" s="158"/>
      <c r="I164" s="158"/>
      <c r="J164" s="237"/>
      <c r="K164" s="148"/>
      <c r="L164" s="207"/>
      <c r="M164" s="358">
        <f t="shared" si="4"/>
        <v>0</v>
      </c>
      <c r="N164" s="358">
        <f t="shared" si="5"/>
        <v>0</v>
      </c>
    </row>
    <row r="165" spans="1:14" s="11" customFormat="1" outlineLevel="4" x14ac:dyDescent="0.25">
      <c r="A165" s="156"/>
      <c r="B165" s="155"/>
      <c r="C165" s="184"/>
      <c r="D165" s="220"/>
      <c r="E165" s="19" t="s">
        <v>974</v>
      </c>
      <c r="F165" s="19" t="s">
        <v>956</v>
      </c>
      <c r="G165" s="158"/>
      <c r="H165" s="158"/>
      <c r="I165" s="158"/>
      <c r="J165" s="237"/>
      <c r="K165" s="148"/>
      <c r="L165" s="207"/>
      <c r="M165" s="358">
        <f t="shared" si="4"/>
        <v>0</v>
      </c>
      <c r="N165" s="358">
        <f t="shared" si="5"/>
        <v>0</v>
      </c>
    </row>
    <row r="166" spans="1:14" s="11" customFormat="1" outlineLevel="4" x14ac:dyDescent="0.25">
      <c r="A166" s="156"/>
      <c r="B166" s="155"/>
      <c r="C166" s="184"/>
      <c r="D166" s="220"/>
      <c r="E166" s="19" t="s">
        <v>975</v>
      </c>
      <c r="F166" s="19" t="s">
        <v>957</v>
      </c>
      <c r="G166" s="158"/>
      <c r="H166" s="158"/>
      <c r="I166" s="158"/>
      <c r="J166" s="237"/>
      <c r="K166" s="148"/>
      <c r="L166" s="207"/>
      <c r="M166" s="358">
        <f t="shared" si="4"/>
        <v>0</v>
      </c>
      <c r="N166" s="358">
        <f t="shared" si="5"/>
        <v>0</v>
      </c>
    </row>
    <row r="167" spans="1:14" s="11" customFormat="1" outlineLevel="4" x14ac:dyDescent="0.25">
      <c r="A167" s="156"/>
      <c r="B167" s="155"/>
      <c r="C167" s="184"/>
      <c r="D167" s="220"/>
      <c r="E167" s="19" t="s">
        <v>976</v>
      </c>
      <c r="F167" s="19" t="s">
        <v>958</v>
      </c>
      <c r="G167" s="158"/>
      <c r="H167" s="158"/>
      <c r="I167" s="158"/>
      <c r="J167" s="237"/>
      <c r="K167" s="148"/>
      <c r="L167" s="207"/>
      <c r="M167" s="358">
        <f t="shared" si="4"/>
        <v>0</v>
      </c>
      <c r="N167" s="358">
        <f t="shared" si="5"/>
        <v>0</v>
      </c>
    </row>
    <row r="168" spans="1:14" s="11" customFormat="1" outlineLevel="4" x14ac:dyDescent="0.25">
      <c r="A168" s="156"/>
      <c r="B168" s="155"/>
      <c r="C168" s="184"/>
      <c r="D168" s="220"/>
      <c r="E168" s="19" t="s">
        <v>977</v>
      </c>
      <c r="F168" s="19" t="s">
        <v>959</v>
      </c>
      <c r="G168" s="158"/>
      <c r="H168" s="158"/>
      <c r="I168" s="158"/>
      <c r="J168" s="237"/>
      <c r="K168" s="148"/>
      <c r="L168" s="207"/>
      <c r="M168" s="358">
        <f t="shared" si="4"/>
        <v>0</v>
      </c>
      <c r="N168" s="358">
        <f t="shared" si="5"/>
        <v>0</v>
      </c>
    </row>
    <row r="169" spans="1:14" s="11" customFormat="1" outlineLevel="4" x14ac:dyDescent="0.25">
      <c r="A169" s="156"/>
      <c r="B169" s="155"/>
      <c r="C169" s="184"/>
      <c r="D169" s="220"/>
      <c r="E169" s="19" t="s">
        <v>978</v>
      </c>
      <c r="F169" s="19" t="s">
        <v>960</v>
      </c>
      <c r="G169" s="158"/>
      <c r="H169" s="158"/>
      <c r="I169" s="158"/>
      <c r="J169" s="237"/>
      <c r="K169" s="148"/>
      <c r="L169" s="207"/>
      <c r="M169" s="358">
        <f t="shared" si="4"/>
        <v>0</v>
      </c>
      <c r="N169" s="358">
        <f t="shared" si="5"/>
        <v>0</v>
      </c>
    </row>
    <row r="170" spans="1:14" s="11" customFormat="1" outlineLevel="4" x14ac:dyDescent="0.25">
      <c r="A170" s="156"/>
      <c r="B170" s="155"/>
      <c r="C170" s="184"/>
      <c r="D170" s="220"/>
      <c r="E170" s="19" t="s">
        <v>979</v>
      </c>
      <c r="F170" s="19" t="s">
        <v>961</v>
      </c>
      <c r="G170" s="158"/>
      <c r="H170" s="158"/>
      <c r="I170" s="158"/>
      <c r="J170" s="237"/>
      <c r="K170" s="148"/>
      <c r="L170" s="207"/>
      <c r="M170" s="358">
        <f t="shared" si="4"/>
        <v>0</v>
      </c>
      <c r="N170" s="358">
        <f t="shared" si="5"/>
        <v>0</v>
      </c>
    </row>
    <row r="171" spans="1:14" s="11" customFormat="1" outlineLevel="4" x14ac:dyDescent="0.25">
      <c r="A171" s="156"/>
      <c r="B171" s="155"/>
      <c r="C171" s="184"/>
      <c r="D171" s="220"/>
      <c r="E171" s="19" t="s">
        <v>980</v>
      </c>
      <c r="F171" s="19" t="s">
        <v>962</v>
      </c>
      <c r="G171" s="158"/>
      <c r="H171" s="158"/>
      <c r="I171" s="158"/>
      <c r="J171" s="237"/>
      <c r="K171" s="148"/>
      <c r="L171" s="207"/>
      <c r="M171" s="358">
        <f t="shared" si="4"/>
        <v>0</v>
      </c>
      <c r="N171" s="358">
        <f t="shared" si="5"/>
        <v>0</v>
      </c>
    </row>
    <row r="172" spans="1:14" s="11" customFormat="1" outlineLevel="4" x14ac:dyDescent="0.25">
      <c r="A172" s="156"/>
      <c r="B172" s="155"/>
      <c r="C172" s="184"/>
      <c r="D172" s="220"/>
      <c r="E172" s="19" t="s">
        <v>981</v>
      </c>
      <c r="F172" s="19" t="s">
        <v>963</v>
      </c>
      <c r="G172" s="158"/>
      <c r="H172" s="158"/>
      <c r="I172" s="158"/>
      <c r="J172" s="237"/>
      <c r="K172" s="148"/>
      <c r="L172" s="207"/>
      <c r="M172" s="358">
        <f t="shared" si="4"/>
        <v>0</v>
      </c>
      <c r="N172" s="358">
        <f t="shared" si="5"/>
        <v>0</v>
      </c>
    </row>
    <row r="173" spans="1:14" s="11" customFormat="1" outlineLevel="4" x14ac:dyDescent="0.25">
      <c r="A173" s="156"/>
      <c r="B173" s="155"/>
      <c r="C173" s="184"/>
      <c r="D173" s="220"/>
      <c r="E173" s="19" t="s">
        <v>982</v>
      </c>
      <c r="F173" s="19" t="s">
        <v>964</v>
      </c>
      <c r="G173" s="158"/>
      <c r="H173" s="158"/>
      <c r="I173" s="158"/>
      <c r="J173" s="237"/>
      <c r="K173" s="148"/>
      <c r="L173" s="207"/>
      <c r="M173" s="358">
        <f t="shared" si="4"/>
        <v>0</v>
      </c>
      <c r="N173" s="358">
        <f t="shared" si="5"/>
        <v>0</v>
      </c>
    </row>
    <row r="174" spans="1:14" s="11" customFormat="1" outlineLevel="4" x14ac:dyDescent="0.25">
      <c r="A174" s="156" t="s">
        <v>482</v>
      </c>
      <c r="B174" s="155" t="s">
        <v>478</v>
      </c>
      <c r="C174" s="184"/>
      <c r="D174" s="220"/>
      <c r="E174" s="19" t="s">
        <v>906</v>
      </c>
      <c r="F174" s="19" t="s">
        <v>616</v>
      </c>
      <c r="G174" s="158" t="s">
        <v>341</v>
      </c>
      <c r="H174" s="158" t="s">
        <v>342</v>
      </c>
      <c r="I174" s="158" t="s">
        <v>899</v>
      </c>
      <c r="J174" s="237">
        <v>43936</v>
      </c>
      <c r="K174" s="148">
        <v>2.3651844843897822</v>
      </c>
      <c r="L174" s="207">
        <v>0.7</v>
      </c>
      <c r="M174" s="358">
        <f t="shared" si="4"/>
        <v>160832544.9385052</v>
      </c>
      <c r="N174" s="358">
        <f t="shared" si="5"/>
        <v>112582781.45695363</v>
      </c>
    </row>
    <row r="175" spans="1:14" s="11" customFormat="1" outlineLevel="4" x14ac:dyDescent="0.25">
      <c r="A175" s="156"/>
      <c r="B175" s="155"/>
      <c r="C175" s="184"/>
      <c r="D175" s="220"/>
      <c r="E175" s="19" t="s">
        <v>903</v>
      </c>
      <c r="F175" s="19" t="s">
        <v>900</v>
      </c>
      <c r="G175" s="158"/>
      <c r="H175" s="158"/>
      <c r="I175" s="158"/>
      <c r="J175" s="237"/>
      <c r="K175" s="148"/>
      <c r="L175" s="207"/>
      <c r="M175" s="358">
        <f t="shared" si="4"/>
        <v>0</v>
      </c>
      <c r="N175" s="358">
        <f t="shared" si="5"/>
        <v>0</v>
      </c>
    </row>
    <row r="176" spans="1:14" s="11" customFormat="1" outlineLevel="4" x14ac:dyDescent="0.25">
      <c r="A176" s="156"/>
      <c r="B176" s="155"/>
      <c r="C176" s="184"/>
      <c r="D176" s="220"/>
      <c r="E176" s="19" t="s">
        <v>904</v>
      </c>
      <c r="F176" s="19" t="s">
        <v>901</v>
      </c>
      <c r="G176" s="158"/>
      <c r="H176" s="158"/>
      <c r="I176" s="158"/>
      <c r="J176" s="237"/>
      <c r="K176" s="148"/>
      <c r="L176" s="207"/>
      <c r="M176" s="358">
        <f t="shared" si="4"/>
        <v>0</v>
      </c>
      <c r="N176" s="358">
        <f t="shared" si="5"/>
        <v>0</v>
      </c>
    </row>
    <row r="177" spans="1:14" s="11" customFormat="1" outlineLevel="4" x14ac:dyDescent="0.25">
      <c r="A177" s="156"/>
      <c r="B177" s="155"/>
      <c r="C177" s="184"/>
      <c r="D177" s="220"/>
      <c r="E177" s="19" t="s">
        <v>905</v>
      </c>
      <c r="F177" s="19" t="s">
        <v>902</v>
      </c>
      <c r="G177" s="158"/>
      <c r="H177" s="158"/>
      <c r="I177" s="158"/>
      <c r="J177" s="237"/>
      <c r="K177" s="148"/>
      <c r="L177" s="207"/>
      <c r="M177" s="358">
        <f t="shared" si="4"/>
        <v>0</v>
      </c>
      <c r="N177" s="358">
        <f t="shared" si="5"/>
        <v>0</v>
      </c>
    </row>
    <row r="178" spans="1:14" s="11" customFormat="1" outlineLevel="4" x14ac:dyDescent="0.25">
      <c r="A178" s="156" t="s">
        <v>482</v>
      </c>
      <c r="B178" s="155" t="s">
        <v>478</v>
      </c>
      <c r="C178" s="184"/>
      <c r="D178" s="220"/>
      <c r="E178" s="25" t="s">
        <v>908</v>
      </c>
      <c r="F178" s="25" t="s">
        <v>617</v>
      </c>
      <c r="G178" s="25" t="s">
        <v>341</v>
      </c>
      <c r="H178" s="25" t="s">
        <v>342</v>
      </c>
      <c r="I178" s="25" t="s">
        <v>899</v>
      </c>
      <c r="J178" s="238">
        <v>43936</v>
      </c>
      <c r="K178" s="334">
        <v>2.3651844843897822</v>
      </c>
      <c r="L178" s="208">
        <v>0.7</v>
      </c>
      <c r="M178" s="356">
        <f t="shared" si="4"/>
        <v>160832544.9385052</v>
      </c>
      <c r="N178" s="356">
        <f t="shared" si="5"/>
        <v>112582781.45695363</v>
      </c>
    </row>
    <row r="179" spans="1:14" s="11" customFormat="1" outlineLevel="4" x14ac:dyDescent="0.25">
      <c r="A179" s="156"/>
      <c r="B179" s="155"/>
      <c r="C179" s="184"/>
      <c r="D179" s="220"/>
      <c r="E179" s="25" t="s">
        <v>908</v>
      </c>
      <c r="F179" s="25" t="s">
        <v>907</v>
      </c>
      <c r="G179" s="158"/>
      <c r="H179" s="158"/>
      <c r="I179" s="158"/>
      <c r="J179" s="237"/>
      <c r="K179" s="334"/>
      <c r="L179" s="208"/>
      <c r="M179" s="356">
        <f t="shared" si="4"/>
        <v>0</v>
      </c>
      <c r="N179" s="356">
        <f t="shared" si="5"/>
        <v>0</v>
      </c>
    </row>
    <row r="180" spans="1:14" s="11" customFormat="1" outlineLevel="4" x14ac:dyDescent="0.25">
      <c r="A180" s="156" t="s">
        <v>482</v>
      </c>
      <c r="B180" s="155" t="s">
        <v>478</v>
      </c>
      <c r="C180" s="184"/>
      <c r="D180" s="220"/>
      <c r="E180" s="19" t="s">
        <v>824</v>
      </c>
      <c r="F180" s="19" t="s">
        <v>795</v>
      </c>
      <c r="G180" s="158" t="s">
        <v>341</v>
      </c>
      <c r="H180" s="158" t="s">
        <v>351</v>
      </c>
      <c r="I180" s="158" t="s">
        <v>916</v>
      </c>
      <c r="J180" s="237">
        <v>43948</v>
      </c>
      <c r="K180" s="148">
        <v>0.98155156102175967</v>
      </c>
      <c r="L180" s="207">
        <v>0.7</v>
      </c>
      <c r="M180" s="358">
        <f t="shared" si="4"/>
        <v>66745506.149479657</v>
      </c>
      <c r="N180" s="358">
        <f t="shared" si="5"/>
        <v>46721854.304635756</v>
      </c>
    </row>
    <row r="181" spans="1:14" s="11" customFormat="1" outlineLevel="4" x14ac:dyDescent="0.25">
      <c r="A181" s="156" t="s">
        <v>482</v>
      </c>
      <c r="B181" s="155" t="s">
        <v>478</v>
      </c>
      <c r="C181" s="184"/>
      <c r="D181" s="220"/>
      <c r="E181" s="25" t="s">
        <v>825</v>
      </c>
      <c r="F181" s="25" t="s">
        <v>618</v>
      </c>
      <c r="G181" s="25" t="s">
        <v>379</v>
      </c>
      <c r="H181" s="25" t="s">
        <v>379</v>
      </c>
      <c r="I181" s="25" t="s">
        <v>379</v>
      </c>
      <c r="J181" s="238" t="s">
        <v>379</v>
      </c>
      <c r="K181" s="334">
        <v>0.98155156102175967</v>
      </c>
      <c r="L181" s="208"/>
      <c r="M181" s="356">
        <f t="shared" si="4"/>
        <v>66745506.149479657</v>
      </c>
      <c r="N181" s="356">
        <f t="shared" si="5"/>
        <v>0</v>
      </c>
    </row>
    <row r="182" spans="1:14" s="11" customFormat="1" outlineLevel="4" x14ac:dyDescent="0.25">
      <c r="A182" s="156" t="s">
        <v>482</v>
      </c>
      <c r="B182" s="155" t="s">
        <v>478</v>
      </c>
      <c r="C182" s="184"/>
      <c r="D182" s="220"/>
      <c r="E182" s="217" t="s">
        <v>826</v>
      </c>
      <c r="F182" s="217" t="s">
        <v>827</v>
      </c>
      <c r="G182" s="158" t="s">
        <v>341</v>
      </c>
      <c r="H182" s="158" t="s">
        <v>342</v>
      </c>
      <c r="I182" s="158" t="s">
        <v>846</v>
      </c>
      <c r="J182" s="237">
        <v>43925</v>
      </c>
      <c r="K182" s="218">
        <v>0.98155156102175967</v>
      </c>
      <c r="L182" s="219">
        <v>0.7</v>
      </c>
      <c r="M182" s="354">
        <f t="shared" si="4"/>
        <v>66745506.149479657</v>
      </c>
      <c r="N182" s="354">
        <f t="shared" si="5"/>
        <v>46721854.304635756</v>
      </c>
    </row>
    <row r="183" spans="1:14" s="11" customFormat="1" outlineLevel="3" x14ac:dyDescent="0.25">
      <c r="A183" s="156"/>
      <c r="B183" s="12"/>
      <c r="C183" s="211"/>
      <c r="D183" s="212" t="s">
        <v>402</v>
      </c>
      <c r="E183" s="214"/>
      <c r="F183" s="214"/>
      <c r="G183" s="214" t="s">
        <v>379</v>
      </c>
      <c r="H183" s="214" t="s">
        <v>379</v>
      </c>
      <c r="I183" s="214" t="s">
        <v>379</v>
      </c>
      <c r="J183" s="332" t="s">
        <v>379</v>
      </c>
      <c r="K183" s="215">
        <v>6.1140018921475878</v>
      </c>
      <c r="L183" s="216">
        <v>6.4990328820116045E-2</v>
      </c>
      <c r="M183" s="359">
        <f t="shared" si="4"/>
        <v>415752128.66603601</v>
      </c>
      <c r="N183" s="359">
        <f t="shared" si="5"/>
        <v>27019867.549668875</v>
      </c>
    </row>
    <row r="184" spans="1:14" s="11" customFormat="1" outlineLevel="4" x14ac:dyDescent="0.25">
      <c r="A184" s="156" t="s">
        <v>482</v>
      </c>
      <c r="B184" s="155" t="s">
        <v>478</v>
      </c>
      <c r="C184" s="184"/>
      <c r="D184" s="220"/>
      <c r="E184" s="25" t="s">
        <v>630</v>
      </c>
      <c r="F184" s="25" t="s">
        <v>593</v>
      </c>
      <c r="G184" s="25" t="s">
        <v>379</v>
      </c>
      <c r="H184" s="25" t="s">
        <v>379</v>
      </c>
      <c r="I184" s="25" t="s">
        <v>379</v>
      </c>
      <c r="J184" s="238" t="s">
        <v>379</v>
      </c>
      <c r="K184" s="334">
        <v>0.29564806054872278</v>
      </c>
      <c r="L184" s="208"/>
      <c r="M184" s="356">
        <f t="shared" si="4"/>
        <v>20104068.11731315</v>
      </c>
      <c r="N184" s="356">
        <f t="shared" si="5"/>
        <v>0</v>
      </c>
    </row>
    <row r="185" spans="1:14" s="11" customFormat="1" outlineLevel="4" x14ac:dyDescent="0.25">
      <c r="A185" s="156" t="s">
        <v>482</v>
      </c>
      <c r="B185" s="155" t="s">
        <v>478</v>
      </c>
      <c r="C185" s="184"/>
      <c r="D185" s="220"/>
      <c r="E185" s="25" t="s">
        <v>631</v>
      </c>
      <c r="F185" s="25" t="s">
        <v>594</v>
      </c>
      <c r="G185" s="25" t="s">
        <v>379</v>
      </c>
      <c r="H185" s="25" t="s">
        <v>379</v>
      </c>
      <c r="I185" s="25" t="s">
        <v>379</v>
      </c>
      <c r="J185" s="238" t="s">
        <v>379</v>
      </c>
      <c r="K185" s="334">
        <v>0.28382213812677387</v>
      </c>
      <c r="L185" s="208"/>
      <c r="M185" s="356">
        <f t="shared" si="4"/>
        <v>19299905.392620623</v>
      </c>
      <c r="N185" s="356">
        <f t="shared" si="5"/>
        <v>0</v>
      </c>
    </row>
    <row r="186" spans="1:14" s="11" customFormat="1" outlineLevel="4" x14ac:dyDescent="0.25">
      <c r="A186" s="156" t="s">
        <v>482</v>
      </c>
      <c r="B186" s="155" t="s">
        <v>478</v>
      </c>
      <c r="C186" s="184"/>
      <c r="D186" s="220"/>
      <c r="E186" s="25" t="s">
        <v>632</v>
      </c>
      <c r="F186" s="25" t="s">
        <v>595</v>
      </c>
      <c r="G186" s="25" t="s">
        <v>379</v>
      </c>
      <c r="H186" s="25" t="s">
        <v>379</v>
      </c>
      <c r="I186" s="25" t="s">
        <v>379</v>
      </c>
      <c r="J186" s="238" t="s">
        <v>379</v>
      </c>
      <c r="K186" s="334">
        <v>0.28382213812677387</v>
      </c>
      <c r="L186" s="208"/>
      <c r="M186" s="356">
        <f t="shared" si="4"/>
        <v>19299905.392620623</v>
      </c>
      <c r="N186" s="356">
        <f t="shared" si="5"/>
        <v>0</v>
      </c>
    </row>
    <row r="187" spans="1:14" s="11" customFormat="1" outlineLevel="4" x14ac:dyDescent="0.25">
      <c r="A187" s="156" t="s">
        <v>482</v>
      </c>
      <c r="B187" s="155" t="s">
        <v>478</v>
      </c>
      <c r="C187" s="184"/>
      <c r="D187" s="220"/>
      <c r="E187" s="25" t="s">
        <v>640</v>
      </c>
      <c r="F187" s="25" t="s">
        <v>596</v>
      </c>
      <c r="G187" s="25" t="s">
        <v>379</v>
      </c>
      <c r="H187" s="25" t="s">
        <v>379</v>
      </c>
      <c r="I187" s="25" t="s">
        <v>379</v>
      </c>
      <c r="J187" s="238" t="s">
        <v>379</v>
      </c>
      <c r="K187" s="334">
        <v>0.28382213812677387</v>
      </c>
      <c r="L187" s="208"/>
      <c r="M187" s="356">
        <f t="shared" si="4"/>
        <v>19299905.392620623</v>
      </c>
      <c r="N187" s="356">
        <f t="shared" si="5"/>
        <v>0</v>
      </c>
    </row>
    <row r="188" spans="1:14" s="11" customFormat="1" outlineLevel="4" x14ac:dyDescent="0.25">
      <c r="A188" s="156" t="s">
        <v>482</v>
      </c>
      <c r="B188" s="155" t="s">
        <v>478</v>
      </c>
      <c r="C188" s="184"/>
      <c r="D188" s="220"/>
      <c r="E188" s="25" t="s">
        <v>633</v>
      </c>
      <c r="F188" s="25" t="s">
        <v>597</v>
      </c>
      <c r="G188" s="25" t="s">
        <v>379</v>
      </c>
      <c r="H188" s="25" t="s">
        <v>379</v>
      </c>
      <c r="I188" s="25" t="s">
        <v>379</v>
      </c>
      <c r="J188" s="238" t="s">
        <v>379</v>
      </c>
      <c r="K188" s="334">
        <v>0.28382213812677387</v>
      </c>
      <c r="L188" s="208"/>
      <c r="M188" s="356">
        <f t="shared" si="4"/>
        <v>19299905.392620623</v>
      </c>
      <c r="N188" s="356">
        <f t="shared" si="5"/>
        <v>0</v>
      </c>
    </row>
    <row r="189" spans="1:14" s="11" customFormat="1" outlineLevel="4" x14ac:dyDescent="0.25">
      <c r="A189" s="156" t="s">
        <v>482</v>
      </c>
      <c r="B189" s="155" t="s">
        <v>478</v>
      </c>
      <c r="C189" s="184"/>
      <c r="D189" s="220"/>
      <c r="E189" s="25" t="s">
        <v>641</v>
      </c>
      <c r="F189" s="25" t="s">
        <v>598</v>
      </c>
      <c r="G189" s="25" t="s">
        <v>379</v>
      </c>
      <c r="H189" s="25" t="s">
        <v>379</v>
      </c>
      <c r="I189" s="25" t="s">
        <v>379</v>
      </c>
      <c r="J189" s="238" t="s">
        <v>379</v>
      </c>
      <c r="K189" s="334">
        <v>0.28382213812677387</v>
      </c>
      <c r="L189" s="208"/>
      <c r="M189" s="356">
        <f t="shared" si="4"/>
        <v>19299905.392620623</v>
      </c>
      <c r="N189" s="356">
        <f t="shared" si="5"/>
        <v>0</v>
      </c>
    </row>
    <row r="190" spans="1:14" s="11" customFormat="1" outlineLevel="4" x14ac:dyDescent="0.25">
      <c r="A190" s="156" t="s">
        <v>482</v>
      </c>
      <c r="B190" s="155" t="s">
        <v>478</v>
      </c>
      <c r="C190" s="184"/>
      <c r="D190" s="220"/>
      <c r="E190" s="25" t="s">
        <v>634</v>
      </c>
      <c r="F190" s="25" t="s">
        <v>599</v>
      </c>
      <c r="G190" s="25" t="s">
        <v>379</v>
      </c>
      <c r="H190" s="25" t="s">
        <v>379</v>
      </c>
      <c r="I190" s="25" t="s">
        <v>379</v>
      </c>
      <c r="J190" s="238" t="s">
        <v>379</v>
      </c>
      <c r="K190" s="334">
        <v>0.28382213812677387</v>
      </c>
      <c r="L190" s="208"/>
      <c r="M190" s="356">
        <f t="shared" si="4"/>
        <v>19299905.392620623</v>
      </c>
      <c r="N190" s="356">
        <f t="shared" si="5"/>
        <v>0</v>
      </c>
    </row>
    <row r="191" spans="1:14" s="11" customFormat="1" outlineLevel="4" x14ac:dyDescent="0.25">
      <c r="A191" s="156" t="s">
        <v>482</v>
      </c>
      <c r="B191" s="155" t="s">
        <v>478</v>
      </c>
      <c r="C191" s="184"/>
      <c r="D191" s="220"/>
      <c r="E191" s="25" t="s">
        <v>642</v>
      </c>
      <c r="F191" s="25" t="s">
        <v>600</v>
      </c>
      <c r="G191" s="25" t="s">
        <v>379</v>
      </c>
      <c r="H191" s="25" t="s">
        <v>379</v>
      </c>
      <c r="I191" s="25" t="s">
        <v>379</v>
      </c>
      <c r="J191" s="238" t="s">
        <v>379</v>
      </c>
      <c r="K191" s="334">
        <v>0.28382213812677387</v>
      </c>
      <c r="L191" s="208"/>
      <c r="M191" s="356">
        <f t="shared" si="4"/>
        <v>19299905.392620623</v>
      </c>
      <c r="N191" s="356">
        <f t="shared" si="5"/>
        <v>0</v>
      </c>
    </row>
    <row r="192" spans="1:14" s="11" customFormat="1" outlineLevel="4" x14ac:dyDescent="0.25">
      <c r="A192" s="156" t="s">
        <v>482</v>
      </c>
      <c r="B192" s="155" t="s">
        <v>478</v>
      </c>
      <c r="C192" s="184"/>
      <c r="D192" s="220"/>
      <c r="E192" s="25" t="s">
        <v>629</v>
      </c>
      <c r="F192" s="25" t="s">
        <v>601</v>
      </c>
      <c r="G192" s="25" t="s">
        <v>379</v>
      </c>
      <c r="H192" s="25" t="s">
        <v>379</v>
      </c>
      <c r="I192" s="25" t="s">
        <v>379</v>
      </c>
      <c r="J192" s="238" t="s">
        <v>379</v>
      </c>
      <c r="K192" s="334">
        <v>0.28382213812677387</v>
      </c>
      <c r="L192" s="208"/>
      <c r="M192" s="356">
        <f t="shared" si="4"/>
        <v>19299905.392620623</v>
      </c>
      <c r="N192" s="356">
        <f t="shared" si="5"/>
        <v>0</v>
      </c>
    </row>
    <row r="193" spans="1:14" s="11" customFormat="1" outlineLevel="4" x14ac:dyDescent="0.25">
      <c r="A193" s="156" t="s">
        <v>482</v>
      </c>
      <c r="B193" s="155" t="s">
        <v>478</v>
      </c>
      <c r="C193" s="184"/>
      <c r="D193" s="220"/>
      <c r="E193" s="25" t="s">
        <v>648</v>
      </c>
      <c r="F193" s="25" t="s">
        <v>602</v>
      </c>
      <c r="G193" s="25" t="s">
        <v>379</v>
      </c>
      <c r="H193" s="25" t="s">
        <v>379</v>
      </c>
      <c r="I193" s="25" t="s">
        <v>379</v>
      </c>
      <c r="J193" s="238" t="s">
        <v>379</v>
      </c>
      <c r="K193" s="334">
        <v>0.28382213812677387</v>
      </c>
      <c r="L193" s="208"/>
      <c r="M193" s="356">
        <f t="shared" si="4"/>
        <v>19299905.392620623</v>
      </c>
      <c r="N193" s="356">
        <f t="shared" si="5"/>
        <v>0</v>
      </c>
    </row>
    <row r="194" spans="1:14" s="11" customFormat="1" outlineLevel="4" x14ac:dyDescent="0.25">
      <c r="A194" s="156" t="s">
        <v>482</v>
      </c>
      <c r="B194" s="155" t="s">
        <v>478</v>
      </c>
      <c r="C194" s="184"/>
      <c r="D194" s="220"/>
      <c r="E194" s="25" t="s">
        <v>635</v>
      </c>
      <c r="F194" s="25" t="s">
        <v>603</v>
      </c>
      <c r="G194" s="25" t="s">
        <v>379</v>
      </c>
      <c r="H194" s="25" t="s">
        <v>379</v>
      </c>
      <c r="I194" s="25" t="s">
        <v>379</v>
      </c>
      <c r="J194" s="238" t="s">
        <v>379</v>
      </c>
      <c r="K194" s="334">
        <v>0.28382213812677387</v>
      </c>
      <c r="L194" s="208"/>
      <c r="M194" s="356">
        <f t="shared" si="4"/>
        <v>19299905.392620623</v>
      </c>
      <c r="N194" s="356">
        <f t="shared" si="5"/>
        <v>0</v>
      </c>
    </row>
    <row r="195" spans="1:14" s="11" customFormat="1" outlineLevel="4" x14ac:dyDescent="0.25">
      <c r="A195" s="156" t="s">
        <v>482</v>
      </c>
      <c r="B195" s="155" t="s">
        <v>478</v>
      </c>
      <c r="C195" s="184"/>
      <c r="D195" s="220"/>
      <c r="E195" s="25" t="s">
        <v>643</v>
      </c>
      <c r="F195" s="25" t="s">
        <v>604</v>
      </c>
      <c r="G195" s="25" t="s">
        <v>379</v>
      </c>
      <c r="H195" s="25" t="s">
        <v>379</v>
      </c>
      <c r="I195" s="25" t="s">
        <v>379</v>
      </c>
      <c r="J195" s="238" t="s">
        <v>379</v>
      </c>
      <c r="K195" s="334">
        <v>0.28382213812677387</v>
      </c>
      <c r="L195" s="208"/>
      <c r="M195" s="356">
        <f t="shared" si="4"/>
        <v>19299905.392620623</v>
      </c>
      <c r="N195" s="356">
        <f t="shared" si="5"/>
        <v>0</v>
      </c>
    </row>
    <row r="196" spans="1:14" s="11" customFormat="1" outlineLevel="4" x14ac:dyDescent="0.25">
      <c r="A196" s="156" t="s">
        <v>482</v>
      </c>
      <c r="B196" s="155" t="s">
        <v>478</v>
      </c>
      <c r="C196" s="184"/>
      <c r="D196" s="220"/>
      <c r="E196" s="25" t="s">
        <v>1007</v>
      </c>
      <c r="F196" s="25" t="s">
        <v>605</v>
      </c>
      <c r="G196" s="25" t="s">
        <v>341</v>
      </c>
      <c r="H196" s="25" t="s">
        <v>342</v>
      </c>
      <c r="I196" s="25" t="s">
        <v>1017</v>
      </c>
      <c r="J196" s="238">
        <v>43992</v>
      </c>
      <c r="K196" s="334">
        <v>0.28382213812677387</v>
      </c>
      <c r="L196" s="208">
        <v>0.7</v>
      </c>
      <c r="M196" s="356">
        <f t="shared" si="4"/>
        <v>19299905.392620623</v>
      </c>
      <c r="N196" s="356">
        <f t="shared" si="5"/>
        <v>13509933.774834435</v>
      </c>
    </row>
    <row r="197" spans="1:14" s="11" customFormat="1" outlineLevel="4" x14ac:dyDescent="0.25">
      <c r="A197" s="156"/>
      <c r="B197" s="155"/>
      <c r="C197" s="184"/>
      <c r="D197" s="220"/>
      <c r="E197" s="25" t="s">
        <v>1008</v>
      </c>
      <c r="F197" s="25" t="s">
        <v>1001</v>
      </c>
      <c r="G197" s="25"/>
      <c r="H197" s="25"/>
      <c r="I197" s="25"/>
      <c r="J197" s="238"/>
      <c r="K197" s="334"/>
      <c r="L197" s="208"/>
      <c r="M197" s="356">
        <f t="shared" ref="M197:M260" si="6">K197*$M$3/$K$3</f>
        <v>0</v>
      </c>
      <c r="N197" s="356">
        <f t="shared" ref="N197:N260" si="7">M197*L197</f>
        <v>0</v>
      </c>
    </row>
    <row r="198" spans="1:14" s="11" customFormat="1" outlineLevel="4" x14ac:dyDescent="0.25">
      <c r="A198" s="156"/>
      <c r="B198" s="155"/>
      <c r="C198" s="184"/>
      <c r="D198" s="220"/>
      <c r="E198" s="25" t="s">
        <v>1009</v>
      </c>
      <c r="F198" s="25" t="s">
        <v>1002</v>
      </c>
      <c r="G198" s="25"/>
      <c r="H198" s="25"/>
      <c r="I198" s="25"/>
      <c r="J198" s="238"/>
      <c r="K198" s="334"/>
      <c r="L198" s="208"/>
      <c r="M198" s="356">
        <f t="shared" si="6"/>
        <v>0</v>
      </c>
      <c r="N198" s="356">
        <f t="shared" si="7"/>
        <v>0</v>
      </c>
    </row>
    <row r="199" spans="1:14" s="11" customFormat="1" outlineLevel="4" x14ac:dyDescent="0.25">
      <c r="A199" s="156"/>
      <c r="B199" s="155"/>
      <c r="C199" s="184"/>
      <c r="D199" s="220"/>
      <c r="E199" s="25" t="s">
        <v>1010</v>
      </c>
      <c r="F199" s="25" t="s">
        <v>1003</v>
      </c>
      <c r="G199" s="25"/>
      <c r="H199" s="25"/>
      <c r="I199" s="25"/>
      <c r="J199" s="238"/>
      <c r="K199" s="334"/>
      <c r="L199" s="208"/>
      <c r="M199" s="356">
        <f t="shared" si="6"/>
        <v>0</v>
      </c>
      <c r="N199" s="356">
        <f t="shared" si="7"/>
        <v>0</v>
      </c>
    </row>
    <row r="200" spans="1:14" s="11" customFormat="1" outlineLevel="4" x14ac:dyDescent="0.25">
      <c r="A200" s="156" t="s">
        <v>482</v>
      </c>
      <c r="B200" s="155" t="s">
        <v>478</v>
      </c>
      <c r="C200" s="184"/>
      <c r="D200" s="220"/>
      <c r="E200" s="25" t="s">
        <v>1011</v>
      </c>
      <c r="F200" s="25" t="s">
        <v>606</v>
      </c>
      <c r="G200" s="25" t="s">
        <v>341</v>
      </c>
      <c r="H200" s="25" t="s">
        <v>342</v>
      </c>
      <c r="I200" s="25" t="s">
        <v>1017</v>
      </c>
      <c r="J200" s="238">
        <v>43992</v>
      </c>
      <c r="K200" s="334">
        <v>0.28382213812677387</v>
      </c>
      <c r="L200" s="208">
        <v>0.7</v>
      </c>
      <c r="M200" s="356">
        <f t="shared" si="6"/>
        <v>19299905.392620623</v>
      </c>
      <c r="N200" s="356">
        <f t="shared" si="7"/>
        <v>13509933.774834435</v>
      </c>
    </row>
    <row r="201" spans="1:14" s="11" customFormat="1" outlineLevel="4" x14ac:dyDescent="0.25">
      <c r="A201" s="156"/>
      <c r="B201" s="155"/>
      <c r="C201" s="184"/>
      <c r="D201" s="220"/>
      <c r="E201" s="25" t="s">
        <v>1012</v>
      </c>
      <c r="F201" s="25" t="s">
        <v>1004</v>
      </c>
      <c r="G201" s="25"/>
      <c r="H201" s="25"/>
      <c r="I201" s="25"/>
      <c r="J201" s="238"/>
      <c r="K201" s="334"/>
      <c r="L201" s="208"/>
      <c r="M201" s="356">
        <f t="shared" si="6"/>
        <v>0</v>
      </c>
      <c r="N201" s="356">
        <f t="shared" si="7"/>
        <v>0</v>
      </c>
    </row>
    <row r="202" spans="1:14" s="11" customFormat="1" outlineLevel="4" x14ac:dyDescent="0.25">
      <c r="A202" s="156"/>
      <c r="B202" s="155"/>
      <c r="C202" s="184"/>
      <c r="D202" s="220"/>
      <c r="E202" s="25" t="s">
        <v>1013</v>
      </c>
      <c r="F202" s="25" t="s">
        <v>1005</v>
      </c>
      <c r="G202" s="25"/>
      <c r="H202" s="25"/>
      <c r="I202" s="25"/>
      <c r="J202" s="238"/>
      <c r="K202" s="334"/>
      <c r="L202" s="208"/>
      <c r="M202" s="356">
        <f t="shared" si="6"/>
        <v>0</v>
      </c>
      <c r="N202" s="356">
        <f t="shared" si="7"/>
        <v>0</v>
      </c>
    </row>
    <row r="203" spans="1:14" s="11" customFormat="1" outlineLevel="4" x14ac:dyDescent="0.25">
      <c r="A203" s="156"/>
      <c r="B203" s="155"/>
      <c r="C203" s="184"/>
      <c r="D203" s="220"/>
      <c r="E203" s="25" t="s">
        <v>1014</v>
      </c>
      <c r="F203" s="25" t="s">
        <v>1006</v>
      </c>
      <c r="G203" s="25"/>
      <c r="H203" s="25"/>
      <c r="I203" s="25"/>
      <c r="J203" s="238"/>
      <c r="K203" s="334"/>
      <c r="L203" s="208"/>
      <c r="M203" s="356">
        <f t="shared" si="6"/>
        <v>0</v>
      </c>
      <c r="N203" s="356">
        <f t="shared" si="7"/>
        <v>0</v>
      </c>
    </row>
    <row r="204" spans="1:14" s="11" customFormat="1" outlineLevel="4" x14ac:dyDescent="0.25">
      <c r="A204" s="156"/>
      <c r="B204" s="155"/>
      <c r="C204" s="184"/>
      <c r="D204" s="220"/>
      <c r="E204" s="25" t="s">
        <v>1016</v>
      </c>
      <c r="F204" s="25" t="s">
        <v>1015</v>
      </c>
      <c r="G204" s="25"/>
      <c r="H204" s="25"/>
      <c r="I204" s="25"/>
      <c r="J204" s="238"/>
      <c r="K204" s="334"/>
      <c r="L204" s="208"/>
      <c r="M204" s="356">
        <f t="shared" si="6"/>
        <v>0</v>
      </c>
      <c r="N204" s="356">
        <f t="shared" si="7"/>
        <v>0</v>
      </c>
    </row>
    <row r="205" spans="1:14" s="11" customFormat="1" outlineLevel="4" x14ac:dyDescent="0.25">
      <c r="A205" s="156" t="s">
        <v>482</v>
      </c>
      <c r="B205" s="155" t="s">
        <v>478</v>
      </c>
      <c r="C205" s="184"/>
      <c r="D205" s="220"/>
      <c r="E205" s="25" t="s">
        <v>637</v>
      </c>
      <c r="F205" s="25" t="s">
        <v>607</v>
      </c>
      <c r="G205" s="25" t="s">
        <v>379</v>
      </c>
      <c r="H205" s="25" t="s">
        <v>379</v>
      </c>
      <c r="I205" s="25" t="s">
        <v>379</v>
      </c>
      <c r="J205" s="238" t="s">
        <v>379</v>
      </c>
      <c r="K205" s="334">
        <v>0.28382213812677387</v>
      </c>
      <c r="L205" s="208"/>
      <c r="M205" s="356">
        <f t="shared" si="6"/>
        <v>19299905.392620623</v>
      </c>
      <c r="N205" s="356">
        <f t="shared" si="7"/>
        <v>0</v>
      </c>
    </row>
    <row r="206" spans="1:14" s="11" customFormat="1" outlineLevel="4" x14ac:dyDescent="0.25">
      <c r="A206" s="156" t="s">
        <v>482</v>
      </c>
      <c r="B206" s="155" t="s">
        <v>478</v>
      </c>
      <c r="C206" s="184"/>
      <c r="D206" s="220"/>
      <c r="E206" s="25" t="s">
        <v>645</v>
      </c>
      <c r="F206" s="25" t="s">
        <v>608</v>
      </c>
      <c r="G206" s="25" t="s">
        <v>379</v>
      </c>
      <c r="H206" s="25" t="s">
        <v>379</v>
      </c>
      <c r="I206" s="25" t="s">
        <v>379</v>
      </c>
      <c r="J206" s="238" t="s">
        <v>379</v>
      </c>
      <c r="K206" s="334">
        <v>0.28382213812677387</v>
      </c>
      <c r="L206" s="208"/>
      <c r="M206" s="356">
        <f t="shared" si="6"/>
        <v>19299905.392620623</v>
      </c>
      <c r="N206" s="356">
        <f t="shared" si="7"/>
        <v>0</v>
      </c>
    </row>
    <row r="207" spans="1:14" s="11" customFormat="1" outlineLevel="4" x14ac:dyDescent="0.25">
      <c r="A207" s="156" t="s">
        <v>482</v>
      </c>
      <c r="B207" s="155" t="s">
        <v>478</v>
      </c>
      <c r="C207" s="184"/>
      <c r="D207" s="220"/>
      <c r="E207" s="25" t="s">
        <v>638</v>
      </c>
      <c r="F207" s="25" t="s">
        <v>609</v>
      </c>
      <c r="G207" s="25" t="s">
        <v>379</v>
      </c>
      <c r="H207" s="25" t="s">
        <v>379</v>
      </c>
      <c r="I207" s="25" t="s">
        <v>379</v>
      </c>
      <c r="J207" s="238" t="s">
        <v>379</v>
      </c>
      <c r="K207" s="334">
        <v>0.28382213812677387</v>
      </c>
      <c r="L207" s="208"/>
      <c r="M207" s="356">
        <f t="shared" si="6"/>
        <v>19299905.392620623</v>
      </c>
      <c r="N207" s="356">
        <f t="shared" si="7"/>
        <v>0</v>
      </c>
    </row>
    <row r="208" spans="1:14" s="11" customFormat="1" outlineLevel="4" x14ac:dyDescent="0.25">
      <c r="A208" s="156" t="s">
        <v>482</v>
      </c>
      <c r="B208" s="155" t="s">
        <v>478</v>
      </c>
      <c r="C208" s="184"/>
      <c r="D208" s="220"/>
      <c r="E208" s="25" t="s">
        <v>646</v>
      </c>
      <c r="F208" s="25" t="s">
        <v>610</v>
      </c>
      <c r="G208" s="25" t="s">
        <v>379</v>
      </c>
      <c r="H208" s="25" t="s">
        <v>379</v>
      </c>
      <c r="I208" s="25" t="s">
        <v>379</v>
      </c>
      <c r="J208" s="238" t="s">
        <v>379</v>
      </c>
      <c r="K208" s="334">
        <v>0.28382213812677387</v>
      </c>
      <c r="L208" s="208"/>
      <c r="M208" s="356">
        <f t="shared" si="6"/>
        <v>19299905.392620623</v>
      </c>
      <c r="N208" s="356">
        <f t="shared" si="7"/>
        <v>0</v>
      </c>
    </row>
    <row r="209" spans="1:14" s="11" customFormat="1" outlineLevel="4" x14ac:dyDescent="0.25">
      <c r="A209" s="156" t="s">
        <v>482</v>
      </c>
      <c r="B209" s="155" t="s">
        <v>478</v>
      </c>
      <c r="C209" s="184"/>
      <c r="D209" s="220"/>
      <c r="E209" s="25" t="s">
        <v>639</v>
      </c>
      <c r="F209" s="25" t="s">
        <v>611</v>
      </c>
      <c r="G209" s="25" t="s">
        <v>379</v>
      </c>
      <c r="H209" s="25" t="s">
        <v>379</v>
      </c>
      <c r="I209" s="25" t="s">
        <v>379</v>
      </c>
      <c r="J209" s="238" t="s">
        <v>379</v>
      </c>
      <c r="K209" s="334">
        <v>0.28382213812677387</v>
      </c>
      <c r="L209" s="208"/>
      <c r="M209" s="356">
        <f t="shared" si="6"/>
        <v>19299905.392620623</v>
      </c>
      <c r="N209" s="356">
        <f t="shared" si="7"/>
        <v>0</v>
      </c>
    </row>
    <row r="210" spans="1:14" s="11" customFormat="1" outlineLevel="4" x14ac:dyDescent="0.25">
      <c r="A210" s="156" t="s">
        <v>482</v>
      </c>
      <c r="B210" s="155" t="s">
        <v>478</v>
      </c>
      <c r="C210" s="184"/>
      <c r="D210" s="220"/>
      <c r="E210" s="25" t="s">
        <v>647</v>
      </c>
      <c r="F210" s="25" t="s">
        <v>612</v>
      </c>
      <c r="G210" s="25" t="s">
        <v>379</v>
      </c>
      <c r="H210" s="25" t="s">
        <v>379</v>
      </c>
      <c r="I210" s="25" t="s">
        <v>379</v>
      </c>
      <c r="J210" s="238" t="s">
        <v>379</v>
      </c>
      <c r="K210" s="334">
        <v>0.28382213812677387</v>
      </c>
      <c r="L210" s="208"/>
      <c r="M210" s="356">
        <f t="shared" si="6"/>
        <v>19299905.392620623</v>
      </c>
      <c r="N210" s="356">
        <f t="shared" si="7"/>
        <v>0</v>
      </c>
    </row>
    <row r="211" spans="1:14" s="11" customFormat="1" outlineLevel="4" x14ac:dyDescent="0.25">
      <c r="A211" s="156" t="s">
        <v>482</v>
      </c>
      <c r="B211" s="155" t="s">
        <v>478</v>
      </c>
      <c r="C211" s="184"/>
      <c r="D211" s="220"/>
      <c r="E211" s="312" t="s">
        <v>804</v>
      </c>
      <c r="F211" s="25" t="s">
        <v>805</v>
      </c>
      <c r="G211" s="312" t="s">
        <v>379</v>
      </c>
      <c r="H211" s="312" t="s">
        <v>379</v>
      </c>
      <c r="I211" s="312" t="s">
        <v>379</v>
      </c>
      <c r="J211" s="330" t="s">
        <v>379</v>
      </c>
      <c r="K211" s="337">
        <v>0.42573320719016083</v>
      </c>
      <c r="L211" s="313"/>
      <c r="M211" s="363">
        <f t="shared" si="6"/>
        <v>28949858.088930935</v>
      </c>
      <c r="N211" s="363">
        <f t="shared" si="7"/>
        <v>0</v>
      </c>
    </row>
    <row r="212" spans="1:14" s="11" customFormat="1" outlineLevel="3" x14ac:dyDescent="0.25">
      <c r="A212" s="156"/>
      <c r="B212" s="12"/>
      <c r="C212" s="211"/>
      <c r="D212" s="212" t="s">
        <v>477</v>
      </c>
      <c r="E212" s="214"/>
      <c r="F212" s="214"/>
      <c r="G212" s="214" t="s">
        <v>379</v>
      </c>
      <c r="H212" s="214" t="s">
        <v>379</v>
      </c>
      <c r="I212" s="214" t="s">
        <v>379</v>
      </c>
      <c r="J212" s="332" t="s">
        <v>379</v>
      </c>
      <c r="K212" s="215">
        <v>3.9262062440870387</v>
      </c>
      <c r="L212" s="216">
        <v>0</v>
      </c>
      <c r="M212" s="359">
        <f t="shared" si="6"/>
        <v>266982024.59791863</v>
      </c>
      <c r="N212" s="359">
        <f t="shared" si="7"/>
        <v>0</v>
      </c>
    </row>
    <row r="213" spans="1:14" s="11" customFormat="1" outlineLevel="4" x14ac:dyDescent="0.25">
      <c r="A213" s="156" t="s">
        <v>482</v>
      </c>
      <c r="B213" s="155" t="s">
        <v>478</v>
      </c>
      <c r="C213" s="184"/>
      <c r="D213" s="220"/>
      <c r="E213" s="25" t="s">
        <v>651</v>
      </c>
      <c r="F213" s="25" t="s">
        <v>583</v>
      </c>
      <c r="G213" s="25" t="s">
        <v>379</v>
      </c>
      <c r="H213" s="25" t="s">
        <v>379</v>
      </c>
      <c r="I213" s="25" t="s">
        <v>379</v>
      </c>
      <c r="J213" s="238" t="s">
        <v>379</v>
      </c>
      <c r="K213" s="334">
        <v>0.54399243140964992</v>
      </c>
      <c r="L213" s="208"/>
      <c r="M213" s="356">
        <f t="shared" si="6"/>
        <v>36991485.335856192</v>
      </c>
      <c r="N213" s="356">
        <f t="shared" si="7"/>
        <v>0</v>
      </c>
    </row>
    <row r="214" spans="1:14" s="11" customFormat="1" outlineLevel="4" x14ac:dyDescent="0.25">
      <c r="A214" s="156" t="s">
        <v>482</v>
      </c>
      <c r="B214" s="155" t="s">
        <v>478</v>
      </c>
      <c r="C214" s="184"/>
      <c r="D214" s="220"/>
      <c r="E214" s="25" t="s">
        <v>655</v>
      </c>
      <c r="F214" s="25" t="s">
        <v>584</v>
      </c>
      <c r="G214" s="25" t="s">
        <v>379</v>
      </c>
      <c r="H214" s="25" t="s">
        <v>379</v>
      </c>
      <c r="I214" s="25" t="s">
        <v>379</v>
      </c>
      <c r="J214" s="238" t="s">
        <v>379</v>
      </c>
      <c r="K214" s="334">
        <v>0.54399243140964992</v>
      </c>
      <c r="L214" s="208"/>
      <c r="M214" s="356">
        <f t="shared" si="6"/>
        <v>36991485.335856192</v>
      </c>
      <c r="N214" s="356">
        <f t="shared" si="7"/>
        <v>0</v>
      </c>
    </row>
    <row r="215" spans="1:14" s="11" customFormat="1" outlineLevel="4" x14ac:dyDescent="0.25">
      <c r="A215" s="156" t="s">
        <v>482</v>
      </c>
      <c r="B215" s="155" t="s">
        <v>478</v>
      </c>
      <c r="C215" s="184"/>
      <c r="D215" s="220"/>
      <c r="E215" s="25" t="s">
        <v>652</v>
      </c>
      <c r="F215" s="25" t="s">
        <v>585</v>
      </c>
      <c r="G215" s="25" t="s">
        <v>379</v>
      </c>
      <c r="H215" s="25" t="s">
        <v>379</v>
      </c>
      <c r="I215" s="25" t="s">
        <v>379</v>
      </c>
      <c r="J215" s="238" t="s">
        <v>379</v>
      </c>
      <c r="K215" s="334">
        <v>0.54399243140964992</v>
      </c>
      <c r="L215" s="208"/>
      <c r="M215" s="356">
        <f t="shared" si="6"/>
        <v>36991485.335856192</v>
      </c>
      <c r="N215" s="356">
        <f t="shared" si="7"/>
        <v>0</v>
      </c>
    </row>
    <row r="216" spans="1:14" s="11" customFormat="1" outlineLevel="4" x14ac:dyDescent="0.25">
      <c r="A216" s="156" t="s">
        <v>482</v>
      </c>
      <c r="B216" s="155" t="s">
        <v>478</v>
      </c>
      <c r="C216" s="184"/>
      <c r="D216" s="220"/>
      <c r="E216" s="25" t="s">
        <v>656</v>
      </c>
      <c r="F216" s="25" t="s">
        <v>586</v>
      </c>
      <c r="G216" s="25" t="s">
        <v>379</v>
      </c>
      <c r="H216" s="25" t="s">
        <v>379</v>
      </c>
      <c r="I216" s="25" t="s">
        <v>379</v>
      </c>
      <c r="J216" s="238" t="s">
        <v>379</v>
      </c>
      <c r="K216" s="334">
        <v>0.54399243140964992</v>
      </c>
      <c r="L216" s="208"/>
      <c r="M216" s="356">
        <f t="shared" si="6"/>
        <v>36991485.335856192</v>
      </c>
      <c r="N216" s="356">
        <f t="shared" si="7"/>
        <v>0</v>
      </c>
    </row>
    <row r="217" spans="1:14" s="11" customFormat="1" outlineLevel="4" x14ac:dyDescent="0.25">
      <c r="A217" s="156" t="s">
        <v>482</v>
      </c>
      <c r="B217" s="155" t="s">
        <v>478</v>
      </c>
      <c r="C217" s="184"/>
      <c r="D217" s="220"/>
      <c r="E217" s="25" t="s">
        <v>653</v>
      </c>
      <c r="F217" s="25" t="s">
        <v>587</v>
      </c>
      <c r="G217" s="25" t="s">
        <v>379</v>
      </c>
      <c r="H217" s="25" t="s">
        <v>379</v>
      </c>
      <c r="I217" s="25" t="s">
        <v>379</v>
      </c>
      <c r="J217" s="238" t="s">
        <v>379</v>
      </c>
      <c r="K217" s="334">
        <v>0.17738883632923369</v>
      </c>
      <c r="L217" s="208"/>
      <c r="M217" s="356">
        <f t="shared" si="6"/>
        <v>12062440.870387889</v>
      </c>
      <c r="N217" s="356">
        <f t="shared" si="7"/>
        <v>0</v>
      </c>
    </row>
    <row r="218" spans="1:14" s="11" customFormat="1" outlineLevel="4" x14ac:dyDescent="0.25">
      <c r="A218" s="156" t="s">
        <v>482</v>
      </c>
      <c r="B218" s="155" t="s">
        <v>478</v>
      </c>
      <c r="C218" s="184"/>
      <c r="D218" s="220"/>
      <c r="E218" s="25" t="s">
        <v>657</v>
      </c>
      <c r="F218" s="25" t="s">
        <v>588</v>
      </c>
      <c r="G218" s="25" t="s">
        <v>379</v>
      </c>
      <c r="H218" s="25" t="s">
        <v>379</v>
      </c>
      <c r="I218" s="25" t="s">
        <v>379</v>
      </c>
      <c r="J218" s="238" t="s">
        <v>379</v>
      </c>
      <c r="K218" s="334">
        <v>0.1892147587511826</v>
      </c>
      <c r="L218" s="208"/>
      <c r="M218" s="356">
        <f t="shared" si="6"/>
        <v>12866603.595080417</v>
      </c>
      <c r="N218" s="356">
        <f t="shared" si="7"/>
        <v>0</v>
      </c>
    </row>
    <row r="219" spans="1:14" s="11" customFormat="1" outlineLevel="4" x14ac:dyDescent="0.25">
      <c r="A219" s="156" t="s">
        <v>482</v>
      </c>
      <c r="B219" s="155" t="s">
        <v>478</v>
      </c>
      <c r="C219" s="184"/>
      <c r="D219" s="220"/>
      <c r="E219" s="25" t="s">
        <v>654</v>
      </c>
      <c r="F219" s="25" t="s">
        <v>589</v>
      </c>
      <c r="G219" s="25" t="s">
        <v>379</v>
      </c>
      <c r="H219" s="25" t="s">
        <v>379</v>
      </c>
      <c r="I219" s="25" t="s">
        <v>379</v>
      </c>
      <c r="J219" s="238" t="s">
        <v>379</v>
      </c>
      <c r="K219" s="334">
        <v>9.46073793755913E-2</v>
      </c>
      <c r="L219" s="208"/>
      <c r="M219" s="356">
        <f t="shared" si="6"/>
        <v>6433301.7975402083</v>
      </c>
      <c r="N219" s="356">
        <f t="shared" si="7"/>
        <v>0</v>
      </c>
    </row>
    <row r="220" spans="1:14" s="11" customFormat="1" outlineLevel="4" x14ac:dyDescent="0.25">
      <c r="A220" s="156" t="s">
        <v>482</v>
      </c>
      <c r="B220" s="155" t="s">
        <v>478</v>
      </c>
      <c r="C220" s="184"/>
      <c r="D220" s="220"/>
      <c r="E220" s="25" t="s">
        <v>658</v>
      </c>
      <c r="F220" s="25" t="s">
        <v>590</v>
      </c>
      <c r="G220" s="25" t="s">
        <v>379</v>
      </c>
      <c r="H220" s="25" t="s">
        <v>379</v>
      </c>
      <c r="I220" s="25" t="s">
        <v>379</v>
      </c>
      <c r="J220" s="238" t="s">
        <v>379</v>
      </c>
      <c r="K220" s="334">
        <v>9.46073793755913E-2</v>
      </c>
      <c r="L220" s="208"/>
      <c r="M220" s="356">
        <f t="shared" si="6"/>
        <v>6433301.7975402083</v>
      </c>
      <c r="N220" s="356">
        <f t="shared" si="7"/>
        <v>0</v>
      </c>
    </row>
    <row r="221" spans="1:14" s="11" customFormat="1" outlineLevel="4" x14ac:dyDescent="0.25">
      <c r="A221" s="156" t="s">
        <v>482</v>
      </c>
      <c r="B221" s="155" t="s">
        <v>478</v>
      </c>
      <c r="C221" s="184"/>
      <c r="D221" s="220"/>
      <c r="E221" s="25" t="s">
        <v>820</v>
      </c>
      <c r="F221" s="25" t="s">
        <v>591</v>
      </c>
      <c r="G221" s="25" t="s">
        <v>379</v>
      </c>
      <c r="H221" s="25" t="s">
        <v>379</v>
      </c>
      <c r="I221" s="25" t="s">
        <v>379</v>
      </c>
      <c r="J221" s="238" t="s">
        <v>379</v>
      </c>
      <c r="K221" s="334">
        <v>0.17738883632923369</v>
      </c>
      <c r="L221" s="208"/>
      <c r="M221" s="356">
        <f t="shared" si="6"/>
        <v>12062440.870387889</v>
      </c>
      <c r="N221" s="356">
        <f t="shared" si="7"/>
        <v>0</v>
      </c>
    </row>
    <row r="222" spans="1:14" s="11" customFormat="1" outlineLevel="4" x14ac:dyDescent="0.25">
      <c r="A222" s="156" t="s">
        <v>482</v>
      </c>
      <c r="B222" s="155" t="s">
        <v>478</v>
      </c>
      <c r="C222" s="184"/>
      <c r="D222" s="220"/>
      <c r="E222" s="25" t="s">
        <v>429</v>
      </c>
      <c r="F222" s="25" t="s">
        <v>592</v>
      </c>
      <c r="G222" s="25" t="s">
        <v>379</v>
      </c>
      <c r="H222" s="25" t="s">
        <v>379</v>
      </c>
      <c r="I222" s="25" t="s">
        <v>379</v>
      </c>
      <c r="J222" s="238" t="s">
        <v>379</v>
      </c>
      <c r="K222" s="334">
        <v>0.57947019867549665</v>
      </c>
      <c r="L222" s="208"/>
      <c r="M222" s="356">
        <f t="shared" si="6"/>
        <v>39403973.50993377</v>
      </c>
      <c r="N222" s="356">
        <f t="shared" si="7"/>
        <v>0</v>
      </c>
    </row>
    <row r="223" spans="1:14" s="11" customFormat="1" outlineLevel="4" x14ac:dyDescent="0.25">
      <c r="A223" s="156" t="s">
        <v>482</v>
      </c>
      <c r="B223" s="155" t="s">
        <v>478</v>
      </c>
      <c r="C223" s="184"/>
      <c r="D223" s="220"/>
      <c r="E223" s="25" t="s">
        <v>796</v>
      </c>
      <c r="F223" s="25" t="s">
        <v>797</v>
      </c>
      <c r="G223" s="334" t="s">
        <v>379</v>
      </c>
      <c r="H223" s="25" t="s">
        <v>379</v>
      </c>
      <c r="I223" s="25" t="s">
        <v>379</v>
      </c>
      <c r="J223" s="238" t="s">
        <v>379</v>
      </c>
      <c r="K223" s="338">
        <v>8.2781456953642391E-2</v>
      </c>
      <c r="L223" s="208"/>
      <c r="M223" s="308">
        <f t="shared" si="6"/>
        <v>5629139.0728476821</v>
      </c>
      <c r="N223" s="308">
        <f t="shared" si="7"/>
        <v>0</v>
      </c>
    </row>
    <row r="224" spans="1:14" s="11" customFormat="1" outlineLevel="4" x14ac:dyDescent="0.25">
      <c r="A224" s="156" t="s">
        <v>482</v>
      </c>
      <c r="B224" s="155" t="s">
        <v>478</v>
      </c>
      <c r="C224" s="184"/>
      <c r="D224" s="220"/>
      <c r="E224" s="25" t="s">
        <v>798</v>
      </c>
      <c r="F224" s="25" t="s">
        <v>799</v>
      </c>
      <c r="G224" s="334" t="s">
        <v>379</v>
      </c>
      <c r="H224" s="25" t="s">
        <v>379</v>
      </c>
      <c r="I224" s="25" t="s">
        <v>379</v>
      </c>
      <c r="J224" s="238" t="s">
        <v>379</v>
      </c>
      <c r="K224" s="338">
        <v>8.2781456953642391E-2</v>
      </c>
      <c r="L224" s="208"/>
      <c r="M224" s="308">
        <f t="shared" si="6"/>
        <v>5629139.0728476821</v>
      </c>
      <c r="N224" s="308">
        <f t="shared" si="7"/>
        <v>0</v>
      </c>
    </row>
    <row r="225" spans="1:14" s="11" customFormat="1" outlineLevel="4" x14ac:dyDescent="0.25">
      <c r="A225" s="156" t="s">
        <v>482</v>
      </c>
      <c r="B225" s="155" t="s">
        <v>478</v>
      </c>
      <c r="C225" s="184"/>
      <c r="D225" s="220"/>
      <c r="E225" s="312" t="s">
        <v>807</v>
      </c>
      <c r="F225" s="25" t="s">
        <v>806</v>
      </c>
      <c r="G225" s="312" t="s">
        <v>379</v>
      </c>
      <c r="H225" s="312" t="s">
        <v>379</v>
      </c>
      <c r="I225" s="312" t="s">
        <v>379</v>
      </c>
      <c r="J225" s="330" t="s">
        <v>379</v>
      </c>
      <c r="K225" s="337">
        <v>0.27199621570482496</v>
      </c>
      <c r="L225" s="313"/>
      <c r="M225" s="363">
        <f t="shared" si="6"/>
        <v>18495742.667928096</v>
      </c>
      <c r="N225" s="363">
        <f t="shared" si="7"/>
        <v>0</v>
      </c>
    </row>
    <row r="226" spans="1:14" s="11" customFormat="1" outlineLevel="3" x14ac:dyDescent="0.25">
      <c r="A226" s="156"/>
      <c r="B226" s="12"/>
      <c r="C226" s="211"/>
      <c r="D226" s="212" t="s">
        <v>844</v>
      </c>
      <c r="E226" s="214"/>
      <c r="F226" s="214"/>
      <c r="G226" s="214" t="s">
        <v>379</v>
      </c>
      <c r="H226" s="214" t="s">
        <v>379</v>
      </c>
      <c r="I226" s="214" t="s">
        <v>379</v>
      </c>
      <c r="J226" s="332" t="s">
        <v>379</v>
      </c>
      <c r="K226" s="215">
        <v>7.6868495742667928</v>
      </c>
      <c r="L226" s="216">
        <v>0</v>
      </c>
      <c r="M226" s="359">
        <f t="shared" si="6"/>
        <v>522705771.05014193</v>
      </c>
      <c r="N226" s="359">
        <f t="shared" si="7"/>
        <v>0</v>
      </c>
    </row>
    <row r="227" spans="1:14" s="11" customFormat="1" outlineLevel="4" x14ac:dyDescent="0.25">
      <c r="A227" s="156" t="s">
        <v>482</v>
      </c>
      <c r="B227" s="155" t="s">
        <v>478</v>
      </c>
      <c r="C227" s="184"/>
      <c r="D227" s="220"/>
      <c r="E227" s="25" t="s">
        <v>664</v>
      </c>
      <c r="F227" s="25" t="s">
        <v>619</v>
      </c>
      <c r="G227" s="25" t="s">
        <v>379</v>
      </c>
      <c r="H227" s="25" t="s">
        <v>379</v>
      </c>
      <c r="I227" s="25" t="s">
        <v>379</v>
      </c>
      <c r="J227" s="238" t="s">
        <v>379</v>
      </c>
      <c r="K227" s="334">
        <v>0.35477767265846738</v>
      </c>
      <c r="L227" s="208"/>
      <c r="M227" s="356">
        <f t="shared" si="6"/>
        <v>24124881.740775779</v>
      </c>
      <c r="N227" s="356">
        <f t="shared" si="7"/>
        <v>0</v>
      </c>
    </row>
    <row r="228" spans="1:14" s="11" customFormat="1" outlineLevel="4" x14ac:dyDescent="0.25">
      <c r="A228" s="156" t="s">
        <v>482</v>
      </c>
      <c r="B228" s="155" t="s">
        <v>478</v>
      </c>
      <c r="C228" s="184"/>
      <c r="D228" s="220"/>
      <c r="E228" s="25" t="s">
        <v>659</v>
      </c>
      <c r="F228" s="25" t="s">
        <v>620</v>
      </c>
      <c r="G228" s="25" t="s">
        <v>379</v>
      </c>
      <c r="H228" s="25" t="s">
        <v>379</v>
      </c>
      <c r="I228" s="25" t="s">
        <v>379</v>
      </c>
      <c r="J228" s="238" t="s">
        <v>379</v>
      </c>
      <c r="K228" s="334">
        <v>0.35477767265846738</v>
      </c>
      <c r="L228" s="208"/>
      <c r="M228" s="356">
        <f t="shared" si="6"/>
        <v>24124881.740775779</v>
      </c>
      <c r="N228" s="356">
        <f t="shared" si="7"/>
        <v>0</v>
      </c>
    </row>
    <row r="229" spans="1:14" s="11" customFormat="1" outlineLevel="4" x14ac:dyDescent="0.25">
      <c r="A229" s="156" t="s">
        <v>482</v>
      </c>
      <c r="B229" s="155" t="s">
        <v>478</v>
      </c>
      <c r="C229" s="184"/>
      <c r="D229" s="220"/>
      <c r="E229" s="25" t="s">
        <v>665</v>
      </c>
      <c r="F229" s="25" t="s">
        <v>621</v>
      </c>
      <c r="G229" s="25" t="s">
        <v>379</v>
      </c>
      <c r="H229" s="25" t="s">
        <v>379</v>
      </c>
      <c r="I229" s="25" t="s">
        <v>379</v>
      </c>
      <c r="J229" s="238" t="s">
        <v>379</v>
      </c>
      <c r="K229" s="334">
        <v>1.076158940397351</v>
      </c>
      <c r="L229" s="208"/>
      <c r="M229" s="356">
        <f t="shared" si="6"/>
        <v>73178807.947019875</v>
      </c>
      <c r="N229" s="356">
        <f t="shared" si="7"/>
        <v>0</v>
      </c>
    </row>
    <row r="230" spans="1:14" s="11" customFormat="1" outlineLevel="4" x14ac:dyDescent="0.25">
      <c r="A230" s="156" t="s">
        <v>482</v>
      </c>
      <c r="B230" s="155" t="s">
        <v>478</v>
      </c>
      <c r="C230" s="184"/>
      <c r="D230" s="220"/>
      <c r="E230" s="25" t="s">
        <v>660</v>
      </c>
      <c r="F230" s="25" t="s">
        <v>622</v>
      </c>
      <c r="G230" s="25" t="s">
        <v>379</v>
      </c>
      <c r="H230" s="25" t="s">
        <v>379</v>
      </c>
      <c r="I230" s="25" t="s">
        <v>379</v>
      </c>
      <c r="J230" s="238" t="s">
        <v>379</v>
      </c>
      <c r="K230" s="334">
        <v>1.064333017975402</v>
      </c>
      <c r="L230" s="208"/>
      <c r="M230" s="356">
        <f t="shared" si="6"/>
        <v>72374645.222327337</v>
      </c>
      <c r="N230" s="356">
        <f t="shared" si="7"/>
        <v>0</v>
      </c>
    </row>
    <row r="231" spans="1:14" s="11" customFormat="1" outlineLevel="4" x14ac:dyDescent="0.25">
      <c r="A231" s="156" t="s">
        <v>482</v>
      </c>
      <c r="B231" s="155" t="s">
        <v>478</v>
      </c>
      <c r="C231" s="184"/>
      <c r="D231" s="220"/>
      <c r="E231" s="25" t="s">
        <v>666</v>
      </c>
      <c r="F231" s="25" t="s">
        <v>623</v>
      </c>
      <c r="G231" s="25" t="s">
        <v>379</v>
      </c>
      <c r="H231" s="25" t="s">
        <v>379</v>
      </c>
      <c r="I231" s="25" t="s">
        <v>379</v>
      </c>
      <c r="J231" s="238" t="s">
        <v>379</v>
      </c>
      <c r="K231" s="334">
        <v>0.36660359508041629</v>
      </c>
      <c r="L231" s="208"/>
      <c r="M231" s="356">
        <f t="shared" si="6"/>
        <v>24929044.465468306</v>
      </c>
      <c r="N231" s="356">
        <f t="shared" si="7"/>
        <v>0</v>
      </c>
    </row>
    <row r="232" spans="1:14" s="11" customFormat="1" outlineLevel="4" x14ac:dyDescent="0.25">
      <c r="A232" s="156" t="s">
        <v>482</v>
      </c>
      <c r="B232" s="155" t="s">
        <v>478</v>
      </c>
      <c r="C232" s="184"/>
      <c r="D232" s="220"/>
      <c r="E232" s="25" t="s">
        <v>661</v>
      </c>
      <c r="F232" s="25" t="s">
        <v>624</v>
      </c>
      <c r="G232" s="25" t="s">
        <v>379</v>
      </c>
      <c r="H232" s="25" t="s">
        <v>379</v>
      </c>
      <c r="I232" s="25" t="s">
        <v>379</v>
      </c>
      <c r="J232" s="238" t="s">
        <v>379</v>
      </c>
      <c r="K232" s="334">
        <v>0.35477767265846738</v>
      </c>
      <c r="L232" s="208"/>
      <c r="M232" s="356">
        <f t="shared" si="6"/>
        <v>24124881.740775779</v>
      </c>
      <c r="N232" s="356">
        <f t="shared" si="7"/>
        <v>0</v>
      </c>
    </row>
    <row r="233" spans="1:14" s="11" customFormat="1" outlineLevel="4" x14ac:dyDescent="0.25">
      <c r="A233" s="156" t="s">
        <v>482</v>
      </c>
      <c r="B233" s="155" t="s">
        <v>478</v>
      </c>
      <c r="C233" s="184"/>
      <c r="D233" s="220"/>
      <c r="E233" s="25" t="s">
        <v>667</v>
      </c>
      <c r="F233" s="25" t="s">
        <v>625</v>
      </c>
      <c r="G233" s="25" t="s">
        <v>379</v>
      </c>
      <c r="H233" s="25" t="s">
        <v>379</v>
      </c>
      <c r="I233" s="25" t="s">
        <v>379</v>
      </c>
      <c r="J233" s="238" t="s">
        <v>379</v>
      </c>
      <c r="K233" s="334">
        <v>0.36660359508041629</v>
      </c>
      <c r="L233" s="208"/>
      <c r="M233" s="356">
        <f t="shared" si="6"/>
        <v>24929044.465468306</v>
      </c>
      <c r="N233" s="356">
        <f t="shared" si="7"/>
        <v>0</v>
      </c>
    </row>
    <row r="234" spans="1:14" s="11" customFormat="1" ht="14.25" customHeight="1" outlineLevel="4" x14ac:dyDescent="0.25">
      <c r="A234" s="156" t="s">
        <v>482</v>
      </c>
      <c r="B234" s="155" t="s">
        <v>478</v>
      </c>
      <c r="C234" s="184"/>
      <c r="D234" s="220"/>
      <c r="E234" s="25" t="s">
        <v>662</v>
      </c>
      <c r="F234" s="25" t="s">
        <v>626</v>
      </c>
      <c r="G234" s="25" t="s">
        <v>379</v>
      </c>
      <c r="H234" s="25" t="s">
        <v>379</v>
      </c>
      <c r="I234" s="25" t="s">
        <v>379</v>
      </c>
      <c r="J234" s="238" t="s">
        <v>379</v>
      </c>
      <c r="K234" s="334">
        <v>0.35477767265846738</v>
      </c>
      <c r="L234" s="208"/>
      <c r="M234" s="356">
        <f t="shared" si="6"/>
        <v>24124881.740775779</v>
      </c>
      <c r="N234" s="356">
        <f t="shared" si="7"/>
        <v>0</v>
      </c>
    </row>
    <row r="235" spans="1:14" s="11" customFormat="1" ht="14.25" customHeight="1" outlineLevel="4" x14ac:dyDescent="0.25">
      <c r="A235" s="156" t="s">
        <v>482</v>
      </c>
      <c r="B235" s="155" t="s">
        <v>478</v>
      </c>
      <c r="C235" s="184"/>
      <c r="D235" s="220"/>
      <c r="E235" s="25" t="s">
        <v>668</v>
      </c>
      <c r="F235" s="25" t="s">
        <v>627</v>
      </c>
      <c r="G235" s="25" t="s">
        <v>379</v>
      </c>
      <c r="H235" s="25" t="s">
        <v>379</v>
      </c>
      <c r="I235" s="25" t="s">
        <v>379</v>
      </c>
      <c r="J235" s="238" t="s">
        <v>379</v>
      </c>
      <c r="K235" s="334">
        <v>1.4309366130558183</v>
      </c>
      <c r="L235" s="208"/>
      <c r="M235" s="356">
        <f t="shared" si="6"/>
        <v>97303689.687795639</v>
      </c>
      <c r="N235" s="356">
        <f t="shared" si="7"/>
        <v>0</v>
      </c>
    </row>
    <row r="236" spans="1:14" s="11" customFormat="1" ht="14.25" customHeight="1" outlineLevel="4" x14ac:dyDescent="0.25">
      <c r="A236" s="156" t="s">
        <v>482</v>
      </c>
      <c r="B236" s="155" t="s">
        <v>478</v>
      </c>
      <c r="C236" s="184"/>
      <c r="D236" s="220"/>
      <c r="E236" s="25" t="s">
        <v>663</v>
      </c>
      <c r="F236" s="25" t="s">
        <v>628</v>
      </c>
      <c r="G236" s="25" t="s">
        <v>379</v>
      </c>
      <c r="H236" s="25" t="s">
        <v>379</v>
      </c>
      <c r="I236" s="25" t="s">
        <v>379</v>
      </c>
      <c r="J236" s="238" t="s">
        <v>379</v>
      </c>
      <c r="K236" s="334">
        <v>1.4309366130558183</v>
      </c>
      <c r="L236" s="208"/>
      <c r="M236" s="356">
        <f t="shared" si="6"/>
        <v>97303689.687795639</v>
      </c>
      <c r="N236" s="356">
        <f t="shared" si="7"/>
        <v>0</v>
      </c>
    </row>
    <row r="237" spans="1:14" s="11" customFormat="1" outlineLevel="4" x14ac:dyDescent="0.25">
      <c r="A237" s="156" t="s">
        <v>482</v>
      </c>
      <c r="B237" s="155" t="s">
        <v>478</v>
      </c>
      <c r="C237" s="184"/>
      <c r="D237" s="220"/>
      <c r="E237" s="312" t="s">
        <v>809</v>
      </c>
      <c r="F237" s="25" t="s">
        <v>808</v>
      </c>
      <c r="G237" s="312" t="s">
        <v>379</v>
      </c>
      <c r="H237" s="312" t="s">
        <v>379</v>
      </c>
      <c r="I237" s="312" t="s">
        <v>379</v>
      </c>
      <c r="J237" s="330" t="s">
        <v>379</v>
      </c>
      <c r="K237" s="337">
        <v>0.53216650898770101</v>
      </c>
      <c r="L237" s="313"/>
      <c r="M237" s="363">
        <f t="shared" si="6"/>
        <v>36187322.611163668</v>
      </c>
      <c r="N237" s="363">
        <f t="shared" si="7"/>
        <v>0</v>
      </c>
    </row>
    <row r="238" spans="1:14" s="11" customFormat="1" outlineLevel="2" x14ac:dyDescent="0.25">
      <c r="A238" s="156"/>
      <c r="B238" s="155"/>
      <c r="C238" s="172" t="s">
        <v>424</v>
      </c>
      <c r="D238" s="183"/>
      <c r="E238" s="171"/>
      <c r="F238" s="171"/>
      <c r="G238" s="171" t="s">
        <v>379</v>
      </c>
      <c r="H238" s="171" t="s">
        <v>379</v>
      </c>
      <c r="I238" s="171" t="s">
        <v>379</v>
      </c>
      <c r="J238" s="331" t="s">
        <v>379</v>
      </c>
      <c r="K238" s="173">
        <v>5.2507095553453169</v>
      </c>
      <c r="L238" s="206">
        <v>0</v>
      </c>
      <c r="M238" s="355">
        <f t="shared" si="6"/>
        <v>357048249.7634815</v>
      </c>
      <c r="N238" s="355">
        <f t="shared" si="7"/>
        <v>0</v>
      </c>
    </row>
    <row r="239" spans="1:14" s="11" customFormat="1" outlineLevel="3" x14ac:dyDescent="0.25">
      <c r="A239" s="156"/>
      <c r="B239" s="12"/>
      <c r="C239" s="211"/>
      <c r="D239" s="212" t="s">
        <v>819</v>
      </c>
      <c r="E239" s="214"/>
      <c r="F239" s="214"/>
      <c r="G239" s="214" t="s">
        <v>379</v>
      </c>
      <c r="H239" s="214" t="s">
        <v>379</v>
      </c>
      <c r="I239" s="214" t="s">
        <v>379</v>
      </c>
      <c r="J239" s="332" t="s">
        <v>379</v>
      </c>
      <c r="K239" s="215">
        <v>4.2809839167455062</v>
      </c>
      <c r="L239" s="216">
        <v>0</v>
      </c>
      <c r="M239" s="359">
        <f t="shared" si="6"/>
        <v>291106906.33869439</v>
      </c>
      <c r="N239" s="359">
        <f t="shared" si="7"/>
        <v>0</v>
      </c>
    </row>
    <row r="240" spans="1:14" s="11" customFormat="1" outlineLevel="4" x14ac:dyDescent="0.25">
      <c r="A240" s="156" t="s">
        <v>482</v>
      </c>
      <c r="B240" s="155" t="s">
        <v>478</v>
      </c>
      <c r="C240" s="184"/>
      <c r="D240" s="222"/>
      <c r="E240" s="25" t="s">
        <v>819</v>
      </c>
      <c r="F240" s="25" t="s">
        <v>718</v>
      </c>
      <c r="G240" s="25" t="s">
        <v>379</v>
      </c>
      <c r="H240" s="25" t="s">
        <v>379</v>
      </c>
      <c r="I240" s="25" t="s">
        <v>379</v>
      </c>
      <c r="J240" s="238" t="s">
        <v>379</v>
      </c>
      <c r="K240" s="334">
        <v>3.7842951750236518</v>
      </c>
      <c r="L240" s="208"/>
      <c r="M240" s="356">
        <f t="shared" si="6"/>
        <v>257332071.90160832</v>
      </c>
      <c r="N240" s="356">
        <f t="shared" si="7"/>
        <v>0</v>
      </c>
    </row>
    <row r="241" spans="1:14" s="11" customFormat="1" outlineLevel="4" x14ac:dyDescent="0.25">
      <c r="A241" s="156" t="s">
        <v>482</v>
      </c>
      <c r="B241" s="155" t="s">
        <v>478</v>
      </c>
      <c r="C241" s="184"/>
      <c r="D241" s="222"/>
      <c r="E241" s="312" t="s">
        <v>800</v>
      </c>
      <c r="F241" s="312" t="s">
        <v>801</v>
      </c>
      <c r="G241" s="337" t="s">
        <v>379</v>
      </c>
      <c r="H241" s="312" t="s">
        <v>379</v>
      </c>
      <c r="I241" s="312" t="s">
        <v>379</v>
      </c>
      <c r="J241" s="330" t="s">
        <v>379</v>
      </c>
      <c r="K241" s="339">
        <v>0.49668874172185429</v>
      </c>
      <c r="L241" s="313"/>
      <c r="M241" s="347">
        <f t="shared" si="6"/>
        <v>33774834.43708609</v>
      </c>
      <c r="N241" s="347">
        <f t="shared" si="7"/>
        <v>0</v>
      </c>
    </row>
    <row r="242" spans="1:14" s="11" customFormat="1" outlineLevel="3" x14ac:dyDescent="0.25">
      <c r="A242" s="156"/>
      <c r="B242" s="12"/>
      <c r="C242" s="211"/>
      <c r="D242" s="212" t="s">
        <v>477</v>
      </c>
      <c r="E242" s="214"/>
      <c r="F242" s="214"/>
      <c r="G242" s="214" t="s">
        <v>379</v>
      </c>
      <c r="H242" s="214" t="s">
        <v>379</v>
      </c>
      <c r="I242" s="214" t="s">
        <v>379</v>
      </c>
      <c r="J242" s="332" t="s">
        <v>379</v>
      </c>
      <c r="K242" s="215">
        <v>0.96972563859981076</v>
      </c>
      <c r="L242" s="216">
        <v>0</v>
      </c>
      <c r="M242" s="359">
        <f t="shared" si="6"/>
        <v>65941343.424787134</v>
      </c>
      <c r="N242" s="359">
        <f t="shared" si="7"/>
        <v>0</v>
      </c>
    </row>
    <row r="243" spans="1:14" s="11" customFormat="1" outlineLevel="4" x14ac:dyDescent="0.25">
      <c r="A243" s="156" t="s">
        <v>482</v>
      </c>
      <c r="B243" s="155" t="s">
        <v>478</v>
      </c>
      <c r="C243" s="184"/>
      <c r="D243" s="222"/>
      <c r="E243" s="25" t="s">
        <v>427</v>
      </c>
      <c r="F243" s="25" t="s">
        <v>719</v>
      </c>
      <c r="G243" s="25" t="s">
        <v>379</v>
      </c>
      <c r="H243" s="25" t="s">
        <v>379</v>
      </c>
      <c r="I243" s="25" t="s">
        <v>379</v>
      </c>
      <c r="J243" s="238" t="s">
        <v>379</v>
      </c>
      <c r="K243" s="334">
        <v>0.29564806054872278</v>
      </c>
      <c r="L243" s="208"/>
      <c r="M243" s="356">
        <f t="shared" si="6"/>
        <v>20104068.11731315</v>
      </c>
      <c r="N243" s="356">
        <f t="shared" si="7"/>
        <v>0</v>
      </c>
    </row>
    <row r="244" spans="1:14" s="11" customFormat="1" outlineLevel="4" x14ac:dyDescent="0.25">
      <c r="A244" s="156" t="s">
        <v>482</v>
      </c>
      <c r="B244" s="155" t="s">
        <v>478</v>
      </c>
      <c r="C244" s="184"/>
      <c r="D244" s="220"/>
      <c r="E244" s="25" t="s">
        <v>473</v>
      </c>
      <c r="F244" s="25" t="s">
        <v>720</v>
      </c>
      <c r="G244" s="25" t="s">
        <v>379</v>
      </c>
      <c r="H244" s="25" t="s">
        <v>379</v>
      </c>
      <c r="I244" s="25" t="s">
        <v>379</v>
      </c>
      <c r="J244" s="238" t="s">
        <v>379</v>
      </c>
      <c r="K244" s="334">
        <v>0.29564806054872278</v>
      </c>
      <c r="L244" s="208"/>
      <c r="M244" s="356">
        <f t="shared" si="6"/>
        <v>20104068.11731315</v>
      </c>
      <c r="N244" s="356">
        <f t="shared" si="7"/>
        <v>0</v>
      </c>
    </row>
    <row r="245" spans="1:14" s="11" customFormat="1" outlineLevel="4" x14ac:dyDescent="0.25">
      <c r="A245" s="156" t="s">
        <v>482</v>
      </c>
      <c r="B245" s="155" t="s">
        <v>478</v>
      </c>
      <c r="C245" s="184"/>
      <c r="D245" s="220"/>
      <c r="E245" s="25" t="s">
        <v>425</v>
      </c>
      <c r="F245" s="25" t="s">
        <v>721</v>
      </c>
      <c r="G245" s="25" t="s">
        <v>379</v>
      </c>
      <c r="H245" s="25" t="s">
        <v>379</v>
      </c>
      <c r="I245" s="25" t="s">
        <v>379</v>
      </c>
      <c r="J245" s="238" t="s">
        <v>379</v>
      </c>
      <c r="K245" s="334">
        <v>9.46073793755913E-2</v>
      </c>
      <c r="L245" s="208"/>
      <c r="M245" s="356">
        <f t="shared" si="6"/>
        <v>6433301.7975402083</v>
      </c>
      <c r="N245" s="356">
        <f t="shared" si="7"/>
        <v>0</v>
      </c>
    </row>
    <row r="246" spans="1:14" s="11" customFormat="1" outlineLevel="4" x14ac:dyDescent="0.25">
      <c r="A246" s="156" t="s">
        <v>482</v>
      </c>
      <c r="B246" s="155" t="s">
        <v>478</v>
      </c>
      <c r="C246" s="184"/>
      <c r="D246" s="220"/>
      <c r="E246" s="25" t="s">
        <v>426</v>
      </c>
      <c r="F246" s="25" t="s">
        <v>722</v>
      </c>
      <c r="G246" s="25" t="s">
        <v>379</v>
      </c>
      <c r="H246" s="25" t="s">
        <v>379</v>
      </c>
      <c r="I246" s="25" t="s">
        <v>379</v>
      </c>
      <c r="J246" s="238" t="s">
        <v>379</v>
      </c>
      <c r="K246" s="334">
        <v>4.730368968779565E-2</v>
      </c>
      <c r="L246" s="208"/>
      <c r="M246" s="356">
        <f t="shared" si="6"/>
        <v>3216650.8987701042</v>
      </c>
      <c r="N246" s="356">
        <f t="shared" si="7"/>
        <v>0</v>
      </c>
    </row>
    <row r="247" spans="1:14" s="11" customFormat="1" outlineLevel="4" x14ac:dyDescent="0.25">
      <c r="A247" s="156" t="s">
        <v>482</v>
      </c>
      <c r="B247" s="155" t="s">
        <v>478</v>
      </c>
      <c r="C247" s="184"/>
      <c r="D247" s="220"/>
      <c r="E247" s="25" t="s">
        <v>820</v>
      </c>
      <c r="F247" s="25" t="s">
        <v>723</v>
      </c>
      <c r="G247" s="25" t="s">
        <v>379</v>
      </c>
      <c r="H247" s="25" t="s">
        <v>379</v>
      </c>
      <c r="I247" s="25" t="s">
        <v>379</v>
      </c>
      <c r="J247" s="238" t="s">
        <v>379</v>
      </c>
      <c r="K247" s="334">
        <v>4.730368968779565E-2</v>
      </c>
      <c r="L247" s="208"/>
      <c r="M247" s="356">
        <f t="shared" si="6"/>
        <v>3216650.8987701042</v>
      </c>
      <c r="N247" s="356">
        <f t="shared" si="7"/>
        <v>0</v>
      </c>
    </row>
    <row r="248" spans="1:14" s="11" customFormat="1" outlineLevel="4" x14ac:dyDescent="0.25">
      <c r="A248" s="156" t="s">
        <v>482</v>
      </c>
      <c r="B248" s="155" t="s">
        <v>478</v>
      </c>
      <c r="C248" s="184"/>
      <c r="D248" s="220"/>
      <c r="E248" s="25" t="s">
        <v>429</v>
      </c>
      <c r="F248" s="25" t="s">
        <v>724</v>
      </c>
      <c r="G248" s="25" t="s">
        <v>379</v>
      </c>
      <c r="H248" s="25" t="s">
        <v>379</v>
      </c>
      <c r="I248" s="25" t="s">
        <v>379</v>
      </c>
      <c r="J248" s="238" t="s">
        <v>379</v>
      </c>
      <c r="K248" s="334">
        <v>0.15373699148533584</v>
      </c>
      <c r="L248" s="208"/>
      <c r="M248" s="356">
        <f t="shared" si="6"/>
        <v>10454115.421002837</v>
      </c>
      <c r="N248" s="356">
        <f t="shared" si="7"/>
        <v>0</v>
      </c>
    </row>
    <row r="249" spans="1:14" s="11" customFormat="1" outlineLevel="4" x14ac:dyDescent="0.25">
      <c r="A249" s="156" t="s">
        <v>482</v>
      </c>
      <c r="B249" s="155" t="s">
        <v>478</v>
      </c>
      <c r="C249" s="184"/>
      <c r="D249" s="315"/>
      <c r="E249" s="25" t="s">
        <v>802</v>
      </c>
      <c r="F249" s="25" t="s">
        <v>803</v>
      </c>
      <c r="G249" s="312" t="s">
        <v>379</v>
      </c>
      <c r="H249" s="312" t="s">
        <v>379</v>
      </c>
      <c r="I249" s="312" t="s">
        <v>379</v>
      </c>
      <c r="J249" s="330" t="s">
        <v>379</v>
      </c>
      <c r="K249" s="337">
        <v>3.5477767265846734E-2</v>
      </c>
      <c r="L249" s="313"/>
      <c r="M249" s="363">
        <f t="shared" si="6"/>
        <v>2412488.1740775779</v>
      </c>
      <c r="N249" s="363">
        <f t="shared" si="7"/>
        <v>0</v>
      </c>
    </row>
    <row r="250" spans="1:14" s="11" customFormat="1" outlineLevel="2" x14ac:dyDescent="0.25">
      <c r="A250" s="156"/>
      <c r="B250" s="155"/>
      <c r="C250" s="172" t="s">
        <v>403</v>
      </c>
      <c r="D250" s="183"/>
      <c r="E250" s="171"/>
      <c r="F250" s="171"/>
      <c r="G250" s="171" t="s">
        <v>379</v>
      </c>
      <c r="H250" s="171" t="s">
        <v>379</v>
      </c>
      <c r="I250" s="171" t="s">
        <v>379</v>
      </c>
      <c r="J250" s="331" t="s">
        <v>379</v>
      </c>
      <c r="K250" s="173">
        <v>1.5137180700094608</v>
      </c>
      <c r="L250" s="206">
        <v>0.13671874999999997</v>
      </c>
      <c r="M250" s="355">
        <f t="shared" si="6"/>
        <v>102932828.76064333</v>
      </c>
      <c r="N250" s="355">
        <f t="shared" si="7"/>
        <v>14072847.682119204</v>
      </c>
    </row>
    <row r="251" spans="1:14" s="11" customFormat="1" outlineLevel="3" x14ac:dyDescent="0.25">
      <c r="A251" s="156" t="s">
        <v>482</v>
      </c>
      <c r="B251" s="155" t="s">
        <v>478</v>
      </c>
      <c r="C251" s="184"/>
      <c r="D251" s="153"/>
      <c r="E251" s="25" t="s">
        <v>422</v>
      </c>
      <c r="F251" s="25" t="s">
        <v>709</v>
      </c>
      <c r="G251" s="25" t="s">
        <v>379</v>
      </c>
      <c r="H251" s="25" t="s">
        <v>379</v>
      </c>
      <c r="I251" s="25" t="s">
        <v>379</v>
      </c>
      <c r="J251" s="238" t="s">
        <v>379</v>
      </c>
      <c r="K251" s="334">
        <v>0.30747398297067169</v>
      </c>
      <c r="L251" s="208"/>
      <c r="M251" s="356">
        <f t="shared" si="6"/>
        <v>20908230.842005674</v>
      </c>
      <c r="N251" s="356">
        <f t="shared" si="7"/>
        <v>0</v>
      </c>
    </row>
    <row r="252" spans="1:14" s="11" customFormat="1" outlineLevel="3" x14ac:dyDescent="0.25">
      <c r="A252" s="156" t="s">
        <v>482</v>
      </c>
      <c r="B252" s="155" t="s">
        <v>478</v>
      </c>
      <c r="C252" s="184"/>
      <c r="D252" s="153"/>
      <c r="E252" s="25" t="s">
        <v>418</v>
      </c>
      <c r="F252" s="25" t="s">
        <v>710</v>
      </c>
      <c r="G252" s="25" t="s">
        <v>379</v>
      </c>
      <c r="H252" s="25" t="s">
        <v>379</v>
      </c>
      <c r="I252" s="25" t="s">
        <v>379</v>
      </c>
      <c r="J252" s="238" t="s">
        <v>379</v>
      </c>
      <c r="K252" s="334">
        <v>0.30747398297067169</v>
      </c>
      <c r="L252" s="208"/>
      <c r="M252" s="356">
        <f t="shared" si="6"/>
        <v>20908230.842005674</v>
      </c>
      <c r="N252" s="356">
        <f t="shared" si="7"/>
        <v>0</v>
      </c>
    </row>
    <row r="253" spans="1:14" s="11" customFormat="1" outlineLevel="3" x14ac:dyDescent="0.25">
      <c r="A253" s="156" t="s">
        <v>482</v>
      </c>
      <c r="B253" s="155" t="s">
        <v>478</v>
      </c>
      <c r="C253" s="184"/>
      <c r="D253" s="153"/>
      <c r="E253" s="25" t="s">
        <v>419</v>
      </c>
      <c r="F253" s="25" t="s">
        <v>711</v>
      </c>
      <c r="G253" s="25" t="s">
        <v>379</v>
      </c>
      <c r="H253" s="25" t="s">
        <v>379</v>
      </c>
      <c r="I253" s="25" t="s">
        <v>379</v>
      </c>
      <c r="J253" s="238" t="s">
        <v>379</v>
      </c>
      <c r="K253" s="334">
        <v>0.30747398297067169</v>
      </c>
      <c r="L253" s="208"/>
      <c r="M253" s="356">
        <f t="shared" si="6"/>
        <v>20908230.842005674</v>
      </c>
      <c r="N253" s="356">
        <f t="shared" si="7"/>
        <v>0</v>
      </c>
    </row>
    <row r="254" spans="1:14" s="11" customFormat="1" outlineLevel="3" x14ac:dyDescent="0.25">
      <c r="A254" s="156" t="s">
        <v>482</v>
      </c>
      <c r="B254" s="155" t="s">
        <v>478</v>
      </c>
      <c r="C254" s="184"/>
      <c r="D254" s="153"/>
      <c r="E254" s="25" t="s">
        <v>420</v>
      </c>
      <c r="F254" s="25" t="s">
        <v>712</v>
      </c>
      <c r="G254" s="25" t="s">
        <v>341</v>
      </c>
      <c r="H254" s="25" t="s">
        <v>342</v>
      </c>
      <c r="I254" s="25" t="s">
        <v>909</v>
      </c>
      <c r="J254" s="238">
        <v>43939</v>
      </c>
      <c r="K254" s="334">
        <v>0.29564806054872278</v>
      </c>
      <c r="L254" s="208">
        <v>0.7</v>
      </c>
      <c r="M254" s="356">
        <f t="shared" si="6"/>
        <v>20104068.11731315</v>
      </c>
      <c r="N254" s="356">
        <f t="shared" si="7"/>
        <v>14072847.682119204</v>
      </c>
    </row>
    <row r="255" spans="1:14" s="11" customFormat="1" outlineLevel="3" x14ac:dyDescent="0.25">
      <c r="A255" s="156" t="s">
        <v>482</v>
      </c>
      <c r="B255" s="155" t="s">
        <v>478</v>
      </c>
      <c r="C255" s="175"/>
      <c r="D255" s="153"/>
      <c r="E255" s="25" t="s">
        <v>421</v>
      </c>
      <c r="F255" s="25" t="s">
        <v>713</v>
      </c>
      <c r="G255" s="25" t="s">
        <v>379</v>
      </c>
      <c r="H255" s="25" t="s">
        <v>379</v>
      </c>
      <c r="I255" s="25" t="s">
        <v>379</v>
      </c>
      <c r="J255" s="238" t="s">
        <v>379</v>
      </c>
      <c r="K255" s="334">
        <v>0.29564806054872278</v>
      </c>
      <c r="L255" s="208"/>
      <c r="M255" s="356">
        <f t="shared" si="6"/>
        <v>20104068.11731315</v>
      </c>
      <c r="N255" s="356">
        <f t="shared" si="7"/>
        <v>0</v>
      </c>
    </row>
    <row r="256" spans="1:14" s="11" customFormat="1" outlineLevel="1" x14ac:dyDescent="0.25">
      <c r="A256" s="156"/>
      <c r="B256" s="162" t="s">
        <v>9</v>
      </c>
      <c r="C256" s="170"/>
      <c r="D256" s="170"/>
      <c r="E256" s="159"/>
      <c r="F256" s="159"/>
      <c r="G256" s="159" t="s">
        <v>379</v>
      </c>
      <c r="H256" s="159" t="s">
        <v>379</v>
      </c>
      <c r="I256" s="159" t="s">
        <v>379</v>
      </c>
      <c r="J256" s="329" t="s">
        <v>379</v>
      </c>
      <c r="K256" s="161">
        <v>18.803216650898769</v>
      </c>
      <c r="L256" s="204">
        <v>6.2955974842767298E-2</v>
      </c>
      <c r="M256" s="352">
        <f t="shared" si="6"/>
        <v>1278618732.2611163</v>
      </c>
      <c r="N256" s="352">
        <f t="shared" si="7"/>
        <v>80496688.741721854</v>
      </c>
    </row>
    <row r="257" spans="1:14" s="11" customFormat="1" outlineLevel="2" x14ac:dyDescent="0.25">
      <c r="A257" s="156"/>
      <c r="B257" s="155"/>
      <c r="C257" s="172" t="s">
        <v>442</v>
      </c>
      <c r="D257" s="183"/>
      <c r="E257" s="171"/>
      <c r="F257" s="171"/>
      <c r="G257" s="171" t="s">
        <v>379</v>
      </c>
      <c r="H257" s="171" t="s">
        <v>379</v>
      </c>
      <c r="I257" s="171" t="s">
        <v>379</v>
      </c>
      <c r="J257" s="331" t="s">
        <v>379</v>
      </c>
      <c r="K257" s="173">
        <v>5.9484389782403024</v>
      </c>
      <c r="L257" s="206">
        <v>7.9324055666003979E-2</v>
      </c>
      <c r="M257" s="355">
        <f t="shared" si="6"/>
        <v>404493850.52034056</v>
      </c>
      <c r="N257" s="355">
        <f t="shared" si="7"/>
        <v>32086092.715231787</v>
      </c>
    </row>
    <row r="258" spans="1:14" s="11" customFormat="1" outlineLevel="3" x14ac:dyDescent="0.25">
      <c r="A258" s="156" t="s">
        <v>482</v>
      </c>
      <c r="B258" s="155" t="s">
        <v>480</v>
      </c>
      <c r="C258" s="184"/>
      <c r="D258" s="153"/>
      <c r="E258" s="25" t="s">
        <v>432</v>
      </c>
      <c r="F258" s="25" t="s">
        <v>707</v>
      </c>
      <c r="G258" s="25" t="s">
        <v>379</v>
      </c>
      <c r="H258" s="25" t="s">
        <v>379</v>
      </c>
      <c r="I258" s="25" t="s">
        <v>379</v>
      </c>
      <c r="J258" s="238" t="s">
        <v>379</v>
      </c>
      <c r="K258" s="334">
        <v>0.16556291390728478</v>
      </c>
      <c r="L258" s="208"/>
      <c r="M258" s="356">
        <f t="shared" si="6"/>
        <v>11258278.145695364</v>
      </c>
      <c r="N258" s="356">
        <f t="shared" si="7"/>
        <v>0</v>
      </c>
    </row>
    <row r="259" spans="1:14" s="11" customFormat="1" outlineLevel="3" x14ac:dyDescent="0.25">
      <c r="A259" s="156" t="s">
        <v>482</v>
      </c>
      <c r="B259" s="155" t="s">
        <v>480</v>
      </c>
      <c r="C259" s="184"/>
      <c r="D259" s="153"/>
      <c r="E259" s="25" t="s">
        <v>446</v>
      </c>
      <c r="F259" s="25" t="s">
        <v>706</v>
      </c>
      <c r="G259" s="25" t="s">
        <v>379</v>
      </c>
      <c r="H259" s="25" t="s">
        <v>379</v>
      </c>
      <c r="I259" s="25" t="s">
        <v>379</v>
      </c>
      <c r="J259" s="238" t="s">
        <v>379</v>
      </c>
      <c r="K259" s="334">
        <v>0.16556291390728478</v>
      </c>
      <c r="L259" s="208"/>
      <c r="M259" s="356">
        <f t="shared" si="6"/>
        <v>11258278.145695364</v>
      </c>
      <c r="N259" s="356">
        <f t="shared" si="7"/>
        <v>0</v>
      </c>
    </row>
    <row r="260" spans="1:14" s="11" customFormat="1" outlineLevel="3" x14ac:dyDescent="0.25">
      <c r="A260" s="156"/>
      <c r="B260" s="155"/>
      <c r="C260" s="184"/>
      <c r="D260" s="153"/>
      <c r="E260" s="25" t="s">
        <v>998</v>
      </c>
      <c r="F260" s="25" t="s">
        <v>992</v>
      </c>
      <c r="G260" s="25"/>
      <c r="H260" s="25"/>
      <c r="I260" s="25"/>
      <c r="J260" s="238"/>
      <c r="K260" s="334"/>
      <c r="L260" s="208"/>
      <c r="M260" s="356">
        <f t="shared" si="6"/>
        <v>0</v>
      </c>
      <c r="N260" s="356">
        <f t="shared" si="7"/>
        <v>0</v>
      </c>
    </row>
    <row r="261" spans="1:14" s="11" customFormat="1" outlineLevel="3" x14ac:dyDescent="0.25">
      <c r="A261" s="156" t="s">
        <v>482</v>
      </c>
      <c r="B261" s="155" t="s">
        <v>480</v>
      </c>
      <c r="C261" s="184"/>
      <c r="D261" s="153"/>
      <c r="E261" s="25" t="s">
        <v>821</v>
      </c>
      <c r="F261" s="25" t="s">
        <v>708</v>
      </c>
      <c r="G261" s="25" t="s">
        <v>379</v>
      </c>
      <c r="H261" s="25" t="s">
        <v>379</v>
      </c>
      <c r="I261" s="25" t="s">
        <v>379</v>
      </c>
      <c r="J261" s="238" t="s">
        <v>379</v>
      </c>
      <c r="K261" s="334">
        <v>0.88694418164616839</v>
      </c>
      <c r="L261" s="208"/>
      <c r="M261" s="356">
        <f t="shared" ref="M261:M306" si="8">K261*$M$3/$K$3</f>
        <v>60312204.351939447</v>
      </c>
      <c r="N261" s="356">
        <f t="shared" ref="N261:N306" si="9">M261*L261</f>
        <v>0</v>
      </c>
    </row>
    <row r="262" spans="1:14" s="11" customFormat="1" outlineLevel="3" x14ac:dyDescent="0.25">
      <c r="A262" s="156" t="s">
        <v>482</v>
      </c>
      <c r="B262" s="155" t="s">
        <v>480</v>
      </c>
      <c r="C262" s="184"/>
      <c r="D262" s="153"/>
      <c r="E262" s="25" t="s">
        <v>447</v>
      </c>
      <c r="F262" s="25" t="s">
        <v>693</v>
      </c>
      <c r="G262" s="25" t="s">
        <v>379</v>
      </c>
      <c r="H262" s="25" t="s">
        <v>379</v>
      </c>
      <c r="I262" s="25" t="s">
        <v>379</v>
      </c>
      <c r="J262" s="238" t="s">
        <v>379</v>
      </c>
      <c r="K262" s="334">
        <v>0.67407757805108803</v>
      </c>
      <c r="L262" s="208"/>
      <c r="M262" s="356">
        <f t="shared" si="8"/>
        <v>45837275.307473987</v>
      </c>
      <c r="N262" s="356">
        <f t="shared" si="9"/>
        <v>0</v>
      </c>
    </row>
    <row r="263" spans="1:14" s="11" customFormat="1" outlineLevel="3" x14ac:dyDescent="0.25">
      <c r="A263" s="156" t="s">
        <v>482</v>
      </c>
      <c r="B263" s="155" t="s">
        <v>480</v>
      </c>
      <c r="C263" s="184"/>
      <c r="D263" s="153"/>
      <c r="E263" s="25" t="s">
        <v>460</v>
      </c>
      <c r="F263" s="25" t="s">
        <v>694</v>
      </c>
      <c r="G263" s="25" t="s">
        <v>379</v>
      </c>
      <c r="H263" s="25" t="s">
        <v>379</v>
      </c>
      <c r="I263" s="25" t="s">
        <v>379</v>
      </c>
      <c r="J263" s="238" t="s">
        <v>379</v>
      </c>
      <c r="K263" s="334">
        <v>0.67407757805108803</v>
      </c>
      <c r="L263" s="208"/>
      <c r="M263" s="356">
        <f t="shared" si="8"/>
        <v>45837275.307473987</v>
      </c>
      <c r="N263" s="356">
        <f t="shared" si="9"/>
        <v>0</v>
      </c>
    </row>
    <row r="264" spans="1:14" s="11" customFormat="1" outlineLevel="3" x14ac:dyDescent="0.25">
      <c r="A264" s="156" t="s">
        <v>482</v>
      </c>
      <c r="B264" s="155" t="s">
        <v>480</v>
      </c>
      <c r="C264" s="184"/>
      <c r="D264" s="153"/>
      <c r="E264" s="25" t="s">
        <v>461</v>
      </c>
      <c r="F264" s="25" t="s">
        <v>695</v>
      </c>
      <c r="G264" s="25" t="s">
        <v>379</v>
      </c>
      <c r="H264" s="25" t="s">
        <v>379</v>
      </c>
      <c r="I264" s="25" t="s">
        <v>379</v>
      </c>
      <c r="J264" s="238" t="s">
        <v>379</v>
      </c>
      <c r="K264" s="334">
        <v>0.44938505203405865</v>
      </c>
      <c r="L264" s="208"/>
      <c r="M264" s="356">
        <f t="shared" si="8"/>
        <v>30558183.538315989</v>
      </c>
      <c r="N264" s="356">
        <f t="shared" si="9"/>
        <v>0</v>
      </c>
    </row>
    <row r="265" spans="1:14" s="11" customFormat="1" outlineLevel="3" x14ac:dyDescent="0.25">
      <c r="A265" s="156" t="s">
        <v>482</v>
      </c>
      <c r="B265" s="155" t="s">
        <v>480</v>
      </c>
      <c r="C265" s="184"/>
      <c r="D265" s="153"/>
      <c r="E265" s="25" t="s">
        <v>462</v>
      </c>
      <c r="F265" s="25" t="s">
        <v>696</v>
      </c>
      <c r="G265" s="25" t="s">
        <v>379</v>
      </c>
      <c r="H265" s="25" t="s">
        <v>379</v>
      </c>
      <c r="I265" s="25" t="s">
        <v>379</v>
      </c>
      <c r="J265" s="238" t="s">
        <v>379</v>
      </c>
      <c r="K265" s="334">
        <v>0.34295175023651847</v>
      </c>
      <c r="L265" s="208"/>
      <c r="M265" s="356">
        <f t="shared" si="8"/>
        <v>23320719.016083255</v>
      </c>
      <c r="N265" s="356">
        <f t="shared" si="9"/>
        <v>0</v>
      </c>
    </row>
    <row r="266" spans="1:14" s="11" customFormat="1" outlineLevel="3" x14ac:dyDescent="0.25">
      <c r="A266" s="156" t="s">
        <v>482</v>
      </c>
      <c r="B266" s="155" t="s">
        <v>480</v>
      </c>
      <c r="C266" s="184"/>
      <c r="D266" s="153"/>
      <c r="E266" s="25" t="s">
        <v>463</v>
      </c>
      <c r="F266" s="25" t="s">
        <v>697</v>
      </c>
      <c r="G266" s="25" t="s">
        <v>379</v>
      </c>
      <c r="H266" s="25" t="s">
        <v>379</v>
      </c>
      <c r="I266" s="25" t="s">
        <v>379</v>
      </c>
      <c r="J266" s="238" t="s">
        <v>379</v>
      </c>
      <c r="K266" s="334">
        <v>0.22469252601702933</v>
      </c>
      <c r="L266" s="208"/>
      <c r="M266" s="356">
        <f t="shared" si="8"/>
        <v>15279091.769157995</v>
      </c>
      <c r="N266" s="356">
        <f t="shared" si="9"/>
        <v>0</v>
      </c>
    </row>
    <row r="267" spans="1:14" s="11" customFormat="1" outlineLevel="3" x14ac:dyDescent="0.25">
      <c r="A267" s="156" t="s">
        <v>482</v>
      </c>
      <c r="B267" s="155" t="s">
        <v>480</v>
      </c>
      <c r="C267" s="184"/>
      <c r="D267" s="153"/>
      <c r="E267" s="25" t="s">
        <v>464</v>
      </c>
      <c r="F267" s="25" t="s">
        <v>698</v>
      </c>
      <c r="G267" s="25" t="s">
        <v>379</v>
      </c>
      <c r="H267" s="25" t="s">
        <v>379</v>
      </c>
      <c r="I267" s="25" t="s">
        <v>379</v>
      </c>
      <c r="J267" s="238" t="s">
        <v>379</v>
      </c>
      <c r="K267" s="334">
        <v>0.34295175023651847</v>
      </c>
      <c r="L267" s="208"/>
      <c r="M267" s="356">
        <f t="shared" si="8"/>
        <v>23320719.016083255</v>
      </c>
      <c r="N267" s="356">
        <f t="shared" si="9"/>
        <v>0</v>
      </c>
    </row>
    <row r="268" spans="1:14" s="11" customFormat="1" outlineLevel="3" x14ac:dyDescent="0.25">
      <c r="A268" s="156" t="s">
        <v>482</v>
      </c>
      <c r="B268" s="155" t="s">
        <v>480</v>
      </c>
      <c r="C268" s="184"/>
      <c r="D268" s="153"/>
      <c r="E268" s="25" t="s">
        <v>465</v>
      </c>
      <c r="F268" s="25" t="s">
        <v>699</v>
      </c>
      <c r="G268" s="25" t="s">
        <v>379</v>
      </c>
      <c r="H268" s="25" t="s">
        <v>379</v>
      </c>
      <c r="I268" s="25" t="s">
        <v>379</v>
      </c>
      <c r="J268" s="238" t="s">
        <v>379</v>
      </c>
      <c r="K268" s="334">
        <v>0.34295175023651847</v>
      </c>
      <c r="L268" s="208"/>
      <c r="M268" s="356">
        <f t="shared" si="8"/>
        <v>23320719.016083255</v>
      </c>
      <c r="N268" s="356">
        <f t="shared" si="9"/>
        <v>0</v>
      </c>
    </row>
    <row r="269" spans="1:14" s="11" customFormat="1" outlineLevel="3" x14ac:dyDescent="0.25">
      <c r="A269" s="156" t="s">
        <v>482</v>
      </c>
      <c r="B269" s="155" t="s">
        <v>480</v>
      </c>
      <c r="C269" s="184"/>
      <c r="D269" s="153"/>
      <c r="E269" s="25" t="s">
        <v>466</v>
      </c>
      <c r="F269" s="25" t="s">
        <v>700</v>
      </c>
      <c r="G269" s="25" t="s">
        <v>379</v>
      </c>
      <c r="H269" s="25" t="s">
        <v>379</v>
      </c>
      <c r="I269" s="25" t="s">
        <v>379</v>
      </c>
      <c r="J269" s="238" t="s">
        <v>379</v>
      </c>
      <c r="K269" s="334">
        <v>0.44938505203405865</v>
      </c>
      <c r="L269" s="208"/>
      <c r="M269" s="356">
        <f t="shared" si="8"/>
        <v>30558183.538315989</v>
      </c>
      <c r="N269" s="356">
        <f t="shared" si="9"/>
        <v>0</v>
      </c>
    </row>
    <row r="270" spans="1:14" s="11" customFormat="1" outlineLevel="3" x14ac:dyDescent="0.25">
      <c r="A270" s="156" t="s">
        <v>482</v>
      </c>
      <c r="B270" s="155" t="s">
        <v>480</v>
      </c>
      <c r="C270" s="184"/>
      <c r="D270" s="153"/>
      <c r="E270" s="25" t="s">
        <v>441</v>
      </c>
      <c r="F270" s="25" t="s">
        <v>678</v>
      </c>
      <c r="G270" s="25" t="s">
        <v>341</v>
      </c>
      <c r="H270" s="25" t="s">
        <v>342</v>
      </c>
      <c r="I270" s="25" t="s">
        <v>913</v>
      </c>
      <c r="J270" s="238">
        <v>43946</v>
      </c>
      <c r="K270" s="334">
        <v>0.67407757805108803</v>
      </c>
      <c r="L270" s="208">
        <v>0.7</v>
      </c>
      <c r="M270" s="356">
        <f t="shared" si="8"/>
        <v>45837275.307473987</v>
      </c>
      <c r="N270" s="356">
        <f t="shared" si="9"/>
        <v>32086092.715231787</v>
      </c>
    </row>
    <row r="271" spans="1:14" s="11" customFormat="1" outlineLevel="3" x14ac:dyDescent="0.25">
      <c r="A271" s="156"/>
      <c r="B271" s="155"/>
      <c r="C271" s="184"/>
      <c r="D271" s="153"/>
      <c r="E271" s="25" t="s">
        <v>997</v>
      </c>
      <c r="F271" s="25" t="s">
        <v>993</v>
      </c>
      <c r="G271" s="25" t="s">
        <v>341</v>
      </c>
      <c r="H271" s="25" t="s">
        <v>342</v>
      </c>
      <c r="I271" s="25" t="s">
        <v>913</v>
      </c>
      <c r="J271" s="238">
        <v>43946</v>
      </c>
      <c r="K271" s="334"/>
      <c r="L271" s="208">
        <v>0.7</v>
      </c>
      <c r="M271" s="356">
        <f t="shared" si="8"/>
        <v>0</v>
      </c>
      <c r="N271" s="356">
        <f t="shared" si="9"/>
        <v>0</v>
      </c>
    </row>
    <row r="272" spans="1:14" s="11" customFormat="1" outlineLevel="3" x14ac:dyDescent="0.25">
      <c r="A272" s="156" t="s">
        <v>482</v>
      </c>
      <c r="B272" s="155" t="s">
        <v>480</v>
      </c>
      <c r="C272" s="184"/>
      <c r="D272" s="153"/>
      <c r="E272" s="25" t="s">
        <v>467</v>
      </c>
      <c r="F272" s="25" t="s">
        <v>701</v>
      </c>
      <c r="G272" s="25" t="s">
        <v>379</v>
      </c>
      <c r="H272" s="25" t="s">
        <v>379</v>
      </c>
      <c r="I272" s="25" t="s">
        <v>379</v>
      </c>
      <c r="J272" s="238" t="s">
        <v>379</v>
      </c>
      <c r="K272" s="334">
        <v>0.55581835383159883</v>
      </c>
      <c r="L272" s="208"/>
      <c r="M272" s="356">
        <f t="shared" si="8"/>
        <v>37795648.060548723</v>
      </c>
      <c r="N272" s="356">
        <f t="shared" si="9"/>
        <v>0</v>
      </c>
    </row>
    <row r="273" spans="1:14" s="11" customFormat="1" outlineLevel="2" x14ac:dyDescent="0.25">
      <c r="A273" s="156"/>
      <c r="B273" s="155"/>
      <c r="C273" s="172" t="s">
        <v>443</v>
      </c>
      <c r="D273" s="183"/>
      <c r="E273" s="171"/>
      <c r="F273" s="171"/>
      <c r="G273" s="171" t="s">
        <v>379</v>
      </c>
      <c r="H273" s="171" t="s">
        <v>379</v>
      </c>
      <c r="I273" s="171" t="s">
        <v>379</v>
      </c>
      <c r="J273" s="331" t="s">
        <v>379</v>
      </c>
      <c r="K273" s="173">
        <v>2.814569536423841</v>
      </c>
      <c r="L273" s="206">
        <v>0</v>
      </c>
      <c r="M273" s="355">
        <f t="shared" si="8"/>
        <v>191390728.47682118</v>
      </c>
      <c r="N273" s="355">
        <f t="shared" si="9"/>
        <v>0</v>
      </c>
    </row>
    <row r="274" spans="1:14" s="11" customFormat="1" outlineLevel="3" x14ac:dyDescent="0.25">
      <c r="A274" s="156" t="s">
        <v>482</v>
      </c>
      <c r="B274" s="155" t="s">
        <v>480</v>
      </c>
      <c r="C274" s="184"/>
      <c r="D274" s="153"/>
      <c r="E274" s="25" t="s">
        <v>434</v>
      </c>
      <c r="F274" s="25" t="s">
        <v>672</v>
      </c>
      <c r="G274" s="25" t="s">
        <v>379</v>
      </c>
      <c r="H274" s="25" t="s">
        <v>379</v>
      </c>
      <c r="I274" s="25" t="s">
        <v>379</v>
      </c>
      <c r="J274" s="238" t="s">
        <v>379</v>
      </c>
      <c r="K274" s="334">
        <v>0.78051087984862821</v>
      </c>
      <c r="L274" s="208"/>
      <c r="M274" s="356">
        <f t="shared" si="8"/>
        <v>53074739.829706714</v>
      </c>
      <c r="N274" s="356">
        <f t="shared" si="9"/>
        <v>0</v>
      </c>
    </row>
    <row r="275" spans="1:14" s="11" customFormat="1" outlineLevel="3" x14ac:dyDescent="0.25">
      <c r="A275" s="156" t="s">
        <v>482</v>
      </c>
      <c r="B275" s="155" t="s">
        <v>480</v>
      </c>
      <c r="C275" s="184"/>
      <c r="D275" s="153"/>
      <c r="E275" s="25" t="s">
        <v>448</v>
      </c>
      <c r="F275" s="25" t="s">
        <v>673</v>
      </c>
      <c r="G275" s="25" t="s">
        <v>379</v>
      </c>
      <c r="H275" s="25" t="s">
        <v>379</v>
      </c>
      <c r="I275" s="25" t="s">
        <v>379</v>
      </c>
      <c r="J275" s="238" t="s">
        <v>379</v>
      </c>
      <c r="K275" s="334">
        <v>0.67407757805108803</v>
      </c>
      <c r="L275" s="208"/>
      <c r="M275" s="356">
        <f t="shared" si="8"/>
        <v>45837275.307473987</v>
      </c>
      <c r="N275" s="356">
        <f t="shared" si="9"/>
        <v>0</v>
      </c>
    </row>
    <row r="276" spans="1:14" s="11" customFormat="1" outlineLevel="3" x14ac:dyDescent="0.25">
      <c r="A276" s="156" t="s">
        <v>482</v>
      </c>
      <c r="B276" s="155" t="s">
        <v>480</v>
      </c>
      <c r="C276" s="184"/>
      <c r="D276" s="153"/>
      <c r="E276" s="25" t="s">
        <v>440</v>
      </c>
      <c r="F276" s="25" t="s">
        <v>679</v>
      </c>
      <c r="G276" s="25" t="s">
        <v>379</v>
      </c>
      <c r="H276" s="25" t="s">
        <v>379</v>
      </c>
      <c r="I276" s="25" t="s">
        <v>379</v>
      </c>
      <c r="J276" s="238" t="s">
        <v>379</v>
      </c>
      <c r="K276" s="334">
        <v>0.67407757805108803</v>
      </c>
      <c r="L276" s="208"/>
      <c r="M276" s="356">
        <f t="shared" si="8"/>
        <v>45837275.307473987</v>
      </c>
      <c r="N276" s="356">
        <f t="shared" si="9"/>
        <v>0</v>
      </c>
    </row>
    <row r="277" spans="1:14" s="11" customFormat="1" outlineLevel="3" x14ac:dyDescent="0.25">
      <c r="A277" s="156" t="s">
        <v>482</v>
      </c>
      <c r="B277" s="155" t="s">
        <v>480</v>
      </c>
      <c r="C277" s="184"/>
      <c r="D277" s="153"/>
      <c r="E277" s="25" t="s">
        <v>468</v>
      </c>
      <c r="F277" s="25" t="s">
        <v>703</v>
      </c>
      <c r="G277" s="25" t="s">
        <v>379</v>
      </c>
      <c r="H277" s="25" t="s">
        <v>379</v>
      </c>
      <c r="I277" s="25" t="s">
        <v>379</v>
      </c>
      <c r="J277" s="238" t="s">
        <v>379</v>
      </c>
      <c r="K277" s="334">
        <v>0.34295175023651847</v>
      </c>
      <c r="L277" s="208"/>
      <c r="M277" s="356">
        <f t="shared" si="8"/>
        <v>23320719.016083255</v>
      </c>
      <c r="N277" s="356">
        <f t="shared" si="9"/>
        <v>0</v>
      </c>
    </row>
    <row r="278" spans="1:14" s="11" customFormat="1" outlineLevel="3" x14ac:dyDescent="0.25">
      <c r="A278" s="156" t="s">
        <v>482</v>
      </c>
      <c r="B278" s="155" t="s">
        <v>480</v>
      </c>
      <c r="C278" s="184"/>
      <c r="D278" s="153"/>
      <c r="E278" s="25" t="s">
        <v>469</v>
      </c>
      <c r="F278" s="25" t="s">
        <v>702</v>
      </c>
      <c r="G278" s="25" t="s">
        <v>379</v>
      </c>
      <c r="H278" s="25" t="s">
        <v>379</v>
      </c>
      <c r="I278" s="25" t="s">
        <v>379</v>
      </c>
      <c r="J278" s="238" t="s">
        <v>379</v>
      </c>
      <c r="K278" s="334">
        <v>0.34295175023651847</v>
      </c>
      <c r="L278" s="208"/>
      <c r="M278" s="356">
        <f t="shared" si="8"/>
        <v>23320719.016083255</v>
      </c>
      <c r="N278" s="356">
        <f t="shared" si="9"/>
        <v>0</v>
      </c>
    </row>
    <row r="279" spans="1:14" s="11" customFormat="1" outlineLevel="2" x14ac:dyDescent="0.25">
      <c r="A279" s="156"/>
      <c r="B279" s="155"/>
      <c r="C279" s="172" t="s">
        <v>407</v>
      </c>
      <c r="D279" s="183"/>
      <c r="E279" s="171"/>
      <c r="F279" s="171"/>
      <c r="G279" s="171" t="s">
        <v>379</v>
      </c>
      <c r="H279" s="171" t="s">
        <v>379</v>
      </c>
      <c r="I279" s="171" t="s">
        <v>379</v>
      </c>
      <c r="J279" s="331" t="s">
        <v>379</v>
      </c>
      <c r="K279" s="173">
        <v>4.1390728476821188</v>
      </c>
      <c r="L279" s="206">
        <v>0</v>
      </c>
      <c r="M279" s="355">
        <f t="shared" si="8"/>
        <v>281456953.64238405</v>
      </c>
      <c r="N279" s="355">
        <f t="shared" si="9"/>
        <v>0</v>
      </c>
    </row>
    <row r="280" spans="1:14" s="11" customFormat="1" outlineLevel="3" x14ac:dyDescent="0.25">
      <c r="A280" s="156" t="s">
        <v>482</v>
      </c>
      <c r="B280" s="155" t="s">
        <v>480</v>
      </c>
      <c r="C280" s="184"/>
      <c r="D280" s="153"/>
      <c r="E280" s="25" t="s">
        <v>435</v>
      </c>
      <c r="F280" s="25" t="s">
        <v>688</v>
      </c>
      <c r="G280" s="25" t="s">
        <v>379</v>
      </c>
      <c r="H280" s="25" t="s">
        <v>379</v>
      </c>
      <c r="I280" s="25" t="s">
        <v>379</v>
      </c>
      <c r="J280" s="238" t="s">
        <v>379</v>
      </c>
      <c r="K280" s="334">
        <v>0.73320719016083258</v>
      </c>
      <c r="L280" s="208"/>
      <c r="M280" s="356">
        <f t="shared" si="8"/>
        <v>49858088.930936612</v>
      </c>
      <c r="N280" s="356">
        <f t="shared" si="9"/>
        <v>0</v>
      </c>
    </row>
    <row r="281" spans="1:14" s="11" customFormat="1" outlineLevel="3" x14ac:dyDescent="0.25">
      <c r="A281" s="156" t="s">
        <v>482</v>
      </c>
      <c r="B281" s="155" t="s">
        <v>480</v>
      </c>
      <c r="C281" s="184"/>
      <c r="D281" s="153"/>
      <c r="E281" s="25" t="s">
        <v>436</v>
      </c>
      <c r="F281" s="25" t="s">
        <v>686</v>
      </c>
      <c r="G281" s="25" t="s">
        <v>379</v>
      </c>
      <c r="H281" s="25" t="s">
        <v>379</v>
      </c>
      <c r="I281" s="25" t="s">
        <v>379</v>
      </c>
      <c r="J281" s="238" t="s">
        <v>379</v>
      </c>
      <c r="K281" s="334">
        <v>0.44938505203405865</v>
      </c>
      <c r="L281" s="208"/>
      <c r="M281" s="356">
        <f t="shared" si="8"/>
        <v>30558183.538315989</v>
      </c>
      <c r="N281" s="356">
        <f t="shared" si="9"/>
        <v>0</v>
      </c>
    </row>
    <row r="282" spans="1:14" s="11" customFormat="1" outlineLevel="3" x14ac:dyDescent="0.25">
      <c r="A282" s="156" t="s">
        <v>482</v>
      </c>
      <c r="B282" s="155" t="s">
        <v>480</v>
      </c>
      <c r="C282" s="184"/>
      <c r="D282" s="153"/>
      <c r="E282" s="25" t="s">
        <v>437</v>
      </c>
      <c r="F282" s="25" t="s">
        <v>689</v>
      </c>
      <c r="G282" s="25" t="s">
        <v>379</v>
      </c>
      <c r="H282" s="25" t="s">
        <v>379</v>
      </c>
      <c r="I282" s="25" t="s">
        <v>379</v>
      </c>
      <c r="J282" s="238" t="s">
        <v>379</v>
      </c>
      <c r="K282" s="334">
        <v>0.44938505203405865</v>
      </c>
      <c r="L282" s="208"/>
      <c r="M282" s="356">
        <f t="shared" si="8"/>
        <v>30558183.538315989</v>
      </c>
      <c r="N282" s="356">
        <f t="shared" si="9"/>
        <v>0</v>
      </c>
    </row>
    <row r="283" spans="1:14" s="11" customFormat="1" outlineLevel="3" x14ac:dyDescent="0.25">
      <c r="A283" s="156" t="s">
        <v>482</v>
      </c>
      <c r="B283" s="155" t="s">
        <v>480</v>
      </c>
      <c r="C283" s="184"/>
      <c r="D283" s="153"/>
      <c r="E283" s="25" t="s">
        <v>438</v>
      </c>
      <c r="F283" s="25" t="s">
        <v>690</v>
      </c>
      <c r="G283" s="25" t="s">
        <v>379</v>
      </c>
      <c r="H283" s="25" t="s">
        <v>379</v>
      </c>
      <c r="I283" s="25" t="s">
        <v>379</v>
      </c>
      <c r="J283" s="238" t="s">
        <v>379</v>
      </c>
      <c r="K283" s="334">
        <v>0.73320719016083258</v>
      </c>
      <c r="L283" s="208"/>
      <c r="M283" s="356">
        <f t="shared" si="8"/>
        <v>49858088.930936612</v>
      </c>
      <c r="N283" s="356">
        <f t="shared" si="9"/>
        <v>0</v>
      </c>
    </row>
    <row r="284" spans="1:14" s="11" customFormat="1" outlineLevel="3" x14ac:dyDescent="0.25">
      <c r="A284" s="156" t="s">
        <v>482</v>
      </c>
      <c r="B284" s="155" t="s">
        <v>480</v>
      </c>
      <c r="C284" s="184"/>
      <c r="D284" s="153"/>
      <c r="E284" s="25" t="s">
        <v>449</v>
      </c>
      <c r="F284" s="25" t="s">
        <v>691</v>
      </c>
      <c r="G284" s="25" t="s">
        <v>379</v>
      </c>
      <c r="H284" s="25" t="s">
        <v>379</v>
      </c>
      <c r="I284" s="25" t="s">
        <v>379</v>
      </c>
      <c r="J284" s="238" t="s">
        <v>379</v>
      </c>
      <c r="K284" s="334">
        <v>0.66225165562913912</v>
      </c>
      <c r="L284" s="208"/>
      <c r="M284" s="356">
        <f t="shared" si="8"/>
        <v>45033112.582781456</v>
      </c>
      <c r="N284" s="356">
        <f t="shared" si="9"/>
        <v>0</v>
      </c>
    </row>
    <row r="285" spans="1:14" s="11" customFormat="1" outlineLevel="3" x14ac:dyDescent="0.25">
      <c r="A285" s="156" t="s">
        <v>482</v>
      </c>
      <c r="B285" s="155" t="s">
        <v>480</v>
      </c>
      <c r="C285" s="184"/>
      <c r="D285" s="153"/>
      <c r="E285" s="25" t="s">
        <v>470</v>
      </c>
      <c r="F285" s="25" t="s">
        <v>692</v>
      </c>
      <c r="G285" s="25" t="s">
        <v>379</v>
      </c>
      <c r="H285" s="25" t="s">
        <v>379</v>
      </c>
      <c r="I285" s="25" t="s">
        <v>379</v>
      </c>
      <c r="J285" s="238" t="s">
        <v>379</v>
      </c>
      <c r="K285" s="334">
        <v>0.33112582781456956</v>
      </c>
      <c r="L285" s="208"/>
      <c r="M285" s="356">
        <f t="shared" si="8"/>
        <v>22516556.291390728</v>
      </c>
      <c r="N285" s="356">
        <f t="shared" si="9"/>
        <v>0</v>
      </c>
    </row>
    <row r="286" spans="1:14" s="11" customFormat="1" outlineLevel="3" x14ac:dyDescent="0.25">
      <c r="A286" s="156" t="s">
        <v>482</v>
      </c>
      <c r="B286" s="155" t="s">
        <v>480</v>
      </c>
      <c r="C286" s="184"/>
      <c r="D286" s="153"/>
      <c r="E286" s="25" t="s">
        <v>471</v>
      </c>
      <c r="F286" s="25" t="s">
        <v>687</v>
      </c>
      <c r="G286" s="25" t="s">
        <v>379</v>
      </c>
      <c r="H286" s="25" t="s">
        <v>379</v>
      </c>
      <c r="I286" s="25" t="s">
        <v>379</v>
      </c>
      <c r="J286" s="238" t="s">
        <v>379</v>
      </c>
      <c r="K286" s="334">
        <v>0.44938505203405865</v>
      </c>
      <c r="L286" s="208"/>
      <c r="M286" s="356">
        <f t="shared" si="8"/>
        <v>30558183.538315989</v>
      </c>
      <c r="N286" s="356">
        <f t="shared" si="9"/>
        <v>0</v>
      </c>
    </row>
    <row r="287" spans="1:14" s="11" customFormat="1" outlineLevel="3" x14ac:dyDescent="0.25">
      <c r="A287" s="156" t="s">
        <v>482</v>
      </c>
      <c r="B287" s="155" t="s">
        <v>480</v>
      </c>
      <c r="C287" s="184"/>
      <c r="D287" s="153"/>
      <c r="E287" s="25" t="s">
        <v>472</v>
      </c>
      <c r="F287" s="25" t="s">
        <v>704</v>
      </c>
      <c r="G287" s="25" t="s">
        <v>379</v>
      </c>
      <c r="H287" s="25" t="s">
        <v>379</v>
      </c>
      <c r="I287" s="25" t="s">
        <v>379</v>
      </c>
      <c r="J287" s="238" t="s">
        <v>379</v>
      </c>
      <c r="K287" s="334">
        <v>0.33112582781456956</v>
      </c>
      <c r="L287" s="208"/>
      <c r="M287" s="356">
        <f t="shared" si="8"/>
        <v>22516556.291390728</v>
      </c>
      <c r="N287" s="356">
        <f t="shared" si="9"/>
        <v>0</v>
      </c>
    </row>
    <row r="288" spans="1:14" s="11" customFormat="1" outlineLevel="2" x14ac:dyDescent="0.25">
      <c r="A288" s="156"/>
      <c r="B288" s="155"/>
      <c r="C288" s="172" t="s">
        <v>404</v>
      </c>
      <c r="D288" s="183"/>
      <c r="E288" s="171"/>
      <c r="F288" s="171"/>
      <c r="G288" s="171" t="s">
        <v>379</v>
      </c>
      <c r="H288" s="171" t="s">
        <v>379</v>
      </c>
      <c r="I288" s="171" t="s">
        <v>379</v>
      </c>
      <c r="J288" s="331" t="s">
        <v>379</v>
      </c>
      <c r="K288" s="173">
        <v>0.8987701040681173</v>
      </c>
      <c r="L288" s="206">
        <v>0.35</v>
      </c>
      <c r="M288" s="355">
        <f t="shared" si="8"/>
        <v>61116367.076631978</v>
      </c>
      <c r="N288" s="355">
        <f t="shared" si="9"/>
        <v>21390728.476821192</v>
      </c>
    </row>
    <row r="289" spans="1:14" s="11" customFormat="1" outlineLevel="3" x14ac:dyDescent="0.25">
      <c r="A289" s="156" t="s">
        <v>482</v>
      </c>
      <c r="B289" s="155" t="s">
        <v>480</v>
      </c>
      <c r="C289" s="184"/>
      <c r="D289" s="153"/>
      <c r="E289" s="25" t="s">
        <v>433</v>
      </c>
      <c r="F289" s="25" t="s">
        <v>841</v>
      </c>
      <c r="G289" s="25" t="s">
        <v>341</v>
      </c>
      <c r="H289" s="25" t="s">
        <v>342</v>
      </c>
      <c r="I289" s="25" t="s">
        <v>983</v>
      </c>
      <c r="J289" s="238">
        <v>43949</v>
      </c>
      <c r="K289" s="334">
        <v>0.44938505203405865</v>
      </c>
      <c r="L289" s="208">
        <v>0.7</v>
      </c>
      <c r="M289" s="356">
        <f t="shared" si="8"/>
        <v>30558183.538315989</v>
      </c>
      <c r="N289" s="356">
        <f t="shared" si="9"/>
        <v>21390728.476821192</v>
      </c>
    </row>
    <row r="290" spans="1:14" s="11" customFormat="1" outlineLevel="3" x14ac:dyDescent="0.25">
      <c r="A290" s="156" t="s">
        <v>482</v>
      </c>
      <c r="B290" s="155" t="s">
        <v>480</v>
      </c>
      <c r="C290" s="184"/>
      <c r="D290" s="153"/>
      <c r="E290" s="25" t="s">
        <v>450</v>
      </c>
      <c r="F290" s="25" t="s">
        <v>842</v>
      </c>
      <c r="G290" s="25" t="s">
        <v>379</v>
      </c>
      <c r="H290" s="25" t="s">
        <v>379</v>
      </c>
      <c r="I290" s="25" t="s">
        <v>379</v>
      </c>
      <c r="J290" s="238" t="s">
        <v>379</v>
      </c>
      <c r="K290" s="334">
        <v>0.44938505203405865</v>
      </c>
      <c r="L290" s="208"/>
      <c r="M290" s="356">
        <f t="shared" si="8"/>
        <v>30558183.538315989</v>
      </c>
      <c r="N290" s="356">
        <f t="shared" si="9"/>
        <v>0</v>
      </c>
    </row>
    <row r="291" spans="1:14" s="11" customFormat="1" outlineLevel="2" x14ac:dyDescent="0.25">
      <c r="A291" s="156" t="s">
        <v>482</v>
      </c>
      <c r="B291" s="155"/>
      <c r="C291" s="172" t="s">
        <v>451</v>
      </c>
      <c r="D291" s="183"/>
      <c r="E291" s="171"/>
      <c r="F291" s="171"/>
      <c r="G291" s="171" t="s">
        <v>379</v>
      </c>
      <c r="H291" s="171" t="s">
        <v>379</v>
      </c>
      <c r="I291" s="171" t="s">
        <v>379</v>
      </c>
      <c r="J291" s="331" t="s">
        <v>379</v>
      </c>
      <c r="K291" s="173">
        <v>0.44938505203405865</v>
      </c>
      <c r="L291" s="206">
        <v>0</v>
      </c>
      <c r="M291" s="355">
        <f t="shared" si="8"/>
        <v>30558183.538315989</v>
      </c>
      <c r="N291" s="355">
        <f t="shared" si="9"/>
        <v>0</v>
      </c>
    </row>
    <row r="292" spans="1:14" s="11" customFormat="1" outlineLevel="3" x14ac:dyDescent="0.25">
      <c r="A292" s="156" t="s">
        <v>482</v>
      </c>
      <c r="B292" s="155" t="s">
        <v>480</v>
      </c>
      <c r="C292" s="184"/>
      <c r="D292" s="153"/>
      <c r="E292" s="25" t="s">
        <v>453</v>
      </c>
      <c r="F292" s="25" t="s">
        <v>680</v>
      </c>
      <c r="G292" s="25" t="s">
        <v>379</v>
      </c>
      <c r="H292" s="25" t="s">
        <v>379</v>
      </c>
      <c r="I292" s="25" t="s">
        <v>379</v>
      </c>
      <c r="J292" s="238" t="s">
        <v>379</v>
      </c>
      <c r="K292" s="334">
        <v>0.22469252601702933</v>
      </c>
      <c r="L292" s="208"/>
      <c r="M292" s="356">
        <f t="shared" si="8"/>
        <v>15279091.769157995</v>
      </c>
      <c r="N292" s="356">
        <f t="shared" si="9"/>
        <v>0</v>
      </c>
    </row>
    <row r="293" spans="1:14" s="11" customFormat="1" outlineLevel="3" x14ac:dyDescent="0.25">
      <c r="A293" s="156" t="s">
        <v>482</v>
      </c>
      <c r="B293" s="155" t="s">
        <v>480</v>
      </c>
      <c r="C293" s="184"/>
      <c r="D293" s="153"/>
      <c r="E293" s="25" t="s">
        <v>452</v>
      </c>
      <c r="F293" s="25" t="s">
        <v>685</v>
      </c>
      <c r="G293" s="25" t="s">
        <v>379</v>
      </c>
      <c r="H293" s="25" t="s">
        <v>379</v>
      </c>
      <c r="I293" s="25" t="s">
        <v>379</v>
      </c>
      <c r="J293" s="238" t="s">
        <v>379</v>
      </c>
      <c r="K293" s="334">
        <v>0.22469252601702933</v>
      </c>
      <c r="L293" s="208"/>
      <c r="M293" s="356">
        <f t="shared" si="8"/>
        <v>15279091.769157995</v>
      </c>
      <c r="N293" s="356">
        <f t="shared" si="9"/>
        <v>0</v>
      </c>
    </row>
    <row r="294" spans="1:14" s="11" customFormat="1" outlineLevel="2" x14ac:dyDescent="0.25">
      <c r="A294" s="156"/>
      <c r="B294" s="155"/>
      <c r="C294" s="172" t="s">
        <v>215</v>
      </c>
      <c r="D294" s="183"/>
      <c r="E294" s="171"/>
      <c r="F294" s="171"/>
      <c r="G294" s="171" t="s">
        <v>379</v>
      </c>
      <c r="H294" s="171" t="s">
        <v>379</v>
      </c>
      <c r="I294" s="171" t="s">
        <v>379</v>
      </c>
      <c r="J294" s="331" t="s">
        <v>379</v>
      </c>
      <c r="K294" s="173">
        <v>1.6911069063386943</v>
      </c>
      <c r="L294" s="206">
        <v>0.23496503496503496</v>
      </c>
      <c r="M294" s="355">
        <f t="shared" si="8"/>
        <v>114995269.63103122</v>
      </c>
      <c r="N294" s="355">
        <f t="shared" si="9"/>
        <v>27019867.549668871</v>
      </c>
    </row>
    <row r="295" spans="1:14" s="11" customFormat="1" outlineLevel="3" x14ac:dyDescent="0.25">
      <c r="A295" s="156" t="s">
        <v>482</v>
      </c>
      <c r="B295" s="155" t="s">
        <v>480</v>
      </c>
      <c r="C295" s="184"/>
      <c r="D295" s="153"/>
      <c r="E295" s="25" t="s">
        <v>444</v>
      </c>
      <c r="F295" s="25" t="s">
        <v>682</v>
      </c>
      <c r="G295" s="25" t="s">
        <v>341</v>
      </c>
      <c r="H295" s="25" t="s">
        <v>342</v>
      </c>
      <c r="I295" s="25" t="s">
        <v>983</v>
      </c>
      <c r="J295" s="238">
        <v>43949</v>
      </c>
      <c r="K295" s="334">
        <v>0.56764427625354774</v>
      </c>
      <c r="L295" s="208">
        <v>0.7</v>
      </c>
      <c r="M295" s="356">
        <f t="shared" si="8"/>
        <v>38599810.785241246</v>
      </c>
      <c r="N295" s="356">
        <f t="shared" si="9"/>
        <v>27019867.549668871</v>
      </c>
    </row>
    <row r="296" spans="1:14" s="11" customFormat="1" outlineLevel="3" x14ac:dyDescent="0.25">
      <c r="A296" s="156" t="s">
        <v>482</v>
      </c>
      <c r="B296" s="155" t="s">
        <v>480</v>
      </c>
      <c r="C296" s="184"/>
      <c r="D296" s="153"/>
      <c r="E296" s="25" t="s">
        <v>822</v>
      </c>
      <c r="F296" s="25" t="s">
        <v>683</v>
      </c>
      <c r="G296" s="25" t="s">
        <v>379</v>
      </c>
      <c r="H296" s="25" t="s">
        <v>379</v>
      </c>
      <c r="I296" s="25" t="s">
        <v>379</v>
      </c>
      <c r="J296" s="238" t="s">
        <v>379</v>
      </c>
      <c r="K296" s="334">
        <v>0.67407757805108803</v>
      </c>
      <c r="L296" s="208"/>
      <c r="M296" s="356">
        <f t="shared" si="8"/>
        <v>45837275.307473987</v>
      </c>
      <c r="N296" s="356">
        <f t="shared" si="9"/>
        <v>0</v>
      </c>
    </row>
    <row r="297" spans="1:14" s="11" customFormat="1" outlineLevel="3" x14ac:dyDescent="0.25">
      <c r="A297" s="156" t="s">
        <v>482</v>
      </c>
      <c r="B297" s="155" t="s">
        <v>480</v>
      </c>
      <c r="C297" s="184"/>
      <c r="D297" s="153"/>
      <c r="E297" s="25" t="s">
        <v>445</v>
      </c>
      <c r="F297" s="25" t="s">
        <v>684</v>
      </c>
      <c r="G297" s="25" t="s">
        <v>379</v>
      </c>
      <c r="H297" s="25" t="s">
        <v>379</v>
      </c>
      <c r="I297" s="25" t="s">
        <v>379</v>
      </c>
      <c r="J297" s="238" t="s">
        <v>379</v>
      </c>
      <c r="K297" s="334">
        <v>0.44938505203405865</v>
      </c>
      <c r="L297" s="208"/>
      <c r="M297" s="356">
        <f t="shared" si="8"/>
        <v>30558183.538315989</v>
      </c>
      <c r="N297" s="356">
        <f t="shared" si="9"/>
        <v>0</v>
      </c>
    </row>
    <row r="298" spans="1:14" s="11" customFormat="1" outlineLevel="2" x14ac:dyDescent="0.25">
      <c r="A298" s="156"/>
      <c r="B298" s="155"/>
      <c r="C298" s="172" t="s">
        <v>455</v>
      </c>
      <c r="D298" s="183"/>
      <c r="E298" s="171"/>
      <c r="F298" s="171"/>
      <c r="G298" s="171" t="s">
        <v>379</v>
      </c>
      <c r="H298" s="171" t="s">
        <v>379</v>
      </c>
      <c r="I298" s="171" t="s">
        <v>379</v>
      </c>
      <c r="J298" s="331" t="s">
        <v>379</v>
      </c>
      <c r="K298" s="173">
        <v>1.9157994323557237</v>
      </c>
      <c r="L298" s="206">
        <v>0</v>
      </c>
      <c r="M298" s="355">
        <f t="shared" si="8"/>
        <v>130274361.40018921</v>
      </c>
      <c r="N298" s="355">
        <f t="shared" si="9"/>
        <v>0</v>
      </c>
    </row>
    <row r="299" spans="1:14" s="11" customFormat="1" outlineLevel="3" x14ac:dyDescent="0.25">
      <c r="A299" s="156" t="s">
        <v>482</v>
      </c>
      <c r="B299" s="155" t="s">
        <v>480</v>
      </c>
      <c r="C299" s="184"/>
      <c r="D299" s="153"/>
      <c r="E299" s="25" t="s">
        <v>456</v>
      </c>
      <c r="F299" s="25" t="s">
        <v>676</v>
      </c>
      <c r="G299" s="25" t="s">
        <v>379</v>
      </c>
      <c r="H299" s="25" t="s">
        <v>379</v>
      </c>
      <c r="I299" s="25" t="s">
        <v>379</v>
      </c>
      <c r="J299" s="238" t="s">
        <v>379</v>
      </c>
      <c r="K299" s="334">
        <v>0.67407757805108803</v>
      </c>
      <c r="L299" s="208"/>
      <c r="M299" s="356">
        <f t="shared" si="8"/>
        <v>45837275.307473987</v>
      </c>
      <c r="N299" s="356">
        <f t="shared" si="9"/>
        <v>0</v>
      </c>
    </row>
    <row r="300" spans="1:14" s="11" customFormat="1" outlineLevel="3" x14ac:dyDescent="0.25">
      <c r="A300" s="156" t="s">
        <v>482</v>
      </c>
      <c r="B300" s="155" t="s">
        <v>480</v>
      </c>
      <c r="C300" s="184"/>
      <c r="D300" s="153"/>
      <c r="E300" s="25" t="s">
        <v>457</v>
      </c>
      <c r="F300" s="25" t="s">
        <v>677</v>
      </c>
      <c r="G300" s="25" t="s">
        <v>379</v>
      </c>
      <c r="H300" s="25" t="s">
        <v>379</v>
      </c>
      <c r="I300" s="25" t="s">
        <v>379</v>
      </c>
      <c r="J300" s="238" t="s">
        <v>379</v>
      </c>
      <c r="K300" s="334">
        <v>0.34295175023651847</v>
      </c>
      <c r="L300" s="208"/>
      <c r="M300" s="356">
        <f t="shared" si="8"/>
        <v>23320719.016083255</v>
      </c>
      <c r="N300" s="356">
        <f t="shared" si="9"/>
        <v>0</v>
      </c>
    </row>
    <row r="301" spans="1:14" s="11" customFormat="1" outlineLevel="3" x14ac:dyDescent="0.25">
      <c r="A301" s="156" t="s">
        <v>482</v>
      </c>
      <c r="B301" s="155" t="s">
        <v>480</v>
      </c>
      <c r="C301" s="184"/>
      <c r="D301" s="153"/>
      <c r="E301" s="25" t="s">
        <v>458</v>
      </c>
      <c r="F301" s="25" t="s">
        <v>681</v>
      </c>
      <c r="G301" s="25" t="s">
        <v>379</v>
      </c>
      <c r="H301" s="25" t="s">
        <v>379</v>
      </c>
      <c r="I301" s="25" t="s">
        <v>379</v>
      </c>
      <c r="J301" s="238" t="s">
        <v>379</v>
      </c>
      <c r="K301" s="334">
        <v>0.55581835383159883</v>
      </c>
      <c r="L301" s="208"/>
      <c r="M301" s="356">
        <f t="shared" si="8"/>
        <v>37795648.060548723</v>
      </c>
      <c r="N301" s="356">
        <f t="shared" si="9"/>
        <v>0</v>
      </c>
    </row>
    <row r="302" spans="1:14" s="11" customFormat="1" outlineLevel="3" x14ac:dyDescent="0.25">
      <c r="A302" s="156" t="s">
        <v>482</v>
      </c>
      <c r="B302" s="168" t="s">
        <v>480</v>
      </c>
      <c r="C302" s="175"/>
      <c r="D302" s="186"/>
      <c r="E302" s="340" t="s">
        <v>459</v>
      </c>
      <c r="F302" s="25" t="s">
        <v>705</v>
      </c>
      <c r="G302" s="340" t="s">
        <v>379</v>
      </c>
      <c r="H302" s="340" t="s">
        <v>379</v>
      </c>
      <c r="I302" s="340" t="s">
        <v>379</v>
      </c>
      <c r="J302" s="341" t="s">
        <v>379</v>
      </c>
      <c r="K302" s="342">
        <v>0.34295175023651847</v>
      </c>
      <c r="L302" s="343"/>
      <c r="M302" s="364">
        <f t="shared" si="8"/>
        <v>23320719.016083255</v>
      </c>
      <c r="N302" s="364">
        <f t="shared" si="9"/>
        <v>0</v>
      </c>
    </row>
    <row r="303" spans="1:14" s="11" customFormat="1" outlineLevel="2" x14ac:dyDescent="0.25">
      <c r="A303" s="156"/>
      <c r="B303" s="155"/>
      <c r="C303" s="172" t="s">
        <v>840</v>
      </c>
      <c r="D303" s="183"/>
      <c r="E303" s="171"/>
      <c r="F303" s="171"/>
      <c r="G303" s="171" t="s">
        <v>379</v>
      </c>
      <c r="H303" s="171" t="s">
        <v>379</v>
      </c>
      <c r="I303" s="171" t="s">
        <v>379</v>
      </c>
      <c r="J303" s="331" t="s">
        <v>379</v>
      </c>
      <c r="K303" s="173">
        <v>0.94607379375591294</v>
      </c>
      <c r="L303" s="206">
        <v>0</v>
      </c>
      <c r="M303" s="355">
        <f t="shared" si="8"/>
        <v>64333017.97540208</v>
      </c>
      <c r="N303" s="355">
        <f t="shared" si="9"/>
        <v>0</v>
      </c>
    </row>
    <row r="304" spans="1:14" s="11" customFormat="1" outlineLevel="3" x14ac:dyDescent="0.25">
      <c r="A304" s="156" t="s">
        <v>482</v>
      </c>
      <c r="B304" s="155" t="s">
        <v>480</v>
      </c>
      <c r="C304" s="184"/>
      <c r="D304" s="153"/>
      <c r="E304" s="25" t="s">
        <v>834</v>
      </c>
      <c r="F304" s="25" t="s">
        <v>835</v>
      </c>
      <c r="G304" s="25" t="s">
        <v>379</v>
      </c>
      <c r="H304" s="25" t="s">
        <v>379</v>
      </c>
      <c r="I304" s="25" t="s">
        <v>379</v>
      </c>
      <c r="J304" s="238" t="s">
        <v>379</v>
      </c>
      <c r="K304" s="334">
        <v>0.35477767265846738</v>
      </c>
      <c r="L304" s="208"/>
      <c r="M304" s="356">
        <f t="shared" si="8"/>
        <v>24124881.740775779</v>
      </c>
      <c r="N304" s="356">
        <f t="shared" si="9"/>
        <v>0</v>
      </c>
    </row>
    <row r="305" spans="1:14" s="11" customFormat="1" outlineLevel="3" x14ac:dyDescent="0.25">
      <c r="A305" s="156" t="s">
        <v>482</v>
      </c>
      <c r="B305" s="155" t="s">
        <v>480</v>
      </c>
      <c r="C305" s="184"/>
      <c r="D305" s="153"/>
      <c r="E305" s="25" t="s">
        <v>836</v>
      </c>
      <c r="F305" s="25" t="s">
        <v>837</v>
      </c>
      <c r="G305" s="25" t="s">
        <v>379</v>
      </c>
      <c r="H305" s="25" t="s">
        <v>379</v>
      </c>
      <c r="I305" s="25" t="s">
        <v>379</v>
      </c>
      <c r="J305" s="238" t="s">
        <v>379</v>
      </c>
      <c r="K305" s="334">
        <v>0.35477767265846738</v>
      </c>
      <c r="L305" s="208"/>
      <c r="M305" s="356">
        <f t="shared" si="8"/>
        <v>24124881.740775779</v>
      </c>
      <c r="N305" s="356">
        <f t="shared" si="9"/>
        <v>0</v>
      </c>
    </row>
    <row r="306" spans="1:14" s="11" customFormat="1" outlineLevel="3" x14ac:dyDescent="0.25">
      <c r="A306" s="156" t="s">
        <v>482</v>
      </c>
      <c r="B306" s="155" t="s">
        <v>480</v>
      </c>
      <c r="C306" s="184"/>
      <c r="D306" s="153"/>
      <c r="E306" s="25" t="s">
        <v>838</v>
      </c>
      <c r="F306" s="25" t="s">
        <v>839</v>
      </c>
      <c r="G306" s="25" t="s">
        <v>379</v>
      </c>
      <c r="H306" s="25" t="s">
        <v>379</v>
      </c>
      <c r="I306" s="25" t="s">
        <v>379</v>
      </c>
      <c r="J306" s="238" t="s">
        <v>379</v>
      </c>
      <c r="K306" s="334">
        <v>0.23651844843897823</v>
      </c>
      <c r="L306" s="208"/>
      <c r="M306" s="356">
        <f t="shared" si="8"/>
        <v>16083254.49385052</v>
      </c>
      <c r="N306" s="356">
        <f t="shared" si="9"/>
        <v>0</v>
      </c>
    </row>
    <row r="307" spans="1:14" x14ac:dyDescent="0.25">
      <c r="K307" s="70"/>
    </row>
    <row r="308" spans="1:14" x14ac:dyDescent="0.25">
      <c r="K308" s="70"/>
    </row>
    <row r="309" spans="1:14" x14ac:dyDescent="0.25">
      <c r="J309" s="162" t="s">
        <v>494</v>
      </c>
      <c r="K309" s="70">
        <v>0.59129612109744556</v>
      </c>
      <c r="L309" s="201">
        <v>1</v>
      </c>
    </row>
    <row r="310" spans="1:14" x14ac:dyDescent="0.25">
      <c r="J310" s="162" t="s">
        <v>503</v>
      </c>
      <c r="K310" s="344">
        <v>22.469252601702934</v>
      </c>
      <c r="L310" s="201">
        <v>3.3684210526315789E-2</v>
      </c>
    </row>
    <row r="311" spans="1:14" x14ac:dyDescent="0.25">
      <c r="J311" s="162" t="s">
        <v>4</v>
      </c>
      <c r="K311" s="344">
        <v>55.771050141911076</v>
      </c>
      <c r="L311" s="201">
        <v>0.42049406276505502</v>
      </c>
    </row>
    <row r="312" spans="1:14" x14ac:dyDescent="0.25">
      <c r="J312" s="162" t="s">
        <v>195</v>
      </c>
      <c r="K312" s="344">
        <v>21.168401135288551</v>
      </c>
      <c r="L312" s="201">
        <v>5.5921787709497205E-2</v>
      </c>
    </row>
  </sheetData>
  <autoFilter ref="A2:L306"/>
  <conditionalFormatting sqref="F307:F1048576 F242:F248 F226:F234 F12:F17 F20:F21 F65:F72 F74:F113 F250:F302 F238:F240 F1:F10 F23:F32 F174:F179 F36:F60 F181:F222">
    <cfRule type="duplicateValues" dxfId="147" priority="18"/>
  </conditionalFormatting>
  <conditionalFormatting sqref="F11">
    <cfRule type="duplicateValues" dxfId="146" priority="17"/>
  </conditionalFormatting>
  <conditionalFormatting sqref="F18:F19">
    <cfRule type="duplicateValues" dxfId="145" priority="16"/>
  </conditionalFormatting>
  <conditionalFormatting sqref="F61">
    <cfRule type="duplicateValues" dxfId="144" priority="15"/>
  </conditionalFormatting>
  <conditionalFormatting sqref="F62:F64">
    <cfRule type="duplicateValues" dxfId="143" priority="14"/>
  </conditionalFormatting>
  <conditionalFormatting sqref="F73">
    <cfRule type="duplicateValues" dxfId="142" priority="13"/>
  </conditionalFormatting>
  <conditionalFormatting sqref="F180">
    <cfRule type="duplicateValues" dxfId="141" priority="12"/>
  </conditionalFormatting>
  <conditionalFormatting sqref="F223:F224">
    <cfRule type="duplicateValues" dxfId="140" priority="11"/>
  </conditionalFormatting>
  <conditionalFormatting sqref="F241">
    <cfRule type="duplicateValues" dxfId="139" priority="10"/>
  </conditionalFormatting>
  <conditionalFormatting sqref="F249">
    <cfRule type="duplicateValues" dxfId="138" priority="9"/>
  </conditionalFormatting>
  <conditionalFormatting sqref="F225">
    <cfRule type="duplicateValues" dxfId="137" priority="8"/>
  </conditionalFormatting>
  <conditionalFormatting sqref="F237">
    <cfRule type="duplicateValues" dxfId="136" priority="7"/>
  </conditionalFormatting>
  <conditionalFormatting sqref="F235">
    <cfRule type="duplicateValues" dxfId="135" priority="6"/>
  </conditionalFormatting>
  <conditionalFormatting sqref="F236">
    <cfRule type="duplicateValues" dxfId="134" priority="5"/>
  </conditionalFormatting>
  <conditionalFormatting sqref="F303:F306">
    <cfRule type="duplicateValues" dxfId="133" priority="4"/>
  </conditionalFormatting>
  <conditionalFormatting sqref="F22">
    <cfRule type="duplicateValues" dxfId="132" priority="3"/>
  </conditionalFormatting>
  <conditionalFormatting sqref="F156:F173">
    <cfRule type="duplicateValues" dxfId="131" priority="2"/>
  </conditionalFormatting>
  <conditionalFormatting sqref="F114:F155">
    <cfRule type="duplicateValues" dxfId="130" priority="19"/>
  </conditionalFormatting>
  <conditionalFormatting sqref="F33:F35">
    <cfRule type="duplicateValues" dxfId="129" priority="1"/>
  </conditionalFormatting>
  <printOptions horizontalCentered="1"/>
  <pageMargins left="0.31496062992125984" right="0.31496062992125984" top="0.55118110236220474" bottom="0.55118110236220474" header="0.31496062992125984" footer="0.31496062992125984"/>
  <pageSetup paperSize="8" scale="49" fitToHeight="1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F122"/>
  <sheetViews>
    <sheetView view="pageBreakPreview" zoomScale="70" zoomScaleNormal="85" zoomScaleSheetLayoutView="70" workbookViewId="0">
      <pane xSplit="6" ySplit="3" topLeftCell="G4" activePane="bottomRight" state="frozen"/>
      <selection activeCell="H7" sqref="H7:H22"/>
      <selection pane="topRight" activeCell="H7" sqref="H7:H22"/>
      <selection pane="bottomLeft" activeCell="H7" sqref="H7:H22"/>
      <selection pane="bottomRight" activeCell="H7" sqref="H7:H22"/>
    </sheetView>
  </sheetViews>
  <sheetFormatPr defaultColWidth="9.140625" defaultRowHeight="15" outlineLevelRow="3" x14ac:dyDescent="0.25"/>
  <cols>
    <col min="1" max="4" width="1.28515625" style="2" customWidth="1"/>
    <col min="5" max="5" width="21.85546875" style="7" customWidth="1"/>
    <col min="6" max="7" width="55" style="6" customWidth="1"/>
    <col min="8" max="8" width="15.28515625" style="2" bestFit="1" customWidth="1"/>
    <col min="9" max="9" width="7" style="2" customWidth="1"/>
    <col min="10" max="10" width="5" style="2" bestFit="1" customWidth="1"/>
    <col min="11" max="11" width="14" style="2" customWidth="1"/>
    <col min="12" max="12" width="9.7109375" style="37" customWidth="1"/>
    <col min="13" max="13" width="10.85546875" style="2" customWidth="1"/>
    <col min="14" max="14" width="11" style="37" customWidth="1"/>
    <col min="15" max="15" width="4.28515625" style="2" bestFit="1" customWidth="1"/>
    <col min="16" max="16" width="9.140625" style="47"/>
    <col min="17" max="17" width="4.28515625" style="2" customWidth="1"/>
    <col min="18" max="18" width="5.85546875" style="2" customWidth="1"/>
    <col min="19" max="19" width="6.85546875" style="2" customWidth="1"/>
    <col min="20" max="20" width="11.140625" style="2" customWidth="1"/>
    <col min="21" max="21" width="9.140625" style="37"/>
    <col min="22" max="22" width="11.85546875" style="2" customWidth="1"/>
    <col min="23" max="23" width="9.140625" style="37"/>
    <col min="24" max="24" width="9.140625" style="2"/>
    <col min="25" max="25" width="4.28515625" style="2" customWidth="1"/>
    <col min="26" max="26" width="5.7109375" style="2" customWidth="1"/>
    <col min="27" max="27" width="7.140625" style="2" customWidth="1"/>
    <col min="28" max="28" width="11.5703125" style="2" customWidth="1"/>
    <col min="29" max="30" width="9.140625" style="2"/>
    <col min="31" max="31" width="10.42578125" style="2" customWidth="1"/>
    <col min="32" max="32" width="7.5703125" style="2" customWidth="1"/>
    <col min="33" max="16384" width="9.140625" style="2"/>
  </cols>
  <sheetData>
    <row r="1" spans="1:32" ht="57" customHeight="1" x14ac:dyDescent="0.25">
      <c r="A1" s="443" t="s">
        <v>254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  <c r="O1" s="443"/>
      <c r="P1" s="443"/>
      <c r="Q1" s="443"/>
      <c r="R1" s="443"/>
      <c r="S1" s="443"/>
      <c r="T1" s="443"/>
      <c r="U1" s="443"/>
      <c r="V1" s="443"/>
      <c r="W1" s="443"/>
      <c r="X1" s="443"/>
      <c r="Y1" s="443"/>
      <c r="Z1" s="443"/>
      <c r="AA1" s="443"/>
      <c r="AB1" s="443"/>
      <c r="AC1" s="443"/>
      <c r="AD1" s="443"/>
    </row>
    <row r="2" spans="1:32" ht="37.5" customHeight="1" x14ac:dyDescent="0.25">
      <c r="B2" s="444"/>
      <c r="C2" s="444"/>
      <c r="D2" s="445"/>
      <c r="E2" s="5" t="s">
        <v>0</v>
      </c>
      <c r="F2" s="5" t="s">
        <v>1</v>
      </c>
      <c r="G2" s="5" t="s">
        <v>291</v>
      </c>
      <c r="H2" s="1" t="s">
        <v>228</v>
      </c>
      <c r="I2" s="31" t="s">
        <v>231</v>
      </c>
      <c r="J2" s="31" t="s">
        <v>232</v>
      </c>
      <c r="K2" s="31" t="s">
        <v>255</v>
      </c>
      <c r="L2" s="38" t="s">
        <v>233</v>
      </c>
      <c r="M2" s="31" t="s">
        <v>234</v>
      </c>
      <c r="N2" s="38" t="s">
        <v>235</v>
      </c>
      <c r="O2" s="31" t="s">
        <v>236</v>
      </c>
      <c r="P2" s="32" t="s">
        <v>237</v>
      </c>
      <c r="Q2" s="60" t="s">
        <v>238</v>
      </c>
      <c r="R2" s="35" t="s">
        <v>231</v>
      </c>
      <c r="S2" s="35" t="s">
        <v>232</v>
      </c>
      <c r="T2" s="35" t="s">
        <v>255</v>
      </c>
      <c r="U2" s="46" t="s">
        <v>233</v>
      </c>
      <c r="V2" s="35" t="s">
        <v>234</v>
      </c>
      <c r="W2" s="46" t="s">
        <v>235</v>
      </c>
      <c r="X2" s="35" t="s">
        <v>236</v>
      </c>
      <c r="Y2" s="61"/>
      <c r="Z2" s="36" t="s">
        <v>231</v>
      </c>
      <c r="AA2" s="36" t="s">
        <v>232</v>
      </c>
      <c r="AB2" s="36" t="s">
        <v>255</v>
      </c>
      <c r="AC2" s="36" t="s">
        <v>233</v>
      </c>
      <c r="AD2" s="36" t="s">
        <v>234</v>
      </c>
      <c r="AE2" s="36" t="s">
        <v>235</v>
      </c>
      <c r="AF2" s="36" t="s">
        <v>236</v>
      </c>
    </row>
    <row r="3" spans="1:32" ht="37.5" customHeight="1" x14ac:dyDescent="0.25">
      <c r="A3" s="3"/>
      <c r="B3" s="3"/>
      <c r="C3" s="3"/>
      <c r="D3" s="3"/>
      <c r="E3" s="446" t="s">
        <v>6</v>
      </c>
      <c r="F3" s="447"/>
      <c r="G3" s="82"/>
      <c r="H3" s="72">
        <f>+H4+H41</f>
        <v>100</v>
      </c>
      <c r="I3" s="58"/>
      <c r="J3" s="58"/>
      <c r="K3" s="77"/>
      <c r="L3" s="59"/>
      <c r="M3" s="58"/>
      <c r="N3" s="59"/>
      <c r="O3" s="58"/>
      <c r="P3" s="69">
        <f>(P4*H4+P41*H41)/H3</f>
        <v>0</v>
      </c>
      <c r="Q3" s="33" t="s">
        <v>239</v>
      </c>
      <c r="R3" s="58"/>
      <c r="S3" s="58"/>
      <c r="T3" s="58"/>
      <c r="U3" s="59"/>
      <c r="V3" s="58"/>
      <c r="W3" s="59"/>
      <c r="X3" s="58"/>
      <c r="Y3" s="34" t="s">
        <v>240</v>
      </c>
      <c r="Z3" s="58"/>
      <c r="AA3" s="58"/>
      <c r="AB3" s="58"/>
      <c r="AC3" s="58"/>
      <c r="AD3" s="58"/>
      <c r="AE3" s="58"/>
      <c r="AF3" s="58"/>
    </row>
    <row r="4" spans="1:32" s="11" customFormat="1" ht="17.25" customHeight="1" x14ac:dyDescent="0.25">
      <c r="A4" s="8"/>
      <c r="B4" s="8"/>
      <c r="C4" s="8"/>
      <c r="D4" s="8"/>
      <c r="E4" s="9"/>
      <c r="F4" s="10" t="s">
        <v>2</v>
      </c>
      <c r="G4" s="55"/>
      <c r="H4" s="73">
        <f>H5+H23+H36</f>
        <v>18.424710283626222</v>
      </c>
      <c r="I4" s="55"/>
      <c r="J4" s="55"/>
      <c r="K4" s="55"/>
      <c r="L4" s="56"/>
      <c r="M4" s="55"/>
      <c r="N4" s="56"/>
      <c r="O4" s="55"/>
      <c r="P4" s="57">
        <f>(P5*H5+P23*H23+P36*H36)/H4</f>
        <v>0</v>
      </c>
      <c r="Q4" s="62"/>
      <c r="R4" s="55"/>
      <c r="S4" s="55"/>
      <c r="T4" s="55"/>
      <c r="U4" s="56"/>
      <c r="V4" s="55"/>
      <c r="W4" s="56"/>
      <c r="X4" s="55"/>
      <c r="Y4" s="63"/>
      <c r="Z4" s="55"/>
      <c r="AA4" s="55"/>
      <c r="AB4" s="55"/>
      <c r="AC4" s="56"/>
      <c r="AD4" s="55"/>
      <c r="AE4" s="56"/>
      <c r="AF4" s="55"/>
    </row>
    <row r="5" spans="1:32" s="11" customFormat="1" outlineLevel="1" x14ac:dyDescent="0.25">
      <c r="A5" s="8"/>
      <c r="B5" s="12"/>
      <c r="C5" s="12"/>
      <c r="D5" s="12"/>
      <c r="E5" s="13"/>
      <c r="F5" s="14" t="s">
        <v>7</v>
      </c>
      <c r="G5" s="14"/>
      <c r="H5" s="27">
        <f>H6</f>
        <v>12.887195058291265</v>
      </c>
      <c r="I5" s="14"/>
      <c r="J5" s="14"/>
      <c r="K5" s="14"/>
      <c r="L5" s="40"/>
      <c r="M5" s="14"/>
      <c r="N5" s="40"/>
      <c r="O5" s="14"/>
      <c r="P5" s="49">
        <f>P6</f>
        <v>0</v>
      </c>
      <c r="Q5" s="62"/>
      <c r="R5" s="14"/>
      <c r="S5" s="14"/>
      <c r="T5" s="14"/>
      <c r="U5" s="40"/>
      <c r="V5" s="14"/>
      <c r="W5" s="40"/>
      <c r="X5" s="14"/>
      <c r="Y5" s="63"/>
      <c r="Z5" s="14"/>
      <c r="AA5" s="14"/>
      <c r="AB5" s="14"/>
      <c r="AC5" s="40"/>
      <c r="AD5" s="14"/>
      <c r="AE5" s="40"/>
      <c r="AF5" s="14"/>
    </row>
    <row r="6" spans="1:32" s="11" customFormat="1" outlineLevel="2" x14ac:dyDescent="0.25">
      <c r="A6" s="8"/>
      <c r="B6" s="12"/>
      <c r="C6" s="15"/>
      <c r="D6" s="15"/>
      <c r="E6" s="16"/>
      <c r="F6" s="17" t="s">
        <v>256</v>
      </c>
      <c r="G6" s="83"/>
      <c r="H6" s="28">
        <f>SUM(H7:H22)</f>
        <v>12.887195058291265</v>
      </c>
      <c r="I6" s="17"/>
      <c r="J6" s="17"/>
      <c r="K6" s="17"/>
      <c r="L6" s="41"/>
      <c r="M6" s="17"/>
      <c r="N6" s="41"/>
      <c r="O6" s="17"/>
      <c r="P6" s="50">
        <f>SUMPRODUCT(P7:P22,H7:H22)/H6</f>
        <v>0</v>
      </c>
      <c r="Q6" s="62"/>
      <c r="R6" s="17"/>
      <c r="S6" s="17"/>
      <c r="T6" s="17"/>
      <c r="U6" s="41"/>
      <c r="V6" s="17"/>
      <c r="W6" s="41"/>
      <c r="X6" s="17"/>
      <c r="Y6" s="63"/>
      <c r="Z6" s="17"/>
      <c r="AA6" s="17"/>
      <c r="AB6" s="17"/>
      <c r="AC6" s="41"/>
      <c r="AD6" s="17"/>
      <c r="AE6" s="41"/>
      <c r="AF6" s="17"/>
    </row>
    <row r="7" spans="1:32" s="11" customFormat="1" outlineLevel="3" x14ac:dyDescent="0.25">
      <c r="A7" s="8"/>
      <c r="B7" s="12"/>
      <c r="C7" s="15"/>
      <c r="D7" s="15"/>
      <c r="E7" s="24"/>
      <c r="F7" s="25" t="s">
        <v>19</v>
      </c>
      <c r="G7" s="84"/>
      <c r="H7" s="29">
        <v>1.2180267965895251</v>
      </c>
      <c r="I7" s="64" t="str">
        <f>IF(R7="","",IF(AND(R7&lt;&gt;"",Z7=""),R7,Z7))</f>
        <v/>
      </c>
      <c r="J7" s="25" t="str">
        <f t="shared" ref="J7:O7" si="0">IF(S7="","",IF(AND(S7&lt;&gt;"",AA7=""),S7,AA7))</f>
        <v/>
      </c>
      <c r="K7" s="25"/>
      <c r="L7" s="42" t="str">
        <f t="shared" si="0"/>
        <v/>
      </c>
      <c r="M7" s="25" t="str">
        <f t="shared" si="0"/>
        <v/>
      </c>
      <c r="N7" s="42" t="str">
        <f t="shared" si="0"/>
        <v/>
      </c>
      <c r="O7" s="42" t="str">
        <f t="shared" si="0"/>
        <v/>
      </c>
      <c r="P7" s="51"/>
      <c r="Q7" s="62"/>
      <c r="R7" s="25"/>
      <c r="S7" s="25"/>
      <c r="T7" s="25"/>
      <c r="U7" s="42"/>
      <c r="V7" s="25"/>
      <c r="W7" s="42"/>
      <c r="X7" s="25"/>
      <c r="Y7" s="63"/>
      <c r="Z7" s="25"/>
      <c r="AA7" s="25"/>
      <c r="AB7" s="25"/>
      <c r="AC7" s="42"/>
      <c r="AD7" s="25"/>
      <c r="AE7" s="42"/>
      <c r="AF7" s="25"/>
    </row>
    <row r="8" spans="1:32" s="11" customFormat="1" outlineLevel="3" x14ac:dyDescent="0.25">
      <c r="A8" s="8"/>
      <c r="B8" s="12"/>
      <c r="C8" s="15"/>
      <c r="D8" s="15"/>
      <c r="E8" s="24"/>
      <c r="F8" s="25" t="s">
        <v>173</v>
      </c>
      <c r="G8" s="84"/>
      <c r="H8" s="29">
        <v>0.60901339829476253</v>
      </c>
      <c r="I8" s="25" t="str">
        <f t="shared" ref="I8:I19" si="1">IF(R8="","",IF(AND(R8&lt;&gt;"",Z8=""),R8,Z8))</f>
        <v/>
      </c>
      <c r="J8" s="25" t="str">
        <f t="shared" ref="J8:J19" si="2">IF(S8="","",IF(AND(S8&lt;&gt;"",AA8=""),S8,AA8))</f>
        <v/>
      </c>
      <c r="K8" s="25"/>
      <c r="L8" s="42" t="str">
        <f t="shared" ref="L8:L19" si="3">IF(U8="","",IF(AND(U8&lt;&gt;"",AC8=""),U8,AC8))</f>
        <v/>
      </c>
      <c r="M8" s="25" t="str">
        <f t="shared" ref="M8:M19" si="4">IF(V8="","",IF(AND(V8&lt;&gt;"",AD8=""),V8,AD8))</f>
        <v/>
      </c>
      <c r="N8" s="42" t="str">
        <f t="shared" ref="N8:N19" si="5">IF(W8="","",IF(AND(W8&lt;&gt;"",AE8=""),W8,AE8))</f>
        <v/>
      </c>
      <c r="O8" s="25" t="str">
        <f t="shared" ref="O8:O19" si="6">IF(X8="","",IF(AND(X8&lt;&gt;"",AF8=""),X8,AF8))</f>
        <v/>
      </c>
      <c r="P8" s="51"/>
      <c r="Q8" s="62"/>
      <c r="R8" s="25"/>
      <c r="S8" s="25"/>
      <c r="T8" s="25"/>
      <c r="U8" s="42"/>
      <c r="V8" s="25"/>
      <c r="W8" s="42"/>
      <c r="X8" s="25"/>
      <c r="Y8" s="63"/>
      <c r="Z8" s="25"/>
      <c r="AA8" s="25"/>
      <c r="AB8" s="25"/>
      <c r="AC8" s="42"/>
      <c r="AD8" s="25"/>
      <c r="AE8" s="42"/>
      <c r="AF8" s="25"/>
    </row>
    <row r="9" spans="1:32" s="11" customFormat="1" outlineLevel="3" x14ac:dyDescent="0.25">
      <c r="A9" s="8"/>
      <c r="B9" s="12"/>
      <c r="C9" s="15"/>
      <c r="D9" s="15"/>
      <c r="E9" s="24"/>
      <c r="F9" s="25" t="s">
        <v>257</v>
      </c>
      <c r="G9" s="84"/>
      <c r="H9" s="29">
        <v>0.60901339829476253</v>
      </c>
      <c r="I9" s="25" t="str">
        <f t="shared" si="1"/>
        <v/>
      </c>
      <c r="J9" s="25" t="str">
        <f t="shared" si="2"/>
        <v/>
      </c>
      <c r="K9" s="25"/>
      <c r="L9" s="42" t="str">
        <f t="shared" si="3"/>
        <v/>
      </c>
      <c r="M9" s="25" t="str">
        <f t="shared" si="4"/>
        <v/>
      </c>
      <c r="N9" s="42" t="str">
        <f t="shared" si="5"/>
        <v/>
      </c>
      <c r="O9" s="25" t="str">
        <f t="shared" si="6"/>
        <v/>
      </c>
      <c r="P9" s="51"/>
      <c r="Q9" s="62"/>
      <c r="R9" s="25"/>
      <c r="S9" s="25"/>
      <c r="T9" s="25"/>
      <c r="U9" s="42"/>
      <c r="V9" s="25"/>
      <c r="W9" s="42"/>
      <c r="X9" s="25"/>
      <c r="Y9" s="63"/>
      <c r="Z9" s="25"/>
      <c r="AA9" s="25"/>
      <c r="AB9" s="25"/>
      <c r="AC9" s="42"/>
      <c r="AD9" s="25"/>
      <c r="AE9" s="42"/>
      <c r="AF9" s="25"/>
    </row>
    <row r="10" spans="1:32" s="11" customFormat="1" outlineLevel="3" x14ac:dyDescent="0.25">
      <c r="A10" s="8"/>
      <c r="B10" s="12"/>
      <c r="C10" s="15"/>
      <c r="D10" s="15"/>
      <c r="E10" s="24"/>
      <c r="F10" s="25" t="s">
        <v>258</v>
      </c>
      <c r="G10" s="84"/>
      <c r="H10" s="29">
        <v>0.60901339829476253</v>
      </c>
      <c r="I10" s="25" t="str">
        <f t="shared" si="1"/>
        <v/>
      </c>
      <c r="J10" s="25" t="str">
        <f t="shared" si="2"/>
        <v/>
      </c>
      <c r="K10" s="25"/>
      <c r="L10" s="42" t="str">
        <f t="shared" si="3"/>
        <v/>
      </c>
      <c r="M10" s="25" t="str">
        <f t="shared" si="4"/>
        <v/>
      </c>
      <c r="N10" s="42" t="str">
        <f t="shared" si="5"/>
        <v/>
      </c>
      <c r="O10" s="25" t="str">
        <f t="shared" si="6"/>
        <v/>
      </c>
      <c r="P10" s="51"/>
      <c r="Q10" s="62"/>
      <c r="R10" s="25"/>
      <c r="S10" s="25"/>
      <c r="T10" s="25"/>
      <c r="U10" s="42"/>
      <c r="V10" s="25"/>
      <c r="W10" s="42"/>
      <c r="X10" s="25"/>
      <c r="Y10" s="63"/>
      <c r="Z10" s="25"/>
      <c r="AA10" s="25"/>
      <c r="AB10" s="25"/>
      <c r="AC10" s="42"/>
      <c r="AD10" s="25"/>
      <c r="AE10" s="42"/>
      <c r="AF10" s="25"/>
    </row>
    <row r="11" spans="1:32" s="11" customFormat="1" outlineLevel="3" x14ac:dyDescent="0.25">
      <c r="A11" s="8"/>
      <c r="B11" s="12"/>
      <c r="C11" s="15"/>
      <c r="D11" s="15"/>
      <c r="E11" s="24" t="s">
        <v>251</v>
      </c>
      <c r="F11" s="25" t="s">
        <v>174</v>
      </c>
      <c r="G11" s="84"/>
      <c r="H11" s="29">
        <v>4.2842717939794497</v>
      </c>
      <c r="I11" s="25" t="str">
        <f t="shared" si="1"/>
        <v/>
      </c>
      <c r="J11" s="25" t="str">
        <f t="shared" si="2"/>
        <v/>
      </c>
      <c r="K11" s="25"/>
      <c r="L11" s="42" t="str">
        <f t="shared" si="3"/>
        <v/>
      </c>
      <c r="M11" s="25" t="str">
        <f t="shared" si="4"/>
        <v/>
      </c>
      <c r="N11" s="42" t="str">
        <f t="shared" si="5"/>
        <v/>
      </c>
      <c r="O11" s="25" t="str">
        <f t="shared" si="6"/>
        <v/>
      </c>
      <c r="P11" s="51"/>
      <c r="Q11" s="62"/>
      <c r="R11" s="25"/>
      <c r="S11" s="25"/>
      <c r="T11" s="25"/>
      <c r="U11" s="42"/>
      <c r="V11" s="25"/>
      <c r="W11" s="42"/>
      <c r="X11" s="25"/>
      <c r="Y11" s="63"/>
      <c r="Z11" s="25"/>
      <c r="AA11" s="25"/>
      <c r="AB11" s="25"/>
      <c r="AC11" s="42"/>
      <c r="AD11" s="25"/>
      <c r="AE11" s="42"/>
      <c r="AF11" s="25"/>
    </row>
    <row r="12" spans="1:32" s="11" customFormat="1" outlineLevel="3" x14ac:dyDescent="0.25">
      <c r="A12" s="8"/>
      <c r="B12" s="12"/>
      <c r="C12" s="15"/>
      <c r="D12" s="15"/>
      <c r="E12" s="24"/>
      <c r="F12" s="25" t="s">
        <v>196</v>
      </c>
      <c r="G12" s="84"/>
      <c r="H12" s="29">
        <v>1.2180267965895251</v>
      </c>
      <c r="I12" s="25" t="str">
        <f t="shared" si="1"/>
        <v/>
      </c>
      <c r="J12" s="25" t="str">
        <f t="shared" si="2"/>
        <v/>
      </c>
      <c r="K12" s="78"/>
      <c r="L12" s="42" t="str">
        <f t="shared" si="3"/>
        <v/>
      </c>
      <c r="M12" s="25" t="str">
        <f t="shared" si="4"/>
        <v/>
      </c>
      <c r="N12" s="42" t="str">
        <f t="shared" si="5"/>
        <v/>
      </c>
      <c r="O12" s="25" t="str">
        <f t="shared" si="6"/>
        <v/>
      </c>
      <c r="P12" s="51"/>
      <c r="Q12" s="62"/>
      <c r="R12" s="25"/>
      <c r="S12" s="25"/>
      <c r="T12" s="25"/>
      <c r="U12" s="42"/>
      <c r="V12" s="25"/>
      <c r="W12" s="42"/>
      <c r="X12" s="25"/>
      <c r="Y12" s="63"/>
      <c r="Z12" s="25"/>
      <c r="AA12" s="25"/>
      <c r="AB12" s="25"/>
      <c r="AC12" s="42"/>
      <c r="AD12" s="25"/>
      <c r="AE12" s="42"/>
      <c r="AF12" s="25"/>
    </row>
    <row r="13" spans="1:32" s="11" customFormat="1" outlineLevel="3" x14ac:dyDescent="0.25">
      <c r="A13" s="8"/>
      <c r="B13" s="12"/>
      <c r="C13" s="15"/>
      <c r="D13" s="15"/>
      <c r="E13" s="4"/>
      <c r="F13" s="18" t="s">
        <v>121</v>
      </c>
      <c r="G13" s="85"/>
      <c r="H13" s="30">
        <v>0.243605359317905</v>
      </c>
      <c r="I13" s="18" t="str">
        <f t="shared" si="1"/>
        <v/>
      </c>
      <c r="J13" s="18" t="str">
        <f t="shared" si="2"/>
        <v/>
      </c>
      <c r="K13" s="18"/>
      <c r="L13" s="43" t="str">
        <f t="shared" si="3"/>
        <v/>
      </c>
      <c r="M13" s="18" t="str">
        <f t="shared" si="4"/>
        <v/>
      </c>
      <c r="N13" s="43" t="str">
        <f t="shared" si="5"/>
        <v/>
      </c>
      <c r="O13" s="18" t="str">
        <f t="shared" si="6"/>
        <v/>
      </c>
      <c r="P13" s="52"/>
      <c r="Q13" s="62"/>
      <c r="R13" s="18"/>
      <c r="S13" s="18"/>
      <c r="T13" s="18"/>
      <c r="U13" s="43"/>
      <c r="V13" s="18"/>
      <c r="W13" s="43"/>
      <c r="X13" s="18"/>
      <c r="Y13" s="63"/>
      <c r="Z13" s="18"/>
      <c r="AA13" s="18"/>
      <c r="AB13" s="18"/>
      <c r="AC13" s="43"/>
      <c r="AD13" s="18"/>
      <c r="AE13" s="43"/>
      <c r="AF13" s="18"/>
    </row>
    <row r="14" spans="1:32" s="11" customFormat="1" outlineLevel="3" x14ac:dyDescent="0.25">
      <c r="A14" s="8"/>
      <c r="B14" s="12"/>
      <c r="C14" s="15"/>
      <c r="D14" s="15"/>
      <c r="E14" s="4"/>
      <c r="F14" s="18" t="s">
        <v>122</v>
      </c>
      <c r="G14" s="85"/>
      <c r="H14" s="30">
        <v>0.243605359317905</v>
      </c>
      <c r="I14" s="18" t="str">
        <f t="shared" si="1"/>
        <v/>
      </c>
      <c r="J14" s="18" t="str">
        <f t="shared" si="2"/>
        <v/>
      </c>
      <c r="K14" s="18" t="str">
        <f t="shared" ref="K14:K19" si="7">IF(T14="","",IF(AND(T14&lt;&gt;"",AB14=""),T14,AB14))</f>
        <v/>
      </c>
      <c r="L14" s="43" t="str">
        <f t="shared" si="3"/>
        <v/>
      </c>
      <c r="M14" s="18" t="str">
        <f t="shared" si="4"/>
        <v/>
      </c>
      <c r="N14" s="43" t="str">
        <f t="shared" si="5"/>
        <v/>
      </c>
      <c r="O14" s="18" t="str">
        <f t="shared" si="6"/>
        <v/>
      </c>
      <c r="P14" s="52"/>
      <c r="Q14" s="62"/>
      <c r="R14" s="18"/>
      <c r="S14" s="18"/>
      <c r="T14" s="18"/>
      <c r="U14" s="43"/>
      <c r="V14" s="18"/>
      <c r="W14" s="43"/>
      <c r="X14" s="18"/>
      <c r="Y14" s="63"/>
      <c r="Z14" s="18"/>
      <c r="AA14" s="18"/>
      <c r="AB14" s="18"/>
      <c r="AC14" s="43"/>
      <c r="AD14" s="18"/>
      <c r="AE14" s="43"/>
      <c r="AF14" s="18"/>
    </row>
    <row r="15" spans="1:32" s="11" customFormat="1" outlineLevel="3" x14ac:dyDescent="0.25">
      <c r="A15" s="8"/>
      <c r="B15" s="12"/>
      <c r="C15" s="15"/>
      <c r="D15" s="15"/>
      <c r="E15" s="4"/>
      <c r="F15" s="18" t="s">
        <v>123</v>
      </c>
      <c r="G15" s="85"/>
      <c r="H15" s="30">
        <v>0.243605359317905</v>
      </c>
      <c r="I15" s="18" t="str">
        <f t="shared" si="1"/>
        <v/>
      </c>
      <c r="J15" s="18" t="str">
        <f t="shared" si="2"/>
        <v/>
      </c>
      <c r="K15" s="18" t="str">
        <f t="shared" si="7"/>
        <v/>
      </c>
      <c r="L15" s="43" t="str">
        <f t="shared" si="3"/>
        <v/>
      </c>
      <c r="M15" s="18" t="str">
        <f t="shared" si="4"/>
        <v/>
      </c>
      <c r="N15" s="43" t="str">
        <f t="shared" si="5"/>
        <v/>
      </c>
      <c r="O15" s="18" t="str">
        <f t="shared" si="6"/>
        <v/>
      </c>
      <c r="P15" s="52"/>
      <c r="Q15" s="62"/>
      <c r="R15" s="18"/>
      <c r="S15" s="18"/>
      <c r="T15" s="18"/>
      <c r="U15" s="43"/>
      <c r="V15" s="18"/>
      <c r="W15" s="43"/>
      <c r="X15" s="18"/>
      <c r="Y15" s="63"/>
      <c r="Z15" s="18"/>
      <c r="AA15" s="18"/>
      <c r="AB15" s="18"/>
      <c r="AC15" s="43"/>
      <c r="AD15" s="18"/>
      <c r="AE15" s="43"/>
      <c r="AF15" s="18"/>
    </row>
    <row r="16" spans="1:32" s="11" customFormat="1" outlineLevel="3" x14ac:dyDescent="0.25">
      <c r="A16" s="8"/>
      <c r="B16" s="12"/>
      <c r="C16" s="15"/>
      <c r="D16" s="15"/>
      <c r="E16" s="4"/>
      <c r="F16" s="18" t="s">
        <v>259</v>
      </c>
      <c r="G16" s="85"/>
      <c r="H16" s="30">
        <v>0.243605359317905</v>
      </c>
      <c r="I16" s="18" t="str">
        <f t="shared" si="1"/>
        <v/>
      </c>
      <c r="J16" s="18" t="str">
        <f t="shared" si="2"/>
        <v/>
      </c>
      <c r="K16" s="18" t="str">
        <f t="shared" si="7"/>
        <v/>
      </c>
      <c r="L16" s="43" t="str">
        <f t="shared" si="3"/>
        <v/>
      </c>
      <c r="M16" s="18" t="str">
        <f t="shared" si="4"/>
        <v/>
      </c>
      <c r="N16" s="43" t="str">
        <f t="shared" si="5"/>
        <v/>
      </c>
      <c r="O16" s="18" t="str">
        <f t="shared" si="6"/>
        <v/>
      </c>
      <c r="P16" s="52"/>
      <c r="Q16" s="62"/>
      <c r="R16" s="18"/>
      <c r="S16" s="18"/>
      <c r="T16" s="18"/>
      <c r="U16" s="43"/>
      <c r="V16" s="18"/>
      <c r="W16" s="43"/>
      <c r="X16" s="18"/>
      <c r="Y16" s="63"/>
      <c r="Z16" s="18"/>
      <c r="AA16" s="18"/>
      <c r="AB16" s="18"/>
      <c r="AC16" s="43"/>
      <c r="AD16" s="18"/>
      <c r="AE16" s="43"/>
      <c r="AF16" s="18"/>
    </row>
    <row r="17" spans="1:32" s="11" customFormat="1" outlineLevel="3" x14ac:dyDescent="0.25">
      <c r="A17" s="8"/>
      <c r="B17" s="12"/>
      <c r="C17" s="15"/>
      <c r="D17" s="15"/>
      <c r="E17" s="4"/>
      <c r="F17" s="18" t="s">
        <v>229</v>
      </c>
      <c r="G17" s="85"/>
      <c r="H17" s="30">
        <v>0.1218026796589525</v>
      </c>
      <c r="I17" s="18" t="str">
        <f t="shared" si="1"/>
        <v/>
      </c>
      <c r="J17" s="18" t="str">
        <f t="shared" si="2"/>
        <v/>
      </c>
      <c r="K17" s="18" t="str">
        <f t="shared" si="7"/>
        <v/>
      </c>
      <c r="L17" s="43" t="str">
        <f t="shared" si="3"/>
        <v/>
      </c>
      <c r="M17" s="18" t="str">
        <f t="shared" si="4"/>
        <v/>
      </c>
      <c r="N17" s="43" t="str">
        <f t="shared" si="5"/>
        <v/>
      </c>
      <c r="O17" s="18" t="str">
        <f t="shared" si="6"/>
        <v/>
      </c>
      <c r="P17" s="52"/>
      <c r="Q17" s="62"/>
      <c r="R17" s="18"/>
      <c r="S17" s="18"/>
      <c r="T17" s="18"/>
      <c r="U17" s="43"/>
      <c r="V17" s="18"/>
      <c r="W17" s="43"/>
      <c r="X17" s="18"/>
      <c r="Y17" s="63"/>
      <c r="Z17" s="18"/>
      <c r="AA17" s="18"/>
      <c r="AB17" s="18"/>
      <c r="AC17" s="43"/>
      <c r="AD17" s="18"/>
      <c r="AE17" s="43"/>
      <c r="AF17" s="18"/>
    </row>
    <row r="18" spans="1:32" s="11" customFormat="1" outlineLevel="3" x14ac:dyDescent="0.25">
      <c r="A18" s="8"/>
      <c r="B18" s="12"/>
      <c r="C18" s="15"/>
      <c r="D18" s="15"/>
      <c r="E18" s="4"/>
      <c r="F18" s="18" t="s">
        <v>230</v>
      </c>
      <c r="G18" s="85"/>
      <c r="H18" s="30">
        <v>0.1218026796589525</v>
      </c>
      <c r="I18" s="18" t="str">
        <f t="shared" si="1"/>
        <v/>
      </c>
      <c r="J18" s="18" t="str">
        <f t="shared" si="2"/>
        <v/>
      </c>
      <c r="K18" s="18" t="str">
        <f t="shared" si="7"/>
        <v/>
      </c>
      <c r="L18" s="43" t="str">
        <f t="shared" si="3"/>
        <v/>
      </c>
      <c r="M18" s="18" t="str">
        <f t="shared" si="4"/>
        <v/>
      </c>
      <c r="N18" s="43" t="str">
        <f t="shared" si="5"/>
        <v/>
      </c>
      <c r="O18" s="18" t="str">
        <f t="shared" si="6"/>
        <v/>
      </c>
      <c r="P18" s="52"/>
      <c r="Q18" s="62"/>
      <c r="R18" s="18"/>
      <c r="S18" s="18"/>
      <c r="T18" s="18"/>
      <c r="U18" s="43"/>
      <c r="V18" s="18"/>
      <c r="W18" s="43"/>
      <c r="X18" s="18"/>
      <c r="Y18" s="63"/>
      <c r="Z18" s="18"/>
      <c r="AA18" s="18"/>
      <c r="AB18" s="18"/>
      <c r="AC18" s="43"/>
      <c r="AD18" s="18"/>
      <c r="AE18" s="43"/>
      <c r="AF18" s="18"/>
    </row>
    <row r="19" spans="1:32" s="11" customFormat="1" outlineLevel="3" x14ac:dyDescent="0.25">
      <c r="A19" s="8"/>
      <c r="B19" s="12"/>
      <c r="C19" s="15"/>
      <c r="D19" s="15"/>
      <c r="E19" s="4"/>
      <c r="F19" s="18" t="s">
        <v>159</v>
      </c>
      <c r="G19" s="85"/>
      <c r="H19" s="30">
        <v>0.1218026796589525</v>
      </c>
      <c r="I19" s="18" t="str">
        <f t="shared" si="1"/>
        <v/>
      </c>
      <c r="J19" s="18" t="str">
        <f t="shared" si="2"/>
        <v/>
      </c>
      <c r="K19" s="18" t="str">
        <f t="shared" si="7"/>
        <v/>
      </c>
      <c r="L19" s="43" t="str">
        <f t="shared" si="3"/>
        <v/>
      </c>
      <c r="M19" s="18" t="str">
        <f t="shared" si="4"/>
        <v/>
      </c>
      <c r="N19" s="43" t="str">
        <f t="shared" si="5"/>
        <v/>
      </c>
      <c r="O19" s="18" t="str">
        <f t="shared" si="6"/>
        <v/>
      </c>
      <c r="P19" s="52"/>
      <c r="Q19" s="62"/>
      <c r="R19" s="18"/>
      <c r="S19" s="18"/>
      <c r="T19" s="18"/>
      <c r="U19" s="43"/>
      <c r="V19" s="18"/>
      <c r="W19" s="43"/>
      <c r="X19" s="18"/>
      <c r="Y19" s="63"/>
      <c r="Z19" s="18"/>
      <c r="AA19" s="18"/>
      <c r="AB19" s="18"/>
      <c r="AC19" s="43"/>
      <c r="AD19" s="18"/>
      <c r="AE19" s="43"/>
      <c r="AF19" s="18"/>
    </row>
    <row r="20" spans="1:32" s="11" customFormat="1" outlineLevel="3" x14ac:dyDescent="0.25">
      <c r="A20" s="8"/>
      <c r="B20" s="12"/>
      <c r="C20" s="15"/>
      <c r="D20" s="15"/>
      <c r="E20" s="4"/>
      <c r="F20" s="18" t="s">
        <v>267</v>
      </c>
      <c r="G20" s="85"/>
      <c r="H20" s="30">
        <v>2</v>
      </c>
      <c r="I20" s="18"/>
      <c r="J20" s="18"/>
      <c r="K20" s="18"/>
      <c r="L20" s="43"/>
      <c r="M20" s="18"/>
      <c r="N20" s="43"/>
      <c r="O20" s="18"/>
      <c r="P20" s="52"/>
      <c r="Q20" s="62"/>
      <c r="R20" s="18"/>
      <c r="S20" s="18"/>
      <c r="T20" s="18"/>
      <c r="U20" s="43"/>
      <c r="V20" s="18"/>
      <c r="W20" s="43"/>
      <c r="X20" s="18"/>
      <c r="Y20" s="63"/>
      <c r="Z20" s="18"/>
      <c r="AA20" s="18"/>
      <c r="AB20" s="18"/>
      <c r="AC20" s="43"/>
      <c r="AD20" s="18"/>
      <c r="AE20" s="43"/>
      <c r="AF20" s="18"/>
    </row>
    <row r="21" spans="1:32" s="11" customFormat="1" outlineLevel="3" x14ac:dyDescent="0.25">
      <c r="A21" s="8"/>
      <c r="B21" s="12"/>
      <c r="C21" s="15"/>
      <c r="D21" s="15"/>
      <c r="E21" s="4"/>
      <c r="F21" s="18" t="s">
        <v>268</v>
      </c>
      <c r="G21" s="85"/>
      <c r="H21" s="30">
        <v>0.5</v>
      </c>
      <c r="I21" s="18"/>
      <c r="J21" s="18"/>
      <c r="K21" s="18"/>
      <c r="L21" s="43"/>
      <c r="M21" s="18"/>
      <c r="N21" s="43"/>
      <c r="O21" s="18"/>
      <c r="P21" s="52"/>
      <c r="Q21" s="62"/>
      <c r="R21" s="18"/>
      <c r="S21" s="18"/>
      <c r="T21" s="18"/>
      <c r="U21" s="43"/>
      <c r="V21" s="18"/>
      <c r="W21" s="43"/>
      <c r="X21" s="18"/>
      <c r="Y21" s="63"/>
      <c r="Z21" s="18"/>
      <c r="AA21" s="18"/>
      <c r="AB21" s="18"/>
      <c r="AC21" s="43"/>
      <c r="AD21" s="18"/>
      <c r="AE21" s="43"/>
      <c r="AF21" s="18"/>
    </row>
    <row r="22" spans="1:32" s="11" customFormat="1" outlineLevel="3" x14ac:dyDescent="0.25">
      <c r="A22" s="8"/>
      <c r="B22" s="12"/>
      <c r="C22" s="15"/>
      <c r="D22" s="15"/>
      <c r="E22" s="4"/>
      <c r="F22" s="18" t="s">
        <v>269</v>
      </c>
      <c r="G22" s="85"/>
      <c r="H22" s="30">
        <v>0.5</v>
      </c>
      <c r="I22" s="18"/>
      <c r="J22" s="18"/>
      <c r="K22" s="18"/>
      <c r="L22" s="43"/>
      <c r="M22" s="18"/>
      <c r="N22" s="43"/>
      <c r="O22" s="18"/>
      <c r="P22" s="52"/>
      <c r="Q22" s="62"/>
      <c r="R22" s="18"/>
      <c r="S22" s="18"/>
      <c r="T22" s="18"/>
      <c r="U22" s="43"/>
      <c r="V22" s="18"/>
      <c r="W22" s="43"/>
      <c r="X22" s="18"/>
      <c r="Y22" s="63"/>
      <c r="Z22" s="18"/>
      <c r="AA22" s="18"/>
      <c r="AB22" s="18"/>
      <c r="AC22" s="43"/>
      <c r="AD22" s="18"/>
      <c r="AE22" s="43"/>
      <c r="AF22" s="18"/>
    </row>
    <row r="23" spans="1:32" s="11" customFormat="1" outlineLevel="1" x14ac:dyDescent="0.25">
      <c r="A23" s="8"/>
      <c r="B23" s="12"/>
      <c r="C23" s="12"/>
      <c r="D23" s="12"/>
      <c r="E23" s="13"/>
      <c r="F23" s="14" t="s">
        <v>4</v>
      </c>
      <c r="G23" s="14"/>
      <c r="H23" s="74">
        <f>H24</f>
        <v>0.66540803897685752</v>
      </c>
      <c r="I23" s="14"/>
      <c r="J23" s="14"/>
      <c r="K23" s="14"/>
      <c r="L23" s="40"/>
      <c r="M23" s="14"/>
      <c r="N23" s="40"/>
      <c r="O23" s="14"/>
      <c r="P23" s="49">
        <f>P24</f>
        <v>0</v>
      </c>
      <c r="Q23" s="62"/>
      <c r="R23" s="14"/>
      <c r="S23" s="14"/>
      <c r="T23" s="14"/>
      <c r="U23" s="40"/>
      <c r="V23" s="14"/>
      <c r="W23" s="40"/>
      <c r="X23" s="14"/>
      <c r="Y23" s="63"/>
      <c r="Z23" s="14"/>
      <c r="AA23" s="14"/>
      <c r="AB23" s="14"/>
      <c r="AC23" s="40"/>
      <c r="AD23" s="14"/>
      <c r="AE23" s="40"/>
      <c r="AF23" s="14"/>
    </row>
    <row r="24" spans="1:32" s="11" customFormat="1" outlineLevel="2" x14ac:dyDescent="0.25">
      <c r="A24" s="8"/>
      <c r="B24" s="12"/>
      <c r="C24" s="15"/>
      <c r="D24" s="15"/>
      <c r="E24" s="16"/>
      <c r="F24" s="17" t="s">
        <v>4</v>
      </c>
      <c r="G24" s="83"/>
      <c r="H24" s="26">
        <f>H25+H26</f>
        <v>0.66540803897685752</v>
      </c>
      <c r="I24" s="17"/>
      <c r="J24" s="17"/>
      <c r="K24" s="17"/>
      <c r="L24" s="41"/>
      <c r="M24" s="17"/>
      <c r="N24" s="41"/>
      <c r="O24" s="17"/>
      <c r="P24" s="50">
        <f>P25</f>
        <v>0</v>
      </c>
      <c r="Q24" s="62"/>
      <c r="R24" s="17"/>
      <c r="S24" s="17"/>
      <c r="T24" s="17"/>
      <c r="U24" s="41"/>
      <c r="V24" s="17"/>
      <c r="W24" s="41"/>
      <c r="X24" s="17"/>
      <c r="Y24" s="63"/>
      <c r="Z24" s="17"/>
      <c r="AA24" s="17"/>
      <c r="AB24" s="17"/>
      <c r="AC24" s="41"/>
      <c r="AD24" s="17"/>
      <c r="AE24" s="41"/>
      <c r="AF24" s="17"/>
    </row>
    <row r="25" spans="1:32" s="11" customFormat="1" outlineLevel="3" x14ac:dyDescent="0.25">
      <c r="A25" s="8"/>
      <c r="B25" s="12"/>
      <c r="C25" s="15"/>
      <c r="D25" s="15"/>
      <c r="E25" s="24" t="s">
        <v>252</v>
      </c>
      <c r="F25" s="25" t="s">
        <v>194</v>
      </c>
      <c r="G25" s="84"/>
      <c r="H25" s="29">
        <v>0.36540803897685747</v>
      </c>
      <c r="I25" s="25" t="str">
        <f t="shared" ref="I25:O25" si="8">IF(R25="","",IF(AND(R25&lt;&gt;"",Z25=""),R25,Z25))</f>
        <v/>
      </c>
      <c r="J25" s="25" t="str">
        <f t="shared" si="8"/>
        <v/>
      </c>
      <c r="K25" s="25" t="str">
        <f t="shared" si="8"/>
        <v/>
      </c>
      <c r="L25" s="42" t="str">
        <f t="shared" si="8"/>
        <v/>
      </c>
      <c r="M25" s="25" t="str">
        <f t="shared" si="8"/>
        <v/>
      </c>
      <c r="N25" s="42" t="str">
        <f t="shared" si="8"/>
        <v/>
      </c>
      <c r="O25" s="25" t="str">
        <f t="shared" si="8"/>
        <v/>
      </c>
      <c r="P25" s="51"/>
      <c r="Q25" s="62"/>
      <c r="R25" s="25"/>
      <c r="S25" s="25"/>
      <c r="T25" s="25"/>
      <c r="U25" s="42"/>
      <c r="V25" s="25"/>
      <c r="W25" s="42"/>
      <c r="X25" s="25"/>
      <c r="Y25" s="63"/>
      <c r="Z25" s="25"/>
      <c r="AA25" s="25"/>
      <c r="AB25" s="25"/>
      <c r="AC25" s="42"/>
      <c r="AD25" s="25"/>
      <c r="AE25" s="42"/>
      <c r="AF25" s="25"/>
    </row>
    <row r="26" spans="1:32" s="11" customFormat="1" outlineLevel="3" x14ac:dyDescent="0.25">
      <c r="A26" s="8"/>
      <c r="B26" s="12"/>
      <c r="C26" s="15"/>
      <c r="D26" s="15"/>
      <c r="E26" s="24" t="s">
        <v>292</v>
      </c>
      <c r="F26" s="25" t="s">
        <v>270</v>
      </c>
      <c r="G26" s="84"/>
      <c r="H26" s="29">
        <v>0.3</v>
      </c>
      <c r="I26" s="25"/>
      <c r="J26" s="25"/>
      <c r="K26" s="25"/>
      <c r="L26" s="42"/>
      <c r="M26" s="25"/>
      <c r="N26" s="42"/>
      <c r="O26" s="25"/>
      <c r="P26" s="51"/>
      <c r="Q26" s="62"/>
      <c r="R26" s="25"/>
      <c r="S26" s="25"/>
      <c r="T26" s="25"/>
      <c r="U26" s="42"/>
      <c r="V26" s="25"/>
      <c r="W26" s="42"/>
      <c r="X26" s="25"/>
      <c r="Y26" s="63"/>
      <c r="Z26" s="25"/>
      <c r="AA26" s="25"/>
      <c r="AB26" s="25"/>
      <c r="AC26" s="42"/>
      <c r="AD26" s="25"/>
      <c r="AE26" s="42"/>
      <c r="AF26" s="25"/>
    </row>
    <row r="27" spans="1:32" s="11" customFormat="1" outlineLevel="3" x14ac:dyDescent="0.25">
      <c r="A27" s="8"/>
      <c r="B27" s="12"/>
      <c r="C27" s="15"/>
      <c r="D27" s="15"/>
      <c r="E27" s="24" t="s">
        <v>293</v>
      </c>
      <c r="F27" s="25"/>
      <c r="G27" s="84"/>
      <c r="H27" s="29"/>
      <c r="I27" s="25"/>
      <c r="J27" s="25"/>
      <c r="K27" s="25"/>
      <c r="L27" s="42"/>
      <c r="M27" s="25"/>
      <c r="N27" s="42"/>
      <c r="O27" s="25"/>
      <c r="P27" s="51"/>
      <c r="Q27" s="62"/>
      <c r="R27" s="25"/>
      <c r="S27" s="25"/>
      <c r="T27" s="25"/>
      <c r="U27" s="42"/>
      <c r="V27" s="25"/>
      <c r="W27" s="42"/>
      <c r="X27" s="25"/>
      <c r="Y27" s="63"/>
      <c r="Z27" s="25"/>
      <c r="AA27" s="25"/>
      <c r="AB27" s="25"/>
      <c r="AC27" s="42"/>
      <c r="AD27" s="25"/>
      <c r="AE27" s="42"/>
      <c r="AF27" s="25"/>
    </row>
    <row r="28" spans="1:32" s="11" customFormat="1" outlineLevel="3" x14ac:dyDescent="0.25">
      <c r="A28" s="8"/>
      <c r="B28" s="12"/>
      <c r="C28" s="15"/>
      <c r="D28" s="15"/>
      <c r="E28" s="24" t="s">
        <v>294</v>
      </c>
      <c r="F28" s="25"/>
      <c r="G28" s="84"/>
      <c r="H28" s="29"/>
      <c r="I28" s="25"/>
      <c r="J28" s="25"/>
      <c r="K28" s="25"/>
      <c r="L28" s="42"/>
      <c r="M28" s="25"/>
      <c r="N28" s="42"/>
      <c r="O28" s="25"/>
      <c r="P28" s="51"/>
      <c r="Q28" s="62"/>
      <c r="R28" s="25"/>
      <c r="S28" s="25"/>
      <c r="T28" s="25"/>
      <c r="U28" s="42"/>
      <c r="V28" s="25"/>
      <c r="W28" s="42"/>
      <c r="X28" s="25"/>
      <c r="Y28" s="63"/>
      <c r="Z28" s="25"/>
      <c r="AA28" s="25"/>
      <c r="AB28" s="25"/>
      <c r="AC28" s="42"/>
      <c r="AD28" s="25"/>
      <c r="AE28" s="42"/>
      <c r="AF28" s="25"/>
    </row>
    <row r="29" spans="1:32" s="11" customFormat="1" outlineLevel="3" x14ac:dyDescent="0.25">
      <c r="A29" s="8"/>
      <c r="B29" s="12"/>
      <c r="C29" s="15"/>
      <c r="D29" s="15"/>
      <c r="E29" s="24" t="s">
        <v>295</v>
      </c>
      <c r="F29" s="25"/>
      <c r="G29" s="84"/>
      <c r="H29" s="29"/>
      <c r="I29" s="25"/>
      <c r="J29" s="25"/>
      <c r="K29" s="25"/>
      <c r="L29" s="42"/>
      <c r="M29" s="25"/>
      <c r="N29" s="42"/>
      <c r="O29" s="25"/>
      <c r="P29" s="51"/>
      <c r="Q29" s="62"/>
      <c r="R29" s="25"/>
      <c r="S29" s="25"/>
      <c r="T29" s="25"/>
      <c r="U29" s="42"/>
      <c r="V29" s="25"/>
      <c r="W29" s="42"/>
      <c r="X29" s="25"/>
      <c r="Y29" s="63"/>
      <c r="Z29" s="25"/>
      <c r="AA29" s="25"/>
      <c r="AB29" s="25"/>
      <c r="AC29" s="42"/>
      <c r="AD29" s="25"/>
      <c r="AE29" s="42"/>
      <c r="AF29" s="25"/>
    </row>
    <row r="30" spans="1:32" s="11" customFormat="1" outlineLevel="3" x14ac:dyDescent="0.25">
      <c r="A30" s="8"/>
      <c r="B30" s="12"/>
      <c r="C30" s="15"/>
      <c r="D30" s="15"/>
      <c r="E30" s="24" t="s">
        <v>296</v>
      </c>
      <c r="F30" s="25"/>
      <c r="G30" s="84"/>
      <c r="H30" s="29"/>
      <c r="I30" s="25"/>
      <c r="J30" s="25"/>
      <c r="K30" s="25"/>
      <c r="L30" s="42"/>
      <c r="M30" s="25"/>
      <c r="N30" s="42"/>
      <c r="O30" s="25"/>
      <c r="P30" s="51"/>
      <c r="Q30" s="62"/>
      <c r="R30" s="25"/>
      <c r="S30" s="25"/>
      <c r="T30" s="25"/>
      <c r="U30" s="42"/>
      <c r="V30" s="25"/>
      <c r="W30" s="42"/>
      <c r="X30" s="25"/>
      <c r="Y30" s="63"/>
      <c r="Z30" s="25"/>
      <c r="AA30" s="25"/>
      <c r="AB30" s="25"/>
      <c r="AC30" s="42"/>
      <c r="AD30" s="25"/>
      <c r="AE30" s="42"/>
      <c r="AF30" s="25"/>
    </row>
    <row r="31" spans="1:32" s="11" customFormat="1" outlineLevel="3" x14ac:dyDescent="0.25">
      <c r="A31" s="8"/>
      <c r="B31" s="12"/>
      <c r="C31" s="15"/>
      <c r="D31" s="15"/>
      <c r="E31" s="24" t="s">
        <v>297</v>
      </c>
      <c r="F31" s="25"/>
      <c r="G31" s="84"/>
      <c r="H31" s="29"/>
      <c r="I31" s="25"/>
      <c r="J31" s="25"/>
      <c r="K31" s="25"/>
      <c r="L31" s="42"/>
      <c r="M31" s="25"/>
      <c r="N31" s="42"/>
      <c r="O31" s="25"/>
      <c r="P31" s="51"/>
      <c r="Q31" s="62"/>
      <c r="R31" s="25"/>
      <c r="S31" s="25"/>
      <c r="T31" s="25"/>
      <c r="U31" s="42"/>
      <c r="V31" s="25"/>
      <c r="W31" s="42"/>
      <c r="X31" s="25"/>
      <c r="Y31" s="63"/>
      <c r="Z31" s="25"/>
      <c r="AA31" s="25"/>
      <c r="AB31" s="25"/>
      <c r="AC31" s="42"/>
      <c r="AD31" s="25"/>
      <c r="AE31" s="42"/>
      <c r="AF31" s="25"/>
    </row>
    <row r="32" spans="1:32" s="11" customFormat="1" outlineLevel="3" x14ac:dyDescent="0.25">
      <c r="A32" s="8"/>
      <c r="B32" s="12"/>
      <c r="C32" s="15"/>
      <c r="D32" s="15"/>
      <c r="E32" s="24" t="s">
        <v>298</v>
      </c>
      <c r="F32" s="25"/>
      <c r="G32" s="84"/>
      <c r="H32" s="29"/>
      <c r="I32" s="25"/>
      <c r="J32" s="25"/>
      <c r="K32" s="25"/>
      <c r="L32" s="42"/>
      <c r="M32" s="25"/>
      <c r="N32" s="42"/>
      <c r="O32" s="25"/>
      <c r="P32" s="51"/>
      <c r="Q32" s="62"/>
      <c r="R32" s="25"/>
      <c r="S32" s="25"/>
      <c r="T32" s="25"/>
      <c r="U32" s="42"/>
      <c r="V32" s="25"/>
      <c r="W32" s="42"/>
      <c r="X32" s="25"/>
      <c r="Y32" s="63"/>
      <c r="Z32" s="25"/>
      <c r="AA32" s="25"/>
      <c r="AB32" s="25"/>
      <c r="AC32" s="42"/>
      <c r="AD32" s="25"/>
      <c r="AE32" s="42"/>
      <c r="AF32" s="25"/>
    </row>
    <row r="33" spans="1:32" s="11" customFormat="1" outlineLevel="3" x14ac:dyDescent="0.25">
      <c r="A33" s="8"/>
      <c r="B33" s="12"/>
      <c r="C33" s="15"/>
      <c r="D33" s="15"/>
      <c r="E33" s="24" t="s">
        <v>299</v>
      </c>
      <c r="F33" s="25"/>
      <c r="G33" s="84"/>
      <c r="H33" s="29"/>
      <c r="I33" s="25"/>
      <c r="J33" s="25"/>
      <c r="K33" s="25"/>
      <c r="L33" s="42"/>
      <c r="M33" s="25"/>
      <c r="N33" s="42"/>
      <c r="O33" s="25"/>
      <c r="P33" s="51"/>
      <c r="Q33" s="62"/>
      <c r="R33" s="25"/>
      <c r="S33" s="25"/>
      <c r="T33" s="25"/>
      <c r="U33" s="42"/>
      <c r="V33" s="25"/>
      <c r="W33" s="42"/>
      <c r="X33" s="25"/>
      <c r="Y33" s="63"/>
      <c r="Z33" s="25"/>
      <c r="AA33" s="25"/>
      <c r="AB33" s="25"/>
      <c r="AC33" s="42"/>
      <c r="AD33" s="25"/>
      <c r="AE33" s="42"/>
      <c r="AF33" s="25"/>
    </row>
    <row r="34" spans="1:32" s="11" customFormat="1" outlineLevel="3" x14ac:dyDescent="0.25">
      <c r="A34" s="8"/>
      <c r="B34" s="12"/>
      <c r="C34" s="15"/>
      <c r="D34" s="15"/>
      <c r="E34" s="24" t="s">
        <v>300</v>
      </c>
      <c r="F34" s="25"/>
      <c r="G34" s="84"/>
      <c r="H34" s="29"/>
      <c r="I34" s="25"/>
      <c r="J34" s="25"/>
      <c r="K34" s="25"/>
      <c r="L34" s="42"/>
      <c r="M34" s="25"/>
      <c r="N34" s="42"/>
      <c r="O34" s="25"/>
      <c r="P34" s="51"/>
      <c r="Q34" s="62"/>
      <c r="R34" s="25"/>
      <c r="S34" s="25"/>
      <c r="T34" s="25"/>
      <c r="U34" s="42"/>
      <c r="V34" s="25"/>
      <c r="W34" s="42"/>
      <c r="X34" s="25"/>
      <c r="Y34" s="63"/>
      <c r="Z34" s="25"/>
      <c r="AA34" s="25"/>
      <c r="AB34" s="25"/>
      <c r="AC34" s="42"/>
      <c r="AD34" s="25"/>
      <c r="AE34" s="42"/>
      <c r="AF34" s="25"/>
    </row>
    <row r="35" spans="1:32" s="11" customFormat="1" outlineLevel="3" x14ac:dyDescent="0.25">
      <c r="A35" s="8"/>
      <c r="B35" s="12"/>
      <c r="C35" s="15"/>
      <c r="D35" s="15"/>
      <c r="E35" s="24" t="s">
        <v>301</v>
      </c>
      <c r="F35" s="25"/>
      <c r="G35" s="84"/>
      <c r="H35" s="29"/>
      <c r="I35" s="25"/>
      <c r="J35" s="25"/>
      <c r="K35" s="25"/>
      <c r="L35" s="42"/>
      <c r="M35" s="25"/>
      <c r="N35" s="42"/>
      <c r="O35" s="25"/>
      <c r="P35" s="51"/>
      <c r="Q35" s="62"/>
      <c r="R35" s="25"/>
      <c r="S35" s="25"/>
      <c r="T35" s="25"/>
      <c r="U35" s="42"/>
      <c r="V35" s="25"/>
      <c r="W35" s="42"/>
      <c r="X35" s="25"/>
      <c r="Y35" s="63"/>
      <c r="Z35" s="25"/>
      <c r="AA35" s="25"/>
      <c r="AB35" s="25"/>
      <c r="AC35" s="42"/>
      <c r="AD35" s="25"/>
      <c r="AE35" s="42"/>
      <c r="AF35" s="25"/>
    </row>
    <row r="36" spans="1:32" s="11" customFormat="1" outlineLevel="1" x14ac:dyDescent="0.25">
      <c r="A36" s="8"/>
      <c r="B36" s="12"/>
      <c r="C36" s="12"/>
      <c r="D36" s="12"/>
      <c r="E36" s="13"/>
      <c r="F36" s="14" t="s">
        <v>195</v>
      </c>
      <c r="G36" s="14"/>
      <c r="H36" s="74">
        <f>H37</f>
        <v>4.8721071863581003</v>
      </c>
      <c r="I36" s="14"/>
      <c r="J36" s="14"/>
      <c r="K36" s="14"/>
      <c r="L36" s="40"/>
      <c r="M36" s="14"/>
      <c r="N36" s="40"/>
      <c r="O36" s="14"/>
      <c r="P36" s="49">
        <f>P37</f>
        <v>0</v>
      </c>
      <c r="Q36" s="62"/>
      <c r="R36" s="14"/>
      <c r="S36" s="14"/>
      <c r="T36" s="14"/>
      <c r="U36" s="40"/>
      <c r="V36" s="14"/>
      <c r="W36" s="40"/>
      <c r="X36" s="14"/>
      <c r="Y36" s="63"/>
      <c r="Z36" s="14"/>
      <c r="AA36" s="14"/>
      <c r="AB36" s="14"/>
      <c r="AC36" s="40"/>
      <c r="AD36" s="14"/>
      <c r="AE36" s="40"/>
      <c r="AF36" s="14"/>
    </row>
    <row r="37" spans="1:32" s="11" customFormat="1" outlineLevel="2" x14ac:dyDescent="0.25">
      <c r="A37" s="8"/>
      <c r="B37" s="12"/>
      <c r="C37" s="15"/>
      <c r="D37" s="15"/>
      <c r="E37" s="16"/>
      <c r="F37" s="17" t="s">
        <v>195</v>
      </c>
      <c r="G37" s="83"/>
      <c r="H37" s="26">
        <f>H38+H39+H40</f>
        <v>4.8721071863581003</v>
      </c>
      <c r="I37" s="17"/>
      <c r="J37" s="17"/>
      <c r="K37" s="17"/>
      <c r="L37" s="41"/>
      <c r="M37" s="17"/>
      <c r="N37" s="41"/>
      <c r="O37" s="17"/>
      <c r="P37" s="50">
        <f>SUMPRODUCT(P38:P40,H38:H40)/H37</f>
        <v>0</v>
      </c>
      <c r="Q37" s="62"/>
      <c r="R37" s="17"/>
      <c r="S37" s="17"/>
      <c r="T37" s="17"/>
      <c r="U37" s="41"/>
      <c r="V37" s="17"/>
      <c r="W37" s="41"/>
      <c r="X37" s="17"/>
      <c r="Y37" s="63"/>
      <c r="Z37" s="17"/>
      <c r="AA37" s="17"/>
      <c r="AB37" s="17"/>
      <c r="AC37" s="41"/>
      <c r="AD37" s="17"/>
      <c r="AE37" s="41"/>
      <c r="AF37" s="17"/>
    </row>
    <row r="38" spans="1:32" s="11" customFormat="1" outlineLevel="3" x14ac:dyDescent="0.25">
      <c r="A38" s="8"/>
      <c r="B38" s="12"/>
      <c r="C38" s="15"/>
      <c r="D38" s="15"/>
      <c r="E38" s="4"/>
      <c r="F38" s="18" t="s">
        <v>12</v>
      </c>
      <c r="G38" s="85"/>
      <c r="H38" s="30">
        <v>2.4360535931790501</v>
      </c>
      <c r="I38" s="18" t="str">
        <f t="shared" ref="I38:O40" si="9">IF(R38="","",IF(AND(R38&lt;&gt;"",Z38=""),R38,Z38))</f>
        <v/>
      </c>
      <c r="J38" s="18" t="str">
        <f t="shared" si="9"/>
        <v/>
      </c>
      <c r="K38" s="18" t="str">
        <f t="shared" si="9"/>
        <v/>
      </c>
      <c r="L38" s="43" t="str">
        <f t="shared" si="9"/>
        <v/>
      </c>
      <c r="M38" s="18" t="str">
        <f t="shared" si="9"/>
        <v/>
      </c>
      <c r="N38" s="43" t="str">
        <f t="shared" si="9"/>
        <v/>
      </c>
      <c r="O38" s="18" t="str">
        <f t="shared" si="9"/>
        <v/>
      </c>
      <c r="P38" s="52"/>
      <c r="Q38" s="62"/>
      <c r="R38" s="18"/>
      <c r="S38" s="18"/>
      <c r="T38" s="18"/>
      <c r="U38" s="43"/>
      <c r="V38" s="18"/>
      <c r="W38" s="43"/>
      <c r="X38" s="18"/>
      <c r="Y38" s="63"/>
      <c r="Z38" s="18"/>
      <c r="AA38" s="18"/>
      <c r="AB38" s="18"/>
      <c r="AC38" s="43"/>
      <c r="AD38" s="18"/>
      <c r="AE38" s="43"/>
      <c r="AF38" s="18"/>
    </row>
    <row r="39" spans="1:32" s="11" customFormat="1" outlineLevel="3" x14ac:dyDescent="0.25">
      <c r="A39" s="8"/>
      <c r="B39" s="12"/>
      <c r="C39" s="15"/>
      <c r="D39" s="15"/>
      <c r="E39" s="4"/>
      <c r="F39" s="18" t="s">
        <v>13</v>
      </c>
      <c r="G39" s="85"/>
      <c r="H39" s="30">
        <v>0.60901339829476253</v>
      </c>
      <c r="I39" s="18" t="str">
        <f t="shared" si="9"/>
        <v/>
      </c>
      <c r="J39" s="18" t="str">
        <f t="shared" si="9"/>
        <v/>
      </c>
      <c r="K39" s="18" t="str">
        <f t="shared" si="9"/>
        <v/>
      </c>
      <c r="L39" s="43" t="str">
        <f t="shared" si="9"/>
        <v/>
      </c>
      <c r="M39" s="18" t="str">
        <f t="shared" si="9"/>
        <v/>
      </c>
      <c r="N39" s="43" t="str">
        <f t="shared" si="9"/>
        <v/>
      </c>
      <c r="O39" s="18" t="str">
        <f t="shared" si="9"/>
        <v/>
      </c>
      <c r="P39" s="52"/>
      <c r="Q39" s="62"/>
      <c r="R39" s="18"/>
      <c r="S39" s="18"/>
      <c r="T39" s="18"/>
      <c r="U39" s="43"/>
      <c r="V39" s="18"/>
      <c r="W39" s="43"/>
      <c r="X39" s="18"/>
      <c r="Y39" s="63"/>
      <c r="Z39" s="18"/>
      <c r="AA39" s="18"/>
      <c r="AB39" s="18"/>
      <c r="AC39" s="43"/>
      <c r="AD39" s="18"/>
      <c r="AE39" s="43"/>
      <c r="AF39" s="18"/>
    </row>
    <row r="40" spans="1:32" s="11" customFormat="1" outlineLevel="3" x14ac:dyDescent="0.25">
      <c r="A40" s="8"/>
      <c r="B40" s="12"/>
      <c r="C40" s="15"/>
      <c r="D40" s="15"/>
      <c r="E40" s="4"/>
      <c r="F40" s="18" t="s">
        <v>17</v>
      </c>
      <c r="G40" s="85"/>
      <c r="H40" s="30">
        <v>1.8270401948842874</v>
      </c>
      <c r="I40" s="18" t="str">
        <f t="shared" si="9"/>
        <v/>
      </c>
      <c r="J40" s="18" t="str">
        <f t="shared" si="9"/>
        <v/>
      </c>
      <c r="K40" s="18" t="str">
        <f t="shared" si="9"/>
        <v/>
      </c>
      <c r="L40" s="43" t="str">
        <f t="shared" si="9"/>
        <v/>
      </c>
      <c r="M40" s="18" t="str">
        <f t="shared" si="9"/>
        <v/>
      </c>
      <c r="N40" s="43" t="str">
        <f t="shared" si="9"/>
        <v/>
      </c>
      <c r="O40" s="18" t="str">
        <f t="shared" si="9"/>
        <v/>
      </c>
      <c r="P40" s="52"/>
      <c r="Q40" s="62"/>
      <c r="R40" s="18"/>
      <c r="S40" s="18"/>
      <c r="T40" s="18"/>
      <c r="U40" s="43"/>
      <c r="V40" s="18"/>
      <c r="W40" s="43"/>
      <c r="X40" s="18"/>
      <c r="Y40" s="63"/>
      <c r="Z40" s="18"/>
      <c r="AA40" s="18"/>
      <c r="AB40" s="18"/>
      <c r="AC40" s="43"/>
      <c r="AD40" s="18"/>
      <c r="AE40" s="43"/>
      <c r="AF40" s="18"/>
    </row>
    <row r="41" spans="1:32" s="11" customFormat="1" ht="17.25" customHeight="1" x14ac:dyDescent="0.25">
      <c r="A41" s="8"/>
      <c r="B41" s="8"/>
      <c r="C41" s="8"/>
      <c r="D41" s="8"/>
      <c r="E41" s="9"/>
      <c r="F41" s="10" t="s">
        <v>3</v>
      </c>
      <c r="G41" s="10"/>
      <c r="H41" s="75">
        <f>H42+H87+H94</f>
        <v>81.575289716373774</v>
      </c>
      <c r="I41" s="10"/>
      <c r="J41" s="10"/>
      <c r="K41" s="10"/>
      <c r="L41" s="39"/>
      <c r="M41" s="10"/>
      <c r="N41" s="39"/>
      <c r="O41" s="10"/>
      <c r="P41" s="48">
        <f>(P42*H42+P87*H87+P94*H94)/H41</f>
        <v>0</v>
      </c>
      <c r="Q41" s="62"/>
      <c r="R41" s="10"/>
      <c r="S41" s="10"/>
      <c r="T41" s="10"/>
      <c r="U41" s="39"/>
      <c r="V41" s="10"/>
      <c r="W41" s="39"/>
      <c r="X41" s="10"/>
      <c r="Y41" s="63"/>
      <c r="Z41" s="10"/>
      <c r="AA41" s="10"/>
      <c r="AB41" s="10"/>
      <c r="AC41" s="39"/>
      <c r="AD41" s="10"/>
      <c r="AE41" s="39"/>
      <c r="AF41" s="10"/>
    </row>
    <row r="42" spans="1:32" s="11" customFormat="1" outlineLevel="1" x14ac:dyDescent="0.25">
      <c r="A42" s="8"/>
      <c r="B42" s="12"/>
      <c r="C42" s="12"/>
      <c r="D42" s="12"/>
      <c r="E42" s="13"/>
      <c r="F42" s="14" t="s">
        <v>7</v>
      </c>
      <c r="G42" s="14"/>
      <c r="H42" s="74">
        <f>H43+H56+H66+H75+H80+H83+H85</f>
        <v>47.835947450843925</v>
      </c>
      <c r="I42" s="14"/>
      <c r="J42" s="14"/>
      <c r="K42" s="14"/>
      <c r="L42" s="40"/>
      <c r="M42" s="14"/>
      <c r="N42" s="40"/>
      <c r="O42" s="14"/>
      <c r="P42" s="49">
        <f>(P43*H43+P56*H56+P66*H66+P75*H75+P80*H80+P83*H83+P85*H85)/H42</f>
        <v>0</v>
      </c>
      <c r="Q42" s="62"/>
      <c r="R42" s="14"/>
      <c r="S42" s="14"/>
      <c r="T42" s="14"/>
      <c r="U42" s="40"/>
      <c r="V42" s="14"/>
      <c r="W42" s="40"/>
      <c r="X42" s="14"/>
      <c r="Y42" s="63"/>
      <c r="Z42" s="14"/>
      <c r="AA42" s="14"/>
      <c r="AB42" s="14"/>
      <c r="AC42" s="40"/>
      <c r="AD42" s="14"/>
      <c r="AE42" s="40"/>
      <c r="AF42" s="14"/>
    </row>
    <row r="43" spans="1:32" s="11" customFormat="1" outlineLevel="2" x14ac:dyDescent="0.25">
      <c r="A43" s="8"/>
      <c r="B43" s="12"/>
      <c r="C43" s="15"/>
      <c r="D43" s="15"/>
      <c r="E43" s="16"/>
      <c r="F43" s="17" t="s">
        <v>167</v>
      </c>
      <c r="G43" s="83"/>
      <c r="H43" s="26">
        <f>SUM(H44:H55)</f>
        <v>10.120950060901341</v>
      </c>
      <c r="I43" s="17"/>
      <c r="J43" s="17"/>
      <c r="K43" s="17"/>
      <c r="L43" s="41"/>
      <c r="M43" s="17"/>
      <c r="N43" s="41"/>
      <c r="O43" s="17"/>
      <c r="P43" s="50">
        <f>SUMPRODUCT(P44:P55,H44:H55)/H43</f>
        <v>0</v>
      </c>
      <c r="Q43" s="62"/>
      <c r="R43" s="17"/>
      <c r="S43" s="17"/>
      <c r="T43" s="17"/>
      <c r="U43" s="41"/>
      <c r="V43" s="17"/>
      <c r="W43" s="41"/>
      <c r="X43" s="17"/>
      <c r="Y43" s="63"/>
      <c r="Z43" s="17"/>
      <c r="AA43" s="17"/>
      <c r="AB43" s="17"/>
      <c r="AC43" s="41"/>
      <c r="AD43" s="17"/>
      <c r="AE43" s="41"/>
      <c r="AF43" s="17"/>
    </row>
    <row r="44" spans="1:32" s="11" customFormat="1" outlineLevel="3" x14ac:dyDescent="0.25">
      <c r="A44" s="8"/>
      <c r="B44" s="12"/>
      <c r="C44" s="15"/>
      <c r="D44" s="15"/>
      <c r="E44" s="24"/>
      <c r="F44" s="25" t="s">
        <v>168</v>
      </c>
      <c r="G44" s="84" t="s">
        <v>278</v>
      </c>
      <c r="H44" s="29">
        <v>0.97442143727162001</v>
      </c>
      <c r="I44" s="25" t="str">
        <f t="shared" ref="I44:I50" si="10">IF(R44="","",IF(AND(R44&lt;&gt;"",Z44=""),R44,Z44))</f>
        <v/>
      </c>
      <c r="J44" s="25" t="str">
        <f t="shared" ref="J44:J50" si="11">IF(S44="","",IF(AND(S44&lt;&gt;"",AA44=""),S44,AA44))</f>
        <v/>
      </c>
      <c r="K44" s="25" t="str">
        <f t="shared" ref="K44:K50" si="12">IF(T44="","",IF(AND(T44&lt;&gt;"",AB44=""),T44,AB44))</f>
        <v/>
      </c>
      <c r="L44" s="42" t="str">
        <f t="shared" ref="L44:L50" si="13">IF(U44="","",IF(AND(U44&lt;&gt;"",AC44=""),U44,AC44))</f>
        <v/>
      </c>
      <c r="M44" s="25" t="str">
        <f t="shared" ref="M44:M50" si="14">IF(V44="","",IF(AND(V44&lt;&gt;"",AD44=""),V44,AD44))</f>
        <v/>
      </c>
      <c r="N44" s="42" t="str">
        <f t="shared" ref="N44:N50" si="15">IF(W44="","",IF(AND(W44&lt;&gt;"",AE44=""),W44,AE44))</f>
        <v/>
      </c>
      <c r="O44" s="25" t="str">
        <f t="shared" ref="O44:O50" si="16">IF(X44="","",IF(AND(X44&lt;&gt;"",AF44=""),X44,AF44))</f>
        <v/>
      </c>
      <c r="P44" s="51"/>
      <c r="Q44" s="62"/>
      <c r="R44" s="25"/>
      <c r="S44" s="25"/>
      <c r="T44" s="25"/>
      <c r="U44" s="42"/>
      <c r="V44" s="25"/>
      <c r="W44" s="42"/>
      <c r="X44" s="25"/>
      <c r="Y44" s="63"/>
      <c r="Z44" s="25"/>
      <c r="AA44" s="25"/>
      <c r="AB44" s="25"/>
      <c r="AC44" s="42"/>
      <c r="AD44" s="25"/>
      <c r="AE44" s="42"/>
      <c r="AF44" s="25"/>
    </row>
    <row r="45" spans="1:32" s="11" customFormat="1" outlineLevel="3" x14ac:dyDescent="0.25">
      <c r="A45" s="8"/>
      <c r="B45" s="12"/>
      <c r="C45" s="15"/>
      <c r="D45" s="15"/>
      <c r="E45" s="24"/>
      <c r="F45" s="25" t="s">
        <v>177</v>
      </c>
      <c r="G45" s="84" t="s">
        <v>284</v>
      </c>
      <c r="H45" s="29">
        <v>0.97442143727162001</v>
      </c>
      <c r="I45" s="25" t="str">
        <f t="shared" si="10"/>
        <v/>
      </c>
      <c r="J45" s="25" t="str">
        <f t="shared" si="11"/>
        <v/>
      </c>
      <c r="K45" s="25" t="str">
        <f t="shared" si="12"/>
        <v/>
      </c>
      <c r="L45" s="42" t="str">
        <f t="shared" si="13"/>
        <v/>
      </c>
      <c r="M45" s="25" t="str">
        <f t="shared" si="14"/>
        <v/>
      </c>
      <c r="N45" s="42" t="str">
        <f t="shared" si="15"/>
        <v/>
      </c>
      <c r="O45" s="25" t="str">
        <f t="shared" si="16"/>
        <v/>
      </c>
      <c r="P45" s="51"/>
      <c r="Q45" s="62"/>
      <c r="R45" s="25"/>
      <c r="S45" s="25"/>
      <c r="T45" s="25"/>
      <c r="U45" s="42"/>
      <c r="V45" s="25"/>
      <c r="W45" s="42"/>
      <c r="X45" s="25"/>
      <c r="Y45" s="63"/>
      <c r="Z45" s="25"/>
      <c r="AA45" s="25"/>
      <c r="AB45" s="25"/>
      <c r="AC45" s="42"/>
      <c r="AD45" s="25"/>
      <c r="AE45" s="42"/>
      <c r="AF45" s="25"/>
    </row>
    <row r="46" spans="1:32" s="11" customFormat="1" outlineLevel="3" x14ac:dyDescent="0.25">
      <c r="A46" s="8"/>
      <c r="B46" s="12"/>
      <c r="C46" s="15"/>
      <c r="D46" s="15"/>
      <c r="E46" s="24"/>
      <c r="F46" s="25" t="s">
        <v>169</v>
      </c>
      <c r="G46" s="448" t="s">
        <v>279</v>
      </c>
      <c r="H46" s="29">
        <v>0.97442143727162001</v>
      </c>
      <c r="I46" s="25" t="str">
        <f t="shared" si="10"/>
        <v/>
      </c>
      <c r="J46" s="25" t="str">
        <f t="shared" si="11"/>
        <v/>
      </c>
      <c r="K46" s="25" t="str">
        <f t="shared" si="12"/>
        <v/>
      </c>
      <c r="L46" s="42" t="str">
        <f t="shared" si="13"/>
        <v/>
      </c>
      <c r="M46" s="25" t="str">
        <f t="shared" si="14"/>
        <v/>
      </c>
      <c r="N46" s="42" t="str">
        <f t="shared" si="15"/>
        <v/>
      </c>
      <c r="O46" s="25" t="str">
        <f t="shared" si="16"/>
        <v/>
      </c>
      <c r="P46" s="51"/>
      <c r="Q46" s="62"/>
      <c r="R46" s="25"/>
      <c r="S46" s="25"/>
      <c r="T46" s="25"/>
      <c r="U46" s="42"/>
      <c r="V46" s="25"/>
      <c r="W46" s="42"/>
      <c r="X46" s="25"/>
      <c r="Y46" s="63"/>
      <c r="Z46" s="25"/>
      <c r="AA46" s="25"/>
      <c r="AB46" s="25"/>
      <c r="AC46" s="42"/>
      <c r="AD46" s="25"/>
      <c r="AE46" s="42"/>
      <c r="AF46" s="25"/>
    </row>
    <row r="47" spans="1:32" s="11" customFormat="1" outlineLevel="3" x14ac:dyDescent="0.25">
      <c r="A47" s="8"/>
      <c r="B47" s="12"/>
      <c r="C47" s="15"/>
      <c r="D47" s="15"/>
      <c r="E47" s="24"/>
      <c r="F47" s="25" t="s">
        <v>170</v>
      </c>
      <c r="G47" s="450"/>
      <c r="H47" s="29">
        <v>0.97442143727162001</v>
      </c>
      <c r="I47" s="25" t="str">
        <f t="shared" si="10"/>
        <v/>
      </c>
      <c r="J47" s="25" t="str">
        <f t="shared" si="11"/>
        <v/>
      </c>
      <c r="K47" s="25" t="str">
        <f t="shared" si="12"/>
        <v/>
      </c>
      <c r="L47" s="42" t="str">
        <f t="shared" si="13"/>
        <v/>
      </c>
      <c r="M47" s="25" t="str">
        <f t="shared" si="14"/>
        <v/>
      </c>
      <c r="N47" s="42" t="str">
        <f t="shared" si="15"/>
        <v/>
      </c>
      <c r="O47" s="25" t="str">
        <f t="shared" si="16"/>
        <v/>
      </c>
      <c r="P47" s="51"/>
      <c r="Q47" s="62"/>
      <c r="R47" s="25"/>
      <c r="S47" s="25"/>
      <c r="T47" s="25"/>
      <c r="U47" s="42"/>
      <c r="V47" s="25"/>
      <c r="W47" s="42"/>
      <c r="X47" s="25"/>
      <c r="Y47" s="63"/>
      <c r="Z47" s="25"/>
      <c r="AA47" s="25"/>
      <c r="AB47" s="25"/>
      <c r="AC47" s="42"/>
      <c r="AD47" s="25"/>
      <c r="AE47" s="42"/>
      <c r="AF47" s="25"/>
    </row>
    <row r="48" spans="1:32" s="11" customFormat="1" outlineLevel="3" x14ac:dyDescent="0.25">
      <c r="A48" s="8"/>
      <c r="B48" s="12"/>
      <c r="C48" s="15"/>
      <c r="D48" s="15"/>
      <c r="E48" s="24"/>
      <c r="F48" s="25" t="s">
        <v>223</v>
      </c>
      <c r="G48" s="84"/>
      <c r="H48" s="29">
        <v>0.97442143727162001</v>
      </c>
      <c r="I48" s="25" t="str">
        <f t="shared" si="10"/>
        <v/>
      </c>
      <c r="J48" s="25" t="str">
        <f t="shared" si="11"/>
        <v/>
      </c>
      <c r="K48" s="25" t="str">
        <f t="shared" si="12"/>
        <v/>
      </c>
      <c r="L48" s="42" t="str">
        <f t="shared" si="13"/>
        <v/>
      </c>
      <c r="M48" s="25" t="str">
        <f t="shared" si="14"/>
        <v/>
      </c>
      <c r="N48" s="42" t="str">
        <f t="shared" si="15"/>
        <v/>
      </c>
      <c r="O48" s="25" t="str">
        <f t="shared" si="16"/>
        <v/>
      </c>
      <c r="P48" s="51"/>
      <c r="Q48" s="62"/>
      <c r="R48" s="25"/>
      <c r="S48" s="25"/>
      <c r="T48" s="25"/>
      <c r="U48" s="42"/>
      <c r="V48" s="25"/>
      <c r="W48" s="42"/>
      <c r="X48" s="25"/>
      <c r="Y48" s="63"/>
      <c r="Z48" s="25"/>
      <c r="AA48" s="25"/>
      <c r="AB48" s="25"/>
      <c r="AC48" s="42"/>
      <c r="AD48" s="25"/>
      <c r="AE48" s="42"/>
      <c r="AF48" s="25"/>
    </row>
    <row r="49" spans="1:32" s="11" customFormat="1" outlineLevel="3" x14ac:dyDescent="0.25">
      <c r="A49" s="8"/>
      <c r="B49" s="12"/>
      <c r="C49" s="15"/>
      <c r="D49" s="15"/>
      <c r="E49" s="24"/>
      <c r="F49" s="25" t="s">
        <v>224</v>
      </c>
      <c r="G49" s="84"/>
      <c r="H49" s="29">
        <v>0.97442143727162001</v>
      </c>
      <c r="I49" s="25" t="str">
        <f t="shared" si="10"/>
        <v/>
      </c>
      <c r="J49" s="25" t="str">
        <f t="shared" si="11"/>
        <v/>
      </c>
      <c r="K49" s="25" t="str">
        <f t="shared" si="12"/>
        <v/>
      </c>
      <c r="L49" s="42" t="str">
        <f t="shared" si="13"/>
        <v/>
      </c>
      <c r="M49" s="25" t="str">
        <f t="shared" si="14"/>
        <v/>
      </c>
      <c r="N49" s="42" t="str">
        <f t="shared" si="15"/>
        <v/>
      </c>
      <c r="O49" s="25" t="str">
        <f t="shared" si="16"/>
        <v/>
      </c>
      <c r="P49" s="51"/>
      <c r="Q49" s="62"/>
      <c r="R49" s="25"/>
      <c r="S49" s="25"/>
      <c r="T49" s="25"/>
      <c r="U49" s="42"/>
      <c r="V49" s="25"/>
      <c r="W49" s="42"/>
      <c r="X49" s="25"/>
      <c r="Y49" s="63"/>
      <c r="Z49" s="25"/>
      <c r="AA49" s="25"/>
      <c r="AB49" s="25"/>
      <c r="AC49" s="42"/>
      <c r="AD49" s="25"/>
      <c r="AE49" s="42"/>
      <c r="AF49" s="25"/>
    </row>
    <row r="50" spans="1:32" s="11" customFormat="1" ht="30" outlineLevel="3" x14ac:dyDescent="0.25">
      <c r="A50" s="8"/>
      <c r="B50" s="12"/>
      <c r="C50" s="15"/>
      <c r="D50" s="15"/>
      <c r="E50" s="24"/>
      <c r="F50" s="25" t="s">
        <v>225</v>
      </c>
      <c r="G50" s="87" t="s">
        <v>289</v>
      </c>
      <c r="H50" s="29">
        <v>0.97442143727162001</v>
      </c>
      <c r="I50" s="25" t="str">
        <f t="shared" si="10"/>
        <v/>
      </c>
      <c r="J50" s="25" t="str">
        <f t="shared" si="11"/>
        <v/>
      </c>
      <c r="K50" s="25" t="str">
        <f t="shared" si="12"/>
        <v/>
      </c>
      <c r="L50" s="42" t="str">
        <f t="shared" si="13"/>
        <v/>
      </c>
      <c r="M50" s="25" t="str">
        <f t="shared" si="14"/>
        <v/>
      </c>
      <c r="N50" s="42" t="str">
        <f t="shared" si="15"/>
        <v/>
      </c>
      <c r="O50" s="25" t="str">
        <f t="shared" si="16"/>
        <v/>
      </c>
      <c r="P50" s="51"/>
      <c r="Q50" s="62"/>
      <c r="R50" s="25"/>
      <c r="S50" s="25"/>
      <c r="T50" s="25"/>
      <c r="U50" s="42"/>
      <c r="V50" s="25"/>
      <c r="W50" s="42"/>
      <c r="X50" s="25"/>
      <c r="Y50" s="63"/>
      <c r="Z50" s="25"/>
      <c r="AA50" s="25"/>
      <c r="AB50" s="25"/>
      <c r="AC50" s="42"/>
      <c r="AD50" s="25"/>
      <c r="AE50" s="42"/>
      <c r="AF50" s="25"/>
    </row>
    <row r="51" spans="1:32" s="11" customFormat="1" outlineLevel="3" x14ac:dyDescent="0.25">
      <c r="A51" s="8"/>
      <c r="B51" s="12"/>
      <c r="C51" s="15"/>
      <c r="D51" s="15"/>
      <c r="E51" s="24"/>
      <c r="F51" s="25" t="s">
        <v>271</v>
      </c>
      <c r="G51" s="86" t="s">
        <v>276</v>
      </c>
      <c r="H51" s="29">
        <v>0.5</v>
      </c>
      <c r="I51" s="25"/>
      <c r="J51" s="25"/>
      <c r="K51" s="25"/>
      <c r="L51" s="42"/>
      <c r="M51" s="25"/>
      <c r="N51" s="42"/>
      <c r="O51" s="25"/>
      <c r="P51" s="51"/>
      <c r="Q51" s="62"/>
      <c r="R51" s="25"/>
      <c r="S51" s="25"/>
      <c r="T51" s="25"/>
      <c r="U51" s="42"/>
      <c r="V51" s="25"/>
      <c r="W51" s="42"/>
      <c r="X51" s="25"/>
      <c r="Y51" s="63"/>
      <c r="Z51" s="25"/>
      <c r="AA51" s="25"/>
      <c r="AB51" s="25"/>
      <c r="AC51" s="42"/>
      <c r="AD51" s="25"/>
      <c r="AE51" s="42"/>
      <c r="AF51" s="25"/>
    </row>
    <row r="52" spans="1:32" s="11" customFormat="1" outlineLevel="3" x14ac:dyDescent="0.25">
      <c r="A52" s="8"/>
      <c r="B52" s="12"/>
      <c r="C52" s="15"/>
      <c r="D52" s="15"/>
      <c r="E52" s="24"/>
      <c r="F52" s="25" t="s">
        <v>272</v>
      </c>
      <c r="G52" s="84"/>
      <c r="H52" s="29">
        <v>0.5</v>
      </c>
      <c r="I52" s="25"/>
      <c r="J52" s="25"/>
      <c r="K52" s="25"/>
      <c r="L52" s="42"/>
      <c r="M52" s="25"/>
      <c r="N52" s="42"/>
      <c r="O52" s="25"/>
      <c r="P52" s="51"/>
      <c r="Q52" s="62"/>
      <c r="R52" s="25"/>
      <c r="S52" s="25"/>
      <c r="T52" s="25"/>
      <c r="U52" s="42"/>
      <c r="V52" s="25"/>
      <c r="W52" s="42"/>
      <c r="X52" s="25"/>
      <c r="Y52" s="63"/>
      <c r="Z52" s="25"/>
      <c r="AA52" s="25"/>
      <c r="AB52" s="25"/>
      <c r="AC52" s="42"/>
      <c r="AD52" s="25"/>
      <c r="AE52" s="42"/>
      <c r="AF52" s="25"/>
    </row>
    <row r="53" spans="1:32" s="11" customFormat="1" outlineLevel="3" x14ac:dyDescent="0.25">
      <c r="A53" s="8"/>
      <c r="B53" s="12"/>
      <c r="C53" s="15"/>
      <c r="D53" s="15"/>
      <c r="E53" s="24"/>
      <c r="F53" s="25" t="s">
        <v>273</v>
      </c>
      <c r="G53" s="84" t="s">
        <v>290</v>
      </c>
      <c r="H53" s="29">
        <v>1</v>
      </c>
      <c r="I53" s="25"/>
      <c r="J53" s="25"/>
      <c r="K53" s="25"/>
      <c r="L53" s="42"/>
      <c r="M53" s="25"/>
      <c r="N53" s="42"/>
      <c r="O53" s="25"/>
      <c r="P53" s="51"/>
      <c r="Q53" s="62"/>
      <c r="R53" s="25"/>
      <c r="S53" s="25"/>
      <c r="T53" s="25"/>
      <c r="U53" s="42"/>
      <c r="V53" s="25"/>
      <c r="W53" s="42"/>
      <c r="X53" s="25"/>
      <c r="Y53" s="63"/>
      <c r="Z53" s="25"/>
      <c r="AA53" s="25"/>
      <c r="AB53" s="25"/>
      <c r="AC53" s="42"/>
      <c r="AD53" s="25"/>
      <c r="AE53" s="42"/>
      <c r="AF53" s="25"/>
    </row>
    <row r="54" spans="1:32" s="11" customFormat="1" outlineLevel="3" x14ac:dyDescent="0.25">
      <c r="A54" s="8"/>
      <c r="B54" s="12"/>
      <c r="C54" s="15"/>
      <c r="D54" s="15"/>
      <c r="E54" s="24"/>
      <c r="F54" s="25" t="s">
        <v>274</v>
      </c>
      <c r="G54" s="84"/>
      <c r="H54" s="29">
        <v>0.5</v>
      </c>
      <c r="I54" s="25"/>
      <c r="J54" s="25"/>
      <c r="K54" s="25"/>
      <c r="L54" s="42"/>
      <c r="M54" s="25"/>
      <c r="N54" s="42"/>
      <c r="O54" s="25"/>
      <c r="P54" s="51"/>
      <c r="Q54" s="62"/>
      <c r="R54" s="25"/>
      <c r="S54" s="25"/>
      <c r="T54" s="25"/>
      <c r="U54" s="42"/>
      <c r="V54" s="25"/>
      <c r="W54" s="42"/>
      <c r="X54" s="25"/>
      <c r="Y54" s="63"/>
      <c r="Z54" s="25"/>
      <c r="AA54" s="25"/>
      <c r="AB54" s="25"/>
      <c r="AC54" s="42"/>
      <c r="AD54" s="25"/>
      <c r="AE54" s="42"/>
      <c r="AF54" s="25"/>
    </row>
    <row r="55" spans="1:32" s="11" customFormat="1" ht="45" outlineLevel="3" x14ac:dyDescent="0.25">
      <c r="A55" s="8"/>
      <c r="B55" s="12"/>
      <c r="C55" s="15"/>
      <c r="D55" s="15"/>
      <c r="E55" s="24"/>
      <c r="F55" s="25" t="s">
        <v>287</v>
      </c>
      <c r="G55" s="88" t="s">
        <v>288</v>
      </c>
      <c r="H55" s="89">
        <v>0.8</v>
      </c>
      <c r="I55" s="25"/>
      <c r="J55" s="25"/>
      <c r="K55" s="25"/>
      <c r="L55" s="42"/>
      <c r="M55" s="25"/>
      <c r="N55" s="42"/>
      <c r="O55" s="25"/>
      <c r="P55" s="51"/>
      <c r="Q55" s="62"/>
      <c r="R55" s="25"/>
      <c r="S55" s="25"/>
      <c r="T55" s="25"/>
      <c r="U55" s="42"/>
      <c r="V55" s="25"/>
      <c r="W55" s="42"/>
      <c r="X55" s="25"/>
      <c r="Y55" s="63"/>
      <c r="Z55" s="25"/>
      <c r="AA55" s="25"/>
      <c r="AB55" s="25"/>
      <c r="AC55" s="42"/>
      <c r="AD55" s="25"/>
      <c r="AE55" s="42"/>
      <c r="AF55" s="25"/>
    </row>
    <row r="56" spans="1:32" s="11" customFormat="1" outlineLevel="2" x14ac:dyDescent="0.25">
      <c r="A56" s="8"/>
      <c r="B56" s="12"/>
      <c r="C56" s="15"/>
      <c r="D56" s="15"/>
      <c r="E56" s="16"/>
      <c r="F56" s="17" t="s">
        <v>172</v>
      </c>
      <c r="G56" s="83"/>
      <c r="H56" s="26">
        <f>H57+H58+H59+H60+H61+H62+H63+H64+H65</f>
        <v>9.0414285714285718</v>
      </c>
      <c r="I56" s="17"/>
      <c r="J56" s="17"/>
      <c r="K56" s="17"/>
      <c r="L56" s="41"/>
      <c r="M56" s="17"/>
      <c r="N56" s="41"/>
      <c r="O56" s="17"/>
      <c r="P56" s="50">
        <f>(P57*H57+P58*H58+P59*H59+P60*H60+P61*H61+P62*H62+P63*H63+P64*H64+P65*H65)/H56</f>
        <v>0</v>
      </c>
      <c r="Q56" s="62"/>
      <c r="R56" s="17"/>
      <c r="S56" s="17"/>
      <c r="T56" s="17"/>
      <c r="U56" s="41"/>
      <c r="V56" s="17"/>
      <c r="W56" s="41"/>
      <c r="X56" s="17"/>
      <c r="Y56" s="63"/>
      <c r="Z56" s="17"/>
      <c r="AA56" s="17"/>
      <c r="AB56" s="17"/>
      <c r="AC56" s="41"/>
      <c r="AD56" s="17"/>
      <c r="AE56" s="41"/>
      <c r="AF56" s="17"/>
    </row>
    <row r="57" spans="1:32" s="11" customFormat="1" outlineLevel="3" x14ac:dyDescent="0.25">
      <c r="A57" s="8"/>
      <c r="B57" s="12"/>
      <c r="C57" s="15"/>
      <c r="D57" s="20"/>
      <c r="E57" s="79"/>
      <c r="F57" s="19" t="s">
        <v>180</v>
      </c>
      <c r="G57" s="448" t="s">
        <v>281</v>
      </c>
      <c r="H57" s="80">
        <v>1.1099999999999999</v>
      </c>
      <c r="I57" s="19"/>
      <c r="J57" s="19"/>
      <c r="K57" s="19"/>
      <c r="L57" s="45"/>
      <c r="M57" s="19"/>
      <c r="N57" s="45"/>
      <c r="O57" s="19"/>
      <c r="P57" s="54"/>
      <c r="Q57" s="62"/>
      <c r="R57" s="19"/>
      <c r="S57" s="19"/>
      <c r="T57" s="19"/>
      <c r="U57" s="45"/>
      <c r="V57" s="19"/>
      <c r="W57" s="45"/>
      <c r="X57" s="19"/>
      <c r="Y57" s="63"/>
      <c r="Z57" s="19"/>
      <c r="AA57" s="19"/>
      <c r="AB57" s="19"/>
      <c r="AC57" s="45"/>
      <c r="AD57" s="19"/>
      <c r="AE57" s="45"/>
      <c r="AF57" s="19"/>
    </row>
    <row r="58" spans="1:32" s="11" customFormat="1" outlineLevel="3" x14ac:dyDescent="0.25">
      <c r="A58" s="8"/>
      <c r="B58" s="12"/>
      <c r="C58" s="15"/>
      <c r="D58" s="20"/>
      <c r="E58" s="79"/>
      <c r="F58" s="19" t="s">
        <v>181</v>
      </c>
      <c r="G58" s="449"/>
      <c r="H58" s="80">
        <v>1.0742857142857143</v>
      </c>
      <c r="I58" s="19"/>
      <c r="J58" s="19"/>
      <c r="K58" s="19"/>
      <c r="L58" s="45"/>
      <c r="M58" s="19"/>
      <c r="N58" s="45"/>
      <c r="O58" s="19"/>
      <c r="P58" s="54"/>
      <c r="Q58" s="62"/>
      <c r="R58" s="19"/>
      <c r="S58" s="19"/>
      <c r="T58" s="19"/>
      <c r="U58" s="45"/>
      <c r="V58" s="19"/>
      <c r="W58" s="45"/>
      <c r="X58" s="19"/>
      <c r="Y58" s="63"/>
      <c r="Z58" s="19"/>
      <c r="AA58" s="19"/>
      <c r="AB58" s="19"/>
      <c r="AC58" s="45"/>
      <c r="AD58" s="19"/>
      <c r="AE58" s="45"/>
      <c r="AF58" s="19"/>
    </row>
    <row r="59" spans="1:32" s="11" customFormat="1" outlineLevel="3" x14ac:dyDescent="0.25">
      <c r="A59" s="8"/>
      <c r="B59" s="12"/>
      <c r="C59" s="15"/>
      <c r="D59" s="20"/>
      <c r="E59" s="79"/>
      <c r="F59" s="19" t="s">
        <v>182</v>
      </c>
      <c r="G59" s="449"/>
      <c r="H59" s="80">
        <v>0.42857142857142849</v>
      </c>
      <c r="I59" s="19"/>
      <c r="J59" s="19"/>
      <c r="K59" s="19"/>
      <c r="L59" s="45"/>
      <c r="M59" s="19"/>
      <c r="N59" s="45"/>
      <c r="O59" s="19"/>
      <c r="P59" s="54"/>
      <c r="Q59" s="62"/>
      <c r="R59" s="19"/>
      <c r="S59" s="19"/>
      <c r="T59" s="19"/>
      <c r="U59" s="45"/>
      <c r="V59" s="19"/>
      <c r="W59" s="45"/>
      <c r="X59" s="19"/>
      <c r="Y59" s="63"/>
      <c r="Z59" s="19"/>
      <c r="AA59" s="19"/>
      <c r="AB59" s="19"/>
      <c r="AC59" s="45"/>
      <c r="AD59" s="19"/>
      <c r="AE59" s="45"/>
      <c r="AF59" s="19"/>
    </row>
    <row r="60" spans="1:32" s="11" customFormat="1" outlineLevel="3" x14ac:dyDescent="0.25">
      <c r="A60" s="8"/>
      <c r="B60" s="12"/>
      <c r="C60" s="15"/>
      <c r="D60" s="20"/>
      <c r="E60" s="79"/>
      <c r="F60" s="19" t="s">
        <v>183</v>
      </c>
      <c r="G60" s="449"/>
      <c r="H60" s="80">
        <v>0.42857142857142849</v>
      </c>
      <c r="I60" s="19"/>
      <c r="J60" s="19"/>
      <c r="K60" s="19"/>
      <c r="L60" s="45"/>
      <c r="M60" s="19"/>
      <c r="N60" s="45"/>
      <c r="O60" s="19"/>
      <c r="P60" s="54"/>
      <c r="Q60" s="62"/>
      <c r="R60" s="19"/>
      <c r="S60" s="19"/>
      <c r="T60" s="19"/>
      <c r="U60" s="45"/>
      <c r="V60" s="19"/>
      <c r="W60" s="45"/>
      <c r="X60" s="19"/>
      <c r="Y60" s="63"/>
      <c r="Z60" s="19"/>
      <c r="AA60" s="19"/>
      <c r="AB60" s="19"/>
      <c r="AC60" s="45"/>
      <c r="AD60" s="19"/>
      <c r="AE60" s="45"/>
      <c r="AF60" s="19"/>
    </row>
    <row r="61" spans="1:32" s="11" customFormat="1" outlineLevel="3" x14ac:dyDescent="0.25">
      <c r="A61" s="8"/>
      <c r="B61" s="12"/>
      <c r="C61" s="15"/>
      <c r="D61" s="20"/>
      <c r="E61" s="79"/>
      <c r="F61" s="19" t="s">
        <v>184</v>
      </c>
      <c r="G61" s="449"/>
      <c r="H61" s="80">
        <v>0.42857142857142849</v>
      </c>
      <c r="I61" s="19"/>
      <c r="J61" s="19"/>
      <c r="K61" s="19"/>
      <c r="L61" s="45"/>
      <c r="M61" s="19"/>
      <c r="N61" s="45"/>
      <c r="O61" s="19"/>
      <c r="P61" s="54"/>
      <c r="Q61" s="62"/>
      <c r="R61" s="19"/>
      <c r="S61" s="19"/>
      <c r="T61" s="19"/>
      <c r="U61" s="45"/>
      <c r="V61" s="19"/>
      <c r="W61" s="45"/>
      <c r="X61" s="19"/>
      <c r="Y61" s="63"/>
      <c r="Z61" s="19"/>
      <c r="AA61" s="19"/>
      <c r="AB61" s="19"/>
      <c r="AC61" s="45"/>
      <c r="AD61" s="19"/>
      <c r="AE61" s="45"/>
      <c r="AF61" s="19"/>
    </row>
    <row r="62" spans="1:32" s="11" customFormat="1" outlineLevel="3" x14ac:dyDescent="0.25">
      <c r="A62" s="8"/>
      <c r="B62" s="12"/>
      <c r="C62" s="15"/>
      <c r="D62" s="20"/>
      <c r="E62" s="79"/>
      <c r="F62" s="19" t="s">
        <v>185</v>
      </c>
      <c r="G62" s="450"/>
      <c r="H62" s="80">
        <v>0.4285714285714286</v>
      </c>
      <c r="I62" s="19"/>
      <c r="J62" s="19"/>
      <c r="K62" s="19"/>
      <c r="L62" s="45"/>
      <c r="M62" s="19"/>
      <c r="N62" s="45"/>
      <c r="O62" s="19"/>
      <c r="P62" s="54"/>
      <c r="Q62" s="62"/>
      <c r="R62" s="19"/>
      <c r="S62" s="19"/>
      <c r="T62" s="19"/>
      <c r="U62" s="45"/>
      <c r="V62" s="19"/>
      <c r="W62" s="45"/>
      <c r="X62" s="19"/>
      <c r="Y62" s="63"/>
      <c r="Z62" s="19"/>
      <c r="AA62" s="19"/>
      <c r="AB62" s="19"/>
      <c r="AC62" s="45"/>
      <c r="AD62" s="19"/>
      <c r="AE62" s="45"/>
      <c r="AF62" s="19"/>
    </row>
    <row r="63" spans="1:32" s="11" customFormat="1" outlineLevel="3" x14ac:dyDescent="0.25">
      <c r="A63" s="8"/>
      <c r="B63" s="12"/>
      <c r="C63" s="15"/>
      <c r="D63" s="20"/>
      <c r="E63" s="79"/>
      <c r="F63" s="19" t="s">
        <v>186</v>
      </c>
      <c r="G63" s="448" t="s">
        <v>282</v>
      </c>
      <c r="H63" s="80">
        <v>4.2857142857142856</v>
      </c>
      <c r="I63" s="19"/>
      <c r="J63" s="19"/>
      <c r="K63" s="19"/>
      <c r="L63" s="45"/>
      <c r="M63" s="19"/>
      <c r="N63" s="45"/>
      <c r="O63" s="19"/>
      <c r="P63" s="54"/>
      <c r="Q63" s="62"/>
      <c r="R63" s="19"/>
      <c r="S63" s="19"/>
      <c r="T63" s="19"/>
      <c r="U63" s="45"/>
      <c r="V63" s="19"/>
      <c r="W63" s="45"/>
      <c r="X63" s="19"/>
      <c r="Y63" s="63"/>
      <c r="Z63" s="19"/>
      <c r="AA63" s="19"/>
      <c r="AB63" s="19"/>
      <c r="AC63" s="45"/>
      <c r="AD63" s="19"/>
      <c r="AE63" s="45"/>
      <c r="AF63" s="19"/>
    </row>
    <row r="64" spans="1:32" s="11" customFormat="1" outlineLevel="3" x14ac:dyDescent="0.25">
      <c r="A64" s="8"/>
      <c r="B64" s="12"/>
      <c r="C64" s="15"/>
      <c r="D64" s="20"/>
      <c r="E64" s="79"/>
      <c r="F64" s="19" t="s">
        <v>286</v>
      </c>
      <c r="G64" s="449"/>
      <c r="H64" s="80">
        <v>0.4285714285714286</v>
      </c>
      <c r="I64" s="19"/>
      <c r="J64" s="19"/>
      <c r="K64" s="19"/>
      <c r="L64" s="45"/>
      <c r="M64" s="19"/>
      <c r="N64" s="45"/>
      <c r="O64" s="19"/>
      <c r="P64" s="54"/>
      <c r="Q64" s="62"/>
      <c r="R64" s="19"/>
      <c r="S64" s="19"/>
      <c r="T64" s="19"/>
      <c r="U64" s="45"/>
      <c r="V64" s="19"/>
      <c r="W64" s="45"/>
      <c r="X64" s="19"/>
      <c r="Y64" s="63"/>
      <c r="Z64" s="19"/>
      <c r="AA64" s="19"/>
      <c r="AB64" s="19"/>
      <c r="AC64" s="45"/>
      <c r="AD64" s="19"/>
      <c r="AE64" s="45"/>
      <c r="AF64" s="19"/>
    </row>
    <row r="65" spans="1:32" s="11" customFormat="1" outlineLevel="3" x14ac:dyDescent="0.25">
      <c r="A65" s="8"/>
      <c r="B65" s="12"/>
      <c r="C65" s="15"/>
      <c r="D65" s="20"/>
      <c r="E65" s="79"/>
      <c r="F65" s="19" t="s">
        <v>188</v>
      </c>
      <c r="G65" s="450"/>
      <c r="H65" s="80">
        <v>0.4285714285714286</v>
      </c>
      <c r="I65" s="19"/>
      <c r="J65" s="19"/>
      <c r="K65" s="19"/>
      <c r="L65" s="45"/>
      <c r="M65" s="19"/>
      <c r="N65" s="45"/>
      <c r="O65" s="19"/>
      <c r="P65" s="54"/>
      <c r="Q65" s="62"/>
      <c r="R65" s="19"/>
      <c r="S65" s="19"/>
      <c r="T65" s="19"/>
      <c r="U65" s="45"/>
      <c r="V65" s="19"/>
      <c r="W65" s="45"/>
      <c r="X65" s="19"/>
      <c r="Y65" s="63"/>
      <c r="Z65" s="19"/>
      <c r="AA65" s="19"/>
      <c r="AB65" s="19"/>
      <c r="AC65" s="45"/>
      <c r="AD65" s="19"/>
      <c r="AE65" s="45"/>
      <c r="AF65" s="19"/>
    </row>
    <row r="66" spans="1:32" s="11" customFormat="1" outlineLevel="2" x14ac:dyDescent="0.25">
      <c r="A66" s="8"/>
      <c r="B66" s="12"/>
      <c r="C66" s="15"/>
      <c r="D66" s="15"/>
      <c r="E66" s="16"/>
      <c r="F66" s="17" t="s">
        <v>160</v>
      </c>
      <c r="G66" s="17"/>
      <c r="H66" s="26">
        <f>H67+H68+H69+H70+H71+H72+H73+H74</f>
        <v>6.4555420219244821</v>
      </c>
      <c r="I66" s="17"/>
      <c r="J66" s="17"/>
      <c r="K66" s="17"/>
      <c r="L66" s="41"/>
      <c r="M66" s="17"/>
      <c r="N66" s="41"/>
      <c r="O66" s="17"/>
      <c r="P66" s="50">
        <f>(P67*H67+P68*H68+P69*H69+P70*H70+P71*H71+P72*H72+P73*H73+P74*H74)/H66</f>
        <v>0</v>
      </c>
      <c r="Q66" s="62"/>
      <c r="R66" s="17"/>
      <c r="S66" s="17"/>
      <c r="T66" s="17"/>
      <c r="U66" s="41"/>
      <c r="V66" s="17"/>
      <c r="W66" s="41"/>
      <c r="X66" s="17"/>
      <c r="Y66" s="63"/>
      <c r="Z66" s="17"/>
      <c r="AA66" s="17"/>
      <c r="AB66" s="17"/>
      <c r="AC66" s="41"/>
      <c r="AD66" s="17"/>
      <c r="AE66" s="41"/>
      <c r="AF66" s="17"/>
    </row>
    <row r="67" spans="1:32" s="11" customFormat="1" ht="14.25" customHeight="1" outlineLevel="3" x14ac:dyDescent="0.25">
      <c r="A67" s="8"/>
      <c r="B67" s="12"/>
      <c r="C67" s="15"/>
      <c r="D67" s="20"/>
      <c r="E67" s="79"/>
      <c r="F67" s="19" t="s">
        <v>164</v>
      </c>
      <c r="G67" s="86" t="s">
        <v>275</v>
      </c>
      <c r="H67" s="80">
        <v>0.24360535931790497</v>
      </c>
      <c r="I67" s="19"/>
      <c r="J67" s="19"/>
      <c r="K67" s="19"/>
      <c r="L67" s="45"/>
      <c r="M67" s="19"/>
      <c r="N67" s="45"/>
      <c r="O67" s="19"/>
      <c r="P67" s="54"/>
      <c r="Q67" s="62"/>
      <c r="R67" s="19"/>
      <c r="S67" s="19"/>
      <c r="T67" s="19"/>
      <c r="U67" s="45"/>
      <c r="V67" s="19"/>
      <c r="W67" s="45"/>
      <c r="X67" s="19"/>
      <c r="Y67" s="63"/>
      <c r="Z67" s="19"/>
      <c r="AA67" s="19"/>
      <c r="AB67" s="19"/>
      <c r="AC67" s="45"/>
      <c r="AD67" s="19"/>
      <c r="AE67" s="45"/>
      <c r="AF67" s="19"/>
    </row>
    <row r="68" spans="1:32" s="11" customFormat="1" ht="15.75" customHeight="1" outlineLevel="3" x14ac:dyDescent="0.25">
      <c r="A68" s="8"/>
      <c r="B68" s="12"/>
      <c r="C68" s="15"/>
      <c r="D68" s="20"/>
      <c r="E68" s="79"/>
      <c r="F68" s="19" t="s">
        <v>165</v>
      </c>
      <c r="G68" s="86" t="s">
        <v>276</v>
      </c>
      <c r="H68" s="80">
        <v>0.36540803897685753</v>
      </c>
      <c r="I68" s="19"/>
      <c r="J68" s="19"/>
      <c r="K68" s="19"/>
      <c r="L68" s="45"/>
      <c r="M68" s="19"/>
      <c r="N68" s="45"/>
      <c r="O68" s="19"/>
      <c r="P68" s="54"/>
      <c r="Q68" s="62"/>
      <c r="R68" s="19"/>
      <c r="S68" s="19"/>
      <c r="T68" s="19"/>
      <c r="U68" s="45"/>
      <c r="V68" s="19"/>
      <c r="W68" s="45"/>
      <c r="X68" s="19"/>
      <c r="Y68" s="63"/>
      <c r="Z68" s="19"/>
      <c r="AA68" s="19"/>
      <c r="AB68" s="19"/>
      <c r="AC68" s="45"/>
      <c r="AD68" s="19"/>
      <c r="AE68" s="45"/>
      <c r="AF68" s="19"/>
    </row>
    <row r="69" spans="1:32" s="11" customFormat="1" outlineLevel="3" x14ac:dyDescent="0.25">
      <c r="A69" s="8"/>
      <c r="B69" s="12"/>
      <c r="C69" s="15"/>
      <c r="D69" s="20"/>
      <c r="E69" s="79"/>
      <c r="F69" s="19" t="s">
        <v>166</v>
      </c>
      <c r="G69" s="86" t="s">
        <v>277</v>
      </c>
      <c r="H69" s="80">
        <v>0.85261875761266748</v>
      </c>
      <c r="I69" s="19"/>
      <c r="J69" s="19"/>
      <c r="K69" s="19"/>
      <c r="L69" s="45"/>
      <c r="M69" s="19"/>
      <c r="N69" s="45"/>
      <c r="O69" s="19"/>
      <c r="P69" s="54"/>
      <c r="Q69" s="62"/>
      <c r="R69" s="19"/>
      <c r="S69" s="19"/>
      <c r="T69" s="19"/>
      <c r="U69" s="45"/>
      <c r="V69" s="19"/>
      <c r="W69" s="45"/>
      <c r="X69" s="19"/>
      <c r="Y69" s="63"/>
      <c r="Z69" s="19"/>
      <c r="AA69" s="19"/>
      <c r="AB69" s="19"/>
      <c r="AC69" s="45"/>
      <c r="AD69" s="19"/>
      <c r="AE69" s="45"/>
      <c r="AF69" s="19"/>
    </row>
    <row r="70" spans="1:32" s="11" customFormat="1" outlineLevel="3" x14ac:dyDescent="0.25">
      <c r="A70" s="8"/>
      <c r="B70" s="12"/>
      <c r="C70" s="15"/>
      <c r="D70" s="20"/>
      <c r="E70" s="79"/>
      <c r="F70" s="19" t="s">
        <v>120</v>
      </c>
      <c r="G70" s="86" t="s">
        <v>279</v>
      </c>
      <c r="H70" s="80">
        <v>2.0706455542021924</v>
      </c>
      <c r="I70" s="19"/>
      <c r="J70" s="19"/>
      <c r="K70" s="19"/>
      <c r="L70" s="45"/>
      <c r="M70" s="19"/>
      <c r="N70" s="45"/>
      <c r="O70" s="19"/>
      <c r="P70" s="54"/>
      <c r="Q70" s="62"/>
      <c r="R70" s="19"/>
      <c r="S70" s="19"/>
      <c r="T70" s="19"/>
      <c r="U70" s="45"/>
      <c r="V70" s="19"/>
      <c r="W70" s="45"/>
      <c r="X70" s="19"/>
      <c r="Y70" s="63"/>
      <c r="Z70" s="19"/>
      <c r="AA70" s="19"/>
      <c r="AB70" s="19"/>
      <c r="AC70" s="45"/>
      <c r="AD70" s="19"/>
      <c r="AE70" s="45"/>
      <c r="AF70" s="19"/>
    </row>
    <row r="71" spans="1:32" s="11" customFormat="1" outlineLevel="3" x14ac:dyDescent="0.25">
      <c r="A71" s="8"/>
      <c r="B71" s="12"/>
      <c r="C71" s="15"/>
      <c r="D71" s="20"/>
      <c r="E71" s="79"/>
      <c r="F71" s="19" t="s">
        <v>171</v>
      </c>
      <c r="G71" s="86" t="s">
        <v>280</v>
      </c>
      <c r="H71" s="80">
        <v>0.36540803897685753</v>
      </c>
      <c r="I71" s="19"/>
      <c r="J71" s="19"/>
      <c r="K71" s="19"/>
      <c r="L71" s="45"/>
      <c r="M71" s="19"/>
      <c r="N71" s="45"/>
      <c r="O71" s="19"/>
      <c r="P71" s="54"/>
      <c r="Q71" s="62"/>
      <c r="R71" s="19"/>
      <c r="S71" s="19"/>
      <c r="T71" s="19"/>
      <c r="U71" s="45"/>
      <c r="V71" s="19"/>
      <c r="W71" s="45"/>
      <c r="X71" s="19"/>
      <c r="Y71" s="63"/>
      <c r="Z71" s="19"/>
      <c r="AA71" s="19"/>
      <c r="AB71" s="19"/>
      <c r="AC71" s="45"/>
      <c r="AD71" s="19"/>
      <c r="AE71" s="45"/>
      <c r="AF71" s="19"/>
    </row>
    <row r="72" spans="1:32" s="11" customFormat="1" outlineLevel="3" x14ac:dyDescent="0.25">
      <c r="A72" s="8"/>
      <c r="B72" s="12"/>
      <c r="C72" s="15"/>
      <c r="D72" s="20"/>
      <c r="E72" s="79"/>
      <c r="F72" s="19" t="s">
        <v>98</v>
      </c>
      <c r="G72" s="86" t="s">
        <v>281</v>
      </c>
      <c r="H72" s="80">
        <v>0.243605359317905</v>
      </c>
      <c r="I72" s="19"/>
      <c r="J72" s="19"/>
      <c r="K72" s="19"/>
      <c r="L72" s="45"/>
      <c r="M72" s="19"/>
      <c r="N72" s="45"/>
      <c r="O72" s="19"/>
      <c r="P72" s="54"/>
      <c r="Q72" s="62"/>
      <c r="R72" s="19"/>
      <c r="S72" s="19"/>
      <c r="T72" s="19"/>
      <c r="U72" s="45"/>
      <c r="V72" s="19"/>
      <c r="W72" s="45"/>
      <c r="X72" s="19"/>
      <c r="Y72" s="63"/>
      <c r="Z72" s="19"/>
      <c r="AA72" s="19"/>
      <c r="AB72" s="19"/>
      <c r="AC72" s="45"/>
      <c r="AD72" s="19"/>
      <c r="AE72" s="45"/>
      <c r="AF72" s="19"/>
    </row>
    <row r="73" spans="1:32" s="11" customFormat="1" outlineLevel="3" x14ac:dyDescent="0.25">
      <c r="A73" s="8"/>
      <c r="B73" s="12"/>
      <c r="C73" s="15"/>
      <c r="D73" s="20"/>
      <c r="E73" s="79"/>
      <c r="F73" s="19" t="s">
        <v>124</v>
      </c>
      <c r="G73" s="86" t="s">
        <v>283</v>
      </c>
      <c r="H73" s="80">
        <v>1.0962241169305724</v>
      </c>
      <c r="I73" s="19"/>
      <c r="J73" s="19"/>
      <c r="K73" s="19"/>
      <c r="L73" s="45"/>
      <c r="M73" s="19"/>
      <c r="N73" s="45"/>
      <c r="O73" s="19"/>
      <c r="P73" s="54"/>
      <c r="Q73" s="62"/>
      <c r="R73" s="19"/>
      <c r="S73" s="19"/>
      <c r="T73" s="19"/>
      <c r="U73" s="45"/>
      <c r="V73" s="19"/>
      <c r="W73" s="45"/>
      <c r="X73" s="19"/>
      <c r="Y73" s="63"/>
      <c r="Z73" s="19"/>
      <c r="AA73" s="19"/>
      <c r="AB73" s="19"/>
      <c r="AC73" s="45"/>
      <c r="AD73" s="19"/>
      <c r="AE73" s="45"/>
      <c r="AF73" s="19"/>
    </row>
    <row r="74" spans="1:32" s="11" customFormat="1" outlineLevel="3" x14ac:dyDescent="0.25">
      <c r="A74" s="8"/>
      <c r="B74" s="12"/>
      <c r="C74" s="15"/>
      <c r="D74" s="20"/>
      <c r="E74" s="79"/>
      <c r="F74" s="19" t="s">
        <v>178</v>
      </c>
      <c r="G74" s="86" t="s">
        <v>285</v>
      </c>
      <c r="H74" s="80">
        <v>1.2180267965895251</v>
      </c>
      <c r="I74" s="19"/>
      <c r="J74" s="19"/>
      <c r="K74" s="19"/>
      <c r="L74" s="45"/>
      <c r="M74" s="19"/>
      <c r="N74" s="45"/>
      <c r="O74" s="19"/>
      <c r="P74" s="54"/>
      <c r="Q74" s="62"/>
      <c r="R74" s="19"/>
      <c r="S74" s="19"/>
      <c r="T74" s="19"/>
      <c r="U74" s="45"/>
      <c r="V74" s="19"/>
      <c r="W74" s="45"/>
      <c r="X74" s="19"/>
      <c r="Y74" s="63"/>
      <c r="Z74" s="19"/>
      <c r="AA74" s="19"/>
      <c r="AB74" s="19"/>
      <c r="AC74" s="45"/>
      <c r="AD74" s="19"/>
      <c r="AE74" s="45"/>
      <c r="AF74" s="19"/>
    </row>
    <row r="75" spans="1:32" s="11" customFormat="1" outlineLevel="2" x14ac:dyDescent="0.25">
      <c r="A75" s="8"/>
      <c r="B75" s="12"/>
      <c r="C75" s="15"/>
      <c r="D75" s="15"/>
      <c r="E75" s="16"/>
      <c r="F75" s="17" t="s">
        <v>161</v>
      </c>
      <c r="G75" s="17"/>
      <c r="H75" s="26">
        <f>H76+H77+H78+H79</f>
        <v>7</v>
      </c>
      <c r="I75" s="17"/>
      <c r="J75" s="17"/>
      <c r="K75" s="17"/>
      <c r="L75" s="41"/>
      <c r="M75" s="17"/>
      <c r="N75" s="41"/>
      <c r="O75" s="17"/>
      <c r="P75" s="50">
        <f>(P76*H76+P77*H77+P78*H78+P79*H79)/H75</f>
        <v>0</v>
      </c>
      <c r="Q75" s="62"/>
      <c r="R75" s="17"/>
      <c r="S75" s="17"/>
      <c r="T75" s="17"/>
      <c r="U75" s="41"/>
      <c r="V75" s="17"/>
      <c r="W75" s="41"/>
      <c r="X75" s="17"/>
      <c r="Y75" s="63"/>
      <c r="Z75" s="17"/>
      <c r="AA75" s="17"/>
      <c r="AB75" s="17"/>
      <c r="AC75" s="41"/>
      <c r="AD75" s="17"/>
      <c r="AE75" s="41"/>
      <c r="AF75" s="17"/>
    </row>
    <row r="76" spans="1:32" s="11" customFormat="1" outlineLevel="3" x14ac:dyDescent="0.25">
      <c r="A76" s="8"/>
      <c r="B76" s="12"/>
      <c r="C76" s="15"/>
      <c r="D76" s="20"/>
      <c r="E76" s="79"/>
      <c r="F76" s="19" t="s">
        <v>189</v>
      </c>
      <c r="G76" s="19"/>
      <c r="H76" s="80">
        <v>4.5405405405405403</v>
      </c>
      <c r="I76" s="19"/>
      <c r="J76" s="19"/>
      <c r="K76" s="19"/>
      <c r="L76" s="45"/>
      <c r="M76" s="19"/>
      <c r="N76" s="45"/>
      <c r="O76" s="19"/>
      <c r="P76" s="54"/>
      <c r="Q76" s="62"/>
      <c r="R76" s="19"/>
      <c r="S76" s="19"/>
      <c r="T76" s="19"/>
      <c r="U76" s="45"/>
      <c r="V76" s="19"/>
      <c r="W76" s="45"/>
      <c r="X76" s="19"/>
      <c r="Y76" s="63"/>
      <c r="Z76" s="19"/>
      <c r="AA76" s="19"/>
      <c r="AB76" s="19"/>
      <c r="AC76" s="45"/>
      <c r="AD76" s="19"/>
      <c r="AE76" s="45"/>
      <c r="AF76" s="19"/>
    </row>
    <row r="77" spans="1:32" s="11" customFormat="1" outlineLevel="3" x14ac:dyDescent="0.25">
      <c r="A77" s="8"/>
      <c r="B77" s="12"/>
      <c r="C77" s="15"/>
      <c r="D77" s="20"/>
      <c r="E77" s="79"/>
      <c r="F77" s="19" t="s">
        <v>190</v>
      </c>
      <c r="G77" s="19"/>
      <c r="H77" s="80">
        <v>0.28378378378378377</v>
      </c>
      <c r="I77" s="19"/>
      <c r="J77" s="19"/>
      <c r="K77" s="19"/>
      <c r="L77" s="45"/>
      <c r="M77" s="19"/>
      <c r="N77" s="45"/>
      <c r="O77" s="19"/>
      <c r="P77" s="54"/>
      <c r="Q77" s="62"/>
      <c r="R77" s="19"/>
      <c r="S77" s="19"/>
      <c r="T77" s="19"/>
      <c r="U77" s="45"/>
      <c r="V77" s="19"/>
      <c r="W77" s="45"/>
      <c r="X77" s="19"/>
      <c r="Y77" s="63"/>
      <c r="Z77" s="19"/>
      <c r="AA77" s="19"/>
      <c r="AB77" s="19"/>
      <c r="AC77" s="45"/>
      <c r="AD77" s="19"/>
      <c r="AE77" s="45"/>
      <c r="AF77" s="19"/>
    </row>
    <row r="78" spans="1:32" s="11" customFormat="1" outlineLevel="3" x14ac:dyDescent="0.25">
      <c r="A78" s="8"/>
      <c r="B78" s="12"/>
      <c r="C78" s="15"/>
      <c r="D78" s="20"/>
      <c r="E78" s="79"/>
      <c r="F78" s="19" t="s">
        <v>190</v>
      </c>
      <c r="G78" s="19"/>
      <c r="H78" s="80">
        <v>0.28378378378378372</v>
      </c>
      <c r="I78" s="19"/>
      <c r="J78" s="19"/>
      <c r="K78" s="19"/>
      <c r="L78" s="45"/>
      <c r="M78" s="19"/>
      <c r="N78" s="45"/>
      <c r="O78" s="19"/>
      <c r="P78" s="54"/>
      <c r="Q78" s="62"/>
      <c r="R78" s="19"/>
      <c r="S78" s="19"/>
      <c r="T78" s="19"/>
      <c r="U78" s="45"/>
      <c r="V78" s="19"/>
      <c r="W78" s="45"/>
      <c r="X78" s="19"/>
      <c r="Y78" s="63"/>
      <c r="Z78" s="19"/>
      <c r="AA78" s="19"/>
      <c r="AB78" s="19"/>
      <c r="AC78" s="45"/>
      <c r="AD78" s="19"/>
      <c r="AE78" s="45"/>
      <c r="AF78" s="19"/>
    </row>
    <row r="79" spans="1:32" s="11" customFormat="1" outlineLevel="3" x14ac:dyDescent="0.25">
      <c r="A79" s="8"/>
      <c r="B79" s="12"/>
      <c r="C79" s="15"/>
      <c r="D79" s="20"/>
      <c r="E79" s="79"/>
      <c r="F79" s="19" t="s">
        <v>191</v>
      </c>
      <c r="G79" s="19"/>
      <c r="H79" s="80">
        <v>1.8918918918918919</v>
      </c>
      <c r="I79" s="19"/>
      <c r="J79" s="19"/>
      <c r="K79" s="19"/>
      <c r="L79" s="45"/>
      <c r="M79" s="19"/>
      <c r="N79" s="45"/>
      <c r="O79" s="19"/>
      <c r="P79" s="54"/>
      <c r="Q79" s="62"/>
      <c r="R79" s="19"/>
      <c r="S79" s="19"/>
      <c r="T79" s="19"/>
      <c r="U79" s="45"/>
      <c r="V79" s="19"/>
      <c r="W79" s="45"/>
      <c r="X79" s="19"/>
      <c r="Y79" s="63"/>
      <c r="Z79" s="19"/>
      <c r="AA79" s="19"/>
      <c r="AB79" s="19"/>
      <c r="AC79" s="45"/>
      <c r="AD79" s="19"/>
      <c r="AE79" s="45"/>
      <c r="AF79" s="19"/>
    </row>
    <row r="80" spans="1:32" s="11" customFormat="1" outlineLevel="2" x14ac:dyDescent="0.25">
      <c r="A80" s="8"/>
      <c r="B80" s="12"/>
      <c r="C80" s="15"/>
      <c r="D80" s="15"/>
      <c r="E80" s="16"/>
      <c r="F80" s="17" t="s">
        <v>162</v>
      </c>
      <c r="G80" s="17"/>
      <c r="H80" s="26">
        <f>H81+H82</f>
        <v>9.0000000000000089</v>
      </c>
      <c r="I80" s="17"/>
      <c r="J80" s="17"/>
      <c r="K80" s="17"/>
      <c r="L80" s="41"/>
      <c r="M80" s="17"/>
      <c r="N80" s="41"/>
      <c r="O80" s="17"/>
      <c r="P80" s="50">
        <f>(P81*H81+P82*H82)/H80</f>
        <v>0</v>
      </c>
      <c r="Q80" s="62"/>
      <c r="R80" s="17"/>
      <c r="S80" s="17"/>
      <c r="T80" s="17"/>
      <c r="U80" s="41"/>
      <c r="V80" s="17"/>
      <c r="W80" s="41"/>
      <c r="X80" s="17"/>
      <c r="Y80" s="63"/>
      <c r="Z80" s="17"/>
      <c r="AA80" s="17"/>
      <c r="AB80" s="17"/>
      <c r="AC80" s="41"/>
      <c r="AD80" s="17"/>
      <c r="AE80" s="41"/>
      <c r="AF80" s="17"/>
    </row>
    <row r="81" spans="1:32" s="11" customFormat="1" outlineLevel="3" x14ac:dyDescent="0.25">
      <c r="A81" s="8"/>
      <c r="B81" s="12"/>
      <c r="C81" s="15"/>
      <c r="D81" s="20"/>
      <c r="E81" s="79"/>
      <c r="F81" s="19" t="s">
        <v>192</v>
      </c>
      <c r="G81" s="19"/>
      <c r="H81" s="80">
        <v>7.4347826086956594</v>
      </c>
      <c r="I81" s="19"/>
      <c r="J81" s="19"/>
      <c r="K81" s="19"/>
      <c r="L81" s="45"/>
      <c r="M81" s="19"/>
      <c r="N81" s="45"/>
      <c r="O81" s="19"/>
      <c r="P81" s="54"/>
      <c r="Q81" s="62"/>
      <c r="R81" s="19"/>
      <c r="S81" s="19"/>
      <c r="T81" s="19"/>
      <c r="U81" s="45"/>
      <c r="V81" s="19"/>
      <c r="W81" s="45"/>
      <c r="X81" s="19"/>
      <c r="Y81" s="63"/>
      <c r="Z81" s="19"/>
      <c r="AA81" s="19"/>
      <c r="AB81" s="19"/>
      <c r="AC81" s="45"/>
      <c r="AD81" s="19"/>
      <c r="AE81" s="45"/>
      <c r="AF81" s="19"/>
    </row>
    <row r="82" spans="1:32" s="11" customFormat="1" outlineLevel="3" x14ac:dyDescent="0.25">
      <c r="A82" s="8"/>
      <c r="B82" s="12"/>
      <c r="C82" s="15"/>
      <c r="D82" s="20"/>
      <c r="E82" s="79"/>
      <c r="F82" s="19" t="s">
        <v>193</v>
      </c>
      <c r="G82" s="19"/>
      <c r="H82" s="80">
        <v>1.5652173913043488</v>
      </c>
      <c r="I82" s="19"/>
      <c r="J82" s="19"/>
      <c r="K82" s="19"/>
      <c r="L82" s="45"/>
      <c r="M82" s="19"/>
      <c r="N82" s="45"/>
      <c r="O82" s="19"/>
      <c r="P82" s="54"/>
      <c r="Q82" s="62"/>
      <c r="R82" s="19"/>
      <c r="S82" s="19"/>
      <c r="T82" s="19"/>
      <c r="U82" s="45"/>
      <c r="V82" s="19"/>
      <c r="W82" s="45"/>
      <c r="X82" s="19"/>
      <c r="Y82" s="63"/>
      <c r="Z82" s="19"/>
      <c r="AA82" s="19"/>
      <c r="AB82" s="19"/>
      <c r="AC82" s="45"/>
      <c r="AD82" s="19"/>
      <c r="AE82" s="45"/>
      <c r="AF82" s="19"/>
    </row>
    <row r="83" spans="1:32" s="11" customFormat="1" outlineLevel="2" x14ac:dyDescent="0.25">
      <c r="A83" s="8"/>
      <c r="B83" s="12"/>
      <c r="C83" s="15"/>
      <c r="D83" s="15"/>
      <c r="E83" s="16"/>
      <c r="F83" s="17" t="s">
        <v>175</v>
      </c>
      <c r="G83" s="17"/>
      <c r="H83" s="26">
        <f>H84</f>
        <v>5</v>
      </c>
      <c r="I83" s="17"/>
      <c r="J83" s="17"/>
      <c r="K83" s="17"/>
      <c r="L83" s="41"/>
      <c r="M83" s="17"/>
      <c r="N83" s="41"/>
      <c r="O83" s="17"/>
      <c r="P83" s="50">
        <f>P84</f>
        <v>0</v>
      </c>
      <c r="Q83" s="62"/>
      <c r="R83" s="17"/>
      <c r="S83" s="17"/>
      <c r="T83" s="17"/>
      <c r="U83" s="41"/>
      <c r="V83" s="17"/>
      <c r="W83" s="41"/>
      <c r="X83" s="17"/>
      <c r="Y83" s="63"/>
      <c r="Z83" s="17"/>
      <c r="AA83" s="17"/>
      <c r="AB83" s="17"/>
      <c r="AC83" s="41"/>
      <c r="AD83" s="17"/>
      <c r="AE83" s="41"/>
      <c r="AF83" s="17"/>
    </row>
    <row r="84" spans="1:32" s="11" customFormat="1" ht="30" outlineLevel="3" x14ac:dyDescent="0.25">
      <c r="A84" s="8"/>
      <c r="B84" s="12"/>
      <c r="C84" s="15"/>
      <c r="D84" s="20"/>
      <c r="E84" s="79"/>
      <c r="F84" s="19" t="s">
        <v>176</v>
      </c>
      <c r="G84" s="87" t="s">
        <v>289</v>
      </c>
      <c r="H84" s="80">
        <v>5</v>
      </c>
      <c r="I84" s="19"/>
      <c r="J84" s="19"/>
      <c r="K84" s="19"/>
      <c r="L84" s="45"/>
      <c r="M84" s="19"/>
      <c r="N84" s="45"/>
      <c r="O84" s="19"/>
      <c r="P84" s="54"/>
      <c r="Q84" s="62"/>
      <c r="R84" s="19"/>
      <c r="S84" s="19"/>
      <c r="T84" s="19"/>
      <c r="U84" s="45"/>
      <c r="V84" s="19"/>
      <c r="W84" s="45"/>
      <c r="X84" s="19"/>
      <c r="Y84" s="63"/>
      <c r="Z84" s="19"/>
      <c r="AA84" s="19"/>
      <c r="AB84" s="19"/>
      <c r="AC84" s="45"/>
      <c r="AD84" s="19"/>
      <c r="AE84" s="45"/>
      <c r="AF84" s="19"/>
    </row>
    <row r="85" spans="1:32" s="11" customFormat="1" outlineLevel="2" x14ac:dyDescent="0.25">
      <c r="A85" s="8"/>
      <c r="B85" s="12"/>
      <c r="C85" s="15"/>
      <c r="D85" s="15"/>
      <c r="E85" s="16"/>
      <c r="F85" s="17" t="s">
        <v>163</v>
      </c>
      <c r="G85" s="17"/>
      <c r="H85" s="26">
        <f>H86</f>
        <v>1.2180267965895251</v>
      </c>
      <c r="I85" s="17"/>
      <c r="J85" s="17"/>
      <c r="K85" s="17"/>
      <c r="L85" s="41"/>
      <c r="M85" s="17"/>
      <c r="N85" s="41"/>
      <c r="O85" s="17"/>
      <c r="P85" s="50">
        <f>P86</f>
        <v>0</v>
      </c>
      <c r="Q85" s="62"/>
      <c r="R85" s="17"/>
      <c r="S85" s="17"/>
      <c r="T85" s="17"/>
      <c r="U85" s="41"/>
      <c r="V85" s="17"/>
      <c r="W85" s="41"/>
      <c r="X85" s="17"/>
      <c r="Y85" s="63"/>
      <c r="Z85" s="17"/>
      <c r="AA85" s="17"/>
      <c r="AB85" s="17"/>
      <c r="AC85" s="41"/>
      <c r="AD85" s="17"/>
      <c r="AE85" s="41"/>
      <c r="AF85" s="17"/>
    </row>
    <row r="86" spans="1:32" s="11" customFormat="1" outlineLevel="3" x14ac:dyDescent="0.25">
      <c r="A86" s="8"/>
      <c r="B86" s="12"/>
      <c r="C86" s="15"/>
      <c r="D86" s="20"/>
      <c r="E86" s="79"/>
      <c r="F86" s="19" t="s">
        <v>163</v>
      </c>
      <c r="G86" s="86" t="s">
        <v>281</v>
      </c>
      <c r="H86" s="80">
        <v>1.2180267965895251</v>
      </c>
      <c r="I86" s="19"/>
      <c r="J86" s="19"/>
      <c r="K86" s="19"/>
      <c r="L86" s="45"/>
      <c r="M86" s="19"/>
      <c r="N86" s="45"/>
      <c r="O86" s="19"/>
      <c r="P86" s="54"/>
      <c r="Q86" s="62"/>
      <c r="R86" s="19"/>
      <c r="S86" s="19"/>
      <c r="T86" s="19"/>
      <c r="U86" s="45"/>
      <c r="V86" s="19"/>
      <c r="W86" s="45"/>
      <c r="X86" s="19"/>
      <c r="Y86" s="63"/>
      <c r="Z86" s="19"/>
      <c r="AA86" s="19"/>
      <c r="AB86" s="19"/>
      <c r="AC86" s="45"/>
      <c r="AD86" s="19"/>
      <c r="AE86" s="45"/>
      <c r="AF86" s="19"/>
    </row>
    <row r="87" spans="1:32" s="11" customFormat="1" outlineLevel="1" x14ac:dyDescent="0.25">
      <c r="A87" s="8"/>
      <c r="B87" s="12"/>
      <c r="C87" s="12"/>
      <c r="D87" s="12"/>
      <c r="E87" s="13"/>
      <c r="F87" s="14" t="s">
        <v>8</v>
      </c>
      <c r="G87" s="14"/>
      <c r="H87" s="74">
        <f>H88</f>
        <v>5.7247259439707667</v>
      </c>
      <c r="I87" s="14"/>
      <c r="J87" s="14"/>
      <c r="K87" s="14"/>
      <c r="L87" s="40"/>
      <c r="M87" s="14"/>
      <c r="N87" s="40"/>
      <c r="O87" s="14"/>
      <c r="P87" s="49"/>
      <c r="Q87" s="62"/>
      <c r="R87" s="14"/>
      <c r="S87" s="14"/>
      <c r="T87" s="14"/>
      <c r="U87" s="40"/>
      <c r="V87" s="14"/>
      <c r="W87" s="40"/>
      <c r="X87" s="14"/>
      <c r="Y87" s="63"/>
      <c r="Z87" s="14"/>
      <c r="AA87" s="14"/>
      <c r="AB87" s="14"/>
      <c r="AC87" s="40"/>
      <c r="AD87" s="14"/>
      <c r="AE87" s="40"/>
      <c r="AF87" s="14"/>
    </row>
    <row r="88" spans="1:32" s="11" customFormat="1" outlineLevel="2" x14ac:dyDescent="0.25">
      <c r="A88" s="8"/>
      <c r="B88" s="12"/>
      <c r="C88" s="15"/>
      <c r="D88" s="15"/>
      <c r="E88" s="16"/>
      <c r="F88" s="17" t="s">
        <v>211</v>
      </c>
      <c r="G88" s="17"/>
      <c r="H88" s="26">
        <f>H89+H90+H91+H92+H93</f>
        <v>5.7247259439707667</v>
      </c>
      <c r="I88" s="17"/>
      <c r="J88" s="17"/>
      <c r="K88" s="17"/>
      <c r="L88" s="41"/>
      <c r="M88" s="17"/>
      <c r="N88" s="41"/>
      <c r="O88" s="17"/>
      <c r="P88" s="50"/>
      <c r="Q88" s="62"/>
      <c r="R88" s="17"/>
      <c r="S88" s="17"/>
      <c r="T88" s="17"/>
      <c r="U88" s="41"/>
      <c r="V88" s="17"/>
      <c r="W88" s="41"/>
      <c r="X88" s="17"/>
      <c r="Y88" s="63"/>
      <c r="Z88" s="17"/>
      <c r="AA88" s="17"/>
      <c r="AB88" s="17"/>
      <c r="AC88" s="41"/>
      <c r="AD88" s="17"/>
      <c r="AE88" s="41"/>
      <c r="AF88" s="17"/>
    </row>
    <row r="89" spans="1:32" s="11" customFormat="1" outlineLevel="3" x14ac:dyDescent="0.25">
      <c r="A89" s="8"/>
      <c r="B89" s="12"/>
      <c r="C89" s="15"/>
      <c r="D89" s="20"/>
      <c r="E89" s="79"/>
      <c r="F89" s="19" t="s">
        <v>197</v>
      </c>
      <c r="G89" s="19"/>
      <c r="H89" s="81">
        <v>0.85261875761266748</v>
      </c>
      <c r="I89" s="19"/>
      <c r="J89" s="19"/>
      <c r="K89" s="19"/>
      <c r="L89" s="45"/>
      <c r="M89" s="19"/>
      <c r="N89" s="45"/>
      <c r="O89" s="19"/>
      <c r="P89" s="54"/>
      <c r="Q89" s="62"/>
      <c r="R89" s="19"/>
      <c r="S89" s="19"/>
      <c r="T89" s="19"/>
      <c r="U89" s="45"/>
      <c r="V89" s="19"/>
      <c r="W89" s="45"/>
      <c r="X89" s="19"/>
      <c r="Y89" s="63"/>
      <c r="Z89" s="19"/>
      <c r="AA89" s="19"/>
      <c r="AB89" s="19"/>
      <c r="AC89" s="45"/>
      <c r="AD89" s="19"/>
      <c r="AE89" s="45"/>
      <c r="AF89" s="19"/>
    </row>
    <row r="90" spans="1:32" s="11" customFormat="1" outlineLevel="3" x14ac:dyDescent="0.25">
      <c r="A90" s="8"/>
      <c r="B90" s="12"/>
      <c r="C90" s="15"/>
      <c r="D90" s="20"/>
      <c r="E90" s="79"/>
      <c r="F90" s="19" t="s">
        <v>201</v>
      </c>
      <c r="G90" s="19"/>
      <c r="H90" s="81">
        <v>0.85261875761266748</v>
      </c>
      <c r="I90" s="19"/>
      <c r="J90" s="19"/>
      <c r="K90" s="19"/>
      <c r="L90" s="45"/>
      <c r="M90" s="19"/>
      <c r="N90" s="45"/>
      <c r="O90" s="19"/>
      <c r="P90" s="54"/>
      <c r="Q90" s="62"/>
      <c r="R90" s="19"/>
      <c r="S90" s="19"/>
      <c r="T90" s="19"/>
      <c r="U90" s="45"/>
      <c r="V90" s="19"/>
      <c r="W90" s="45"/>
      <c r="X90" s="19"/>
      <c r="Y90" s="63"/>
      <c r="Z90" s="19"/>
      <c r="AA90" s="19"/>
      <c r="AB90" s="19"/>
      <c r="AC90" s="45"/>
      <c r="AD90" s="19"/>
      <c r="AE90" s="45"/>
      <c r="AF90" s="19"/>
    </row>
    <row r="91" spans="1:32" s="11" customFormat="1" outlineLevel="3" x14ac:dyDescent="0.25">
      <c r="A91" s="8"/>
      <c r="B91" s="12"/>
      <c r="C91" s="15"/>
      <c r="D91" s="20"/>
      <c r="E91" s="79"/>
      <c r="F91" s="19" t="s">
        <v>204</v>
      </c>
      <c r="G91" s="19"/>
      <c r="H91" s="81">
        <v>3.0450669914738122</v>
      </c>
      <c r="I91" s="19"/>
      <c r="J91" s="19"/>
      <c r="K91" s="19"/>
      <c r="L91" s="45"/>
      <c r="M91" s="19"/>
      <c r="N91" s="45"/>
      <c r="O91" s="19"/>
      <c r="P91" s="54"/>
      <c r="Q91" s="62"/>
      <c r="R91" s="19"/>
      <c r="S91" s="19"/>
      <c r="T91" s="19"/>
      <c r="U91" s="45"/>
      <c r="V91" s="19"/>
      <c r="W91" s="45"/>
      <c r="X91" s="19"/>
      <c r="Y91" s="63"/>
      <c r="Z91" s="19"/>
      <c r="AA91" s="19"/>
      <c r="AB91" s="19"/>
      <c r="AC91" s="45"/>
      <c r="AD91" s="19"/>
      <c r="AE91" s="45"/>
      <c r="AF91" s="19"/>
    </row>
    <row r="92" spans="1:32" s="11" customFormat="1" outlineLevel="3" x14ac:dyDescent="0.25">
      <c r="A92" s="8"/>
      <c r="B92" s="12"/>
      <c r="C92" s="15"/>
      <c r="D92" s="20"/>
      <c r="E92" s="79"/>
      <c r="F92" s="19" t="s">
        <v>205</v>
      </c>
      <c r="G92" s="19"/>
      <c r="H92" s="81">
        <v>0.48721071863581</v>
      </c>
      <c r="I92" s="19"/>
      <c r="J92" s="19"/>
      <c r="K92" s="19"/>
      <c r="L92" s="45"/>
      <c r="M92" s="19"/>
      <c r="N92" s="45"/>
      <c r="O92" s="19"/>
      <c r="P92" s="54"/>
      <c r="Q92" s="62"/>
      <c r="R92" s="19"/>
      <c r="S92" s="19"/>
      <c r="T92" s="19"/>
      <c r="U92" s="45"/>
      <c r="V92" s="19"/>
      <c r="W92" s="45"/>
      <c r="X92" s="19"/>
      <c r="Y92" s="63"/>
      <c r="Z92" s="19"/>
      <c r="AA92" s="19"/>
      <c r="AB92" s="19"/>
      <c r="AC92" s="45"/>
      <c r="AD92" s="19"/>
      <c r="AE92" s="45"/>
      <c r="AF92" s="19"/>
    </row>
    <row r="93" spans="1:32" s="11" customFormat="1" outlineLevel="3" x14ac:dyDescent="0.25">
      <c r="A93" s="8"/>
      <c r="B93" s="12"/>
      <c r="C93" s="15"/>
      <c r="D93" s="20"/>
      <c r="E93" s="79"/>
      <c r="F93" s="19" t="s">
        <v>210</v>
      </c>
      <c r="G93" s="19"/>
      <c r="H93" s="81">
        <v>0.48721071863581</v>
      </c>
      <c r="I93" s="19"/>
      <c r="J93" s="19"/>
      <c r="K93" s="19"/>
      <c r="L93" s="45"/>
      <c r="M93" s="19"/>
      <c r="N93" s="45"/>
      <c r="O93" s="19"/>
      <c r="P93" s="54"/>
      <c r="Q93" s="62"/>
      <c r="R93" s="19"/>
      <c r="S93" s="19"/>
      <c r="T93" s="19"/>
      <c r="U93" s="45"/>
      <c r="V93" s="19"/>
      <c r="W93" s="45"/>
      <c r="X93" s="19"/>
      <c r="Y93" s="63"/>
      <c r="Z93" s="19"/>
      <c r="AA93" s="19"/>
      <c r="AB93" s="19"/>
      <c r="AC93" s="45"/>
      <c r="AD93" s="19"/>
      <c r="AE93" s="45"/>
      <c r="AF93" s="19"/>
    </row>
    <row r="94" spans="1:32" s="11" customFormat="1" outlineLevel="1" x14ac:dyDescent="0.25">
      <c r="A94" s="8"/>
      <c r="B94" s="12"/>
      <c r="C94" s="12"/>
      <c r="D94" s="12"/>
      <c r="E94" s="13"/>
      <c r="F94" s="14" t="s">
        <v>9</v>
      </c>
      <c r="G94" s="14"/>
      <c r="H94" s="74">
        <f>H95+H106</f>
        <v>28.014616321559078</v>
      </c>
      <c r="I94" s="14"/>
      <c r="J94" s="14"/>
      <c r="K94" s="14"/>
      <c r="L94" s="40"/>
      <c r="M94" s="14"/>
      <c r="N94" s="40"/>
      <c r="O94" s="14"/>
      <c r="P94" s="49"/>
      <c r="Q94" s="62"/>
      <c r="R94" s="14"/>
      <c r="S94" s="14"/>
      <c r="T94" s="14"/>
      <c r="U94" s="40"/>
      <c r="V94" s="14"/>
      <c r="W94" s="40"/>
      <c r="X94" s="14"/>
      <c r="Y94" s="63"/>
      <c r="Z94" s="14"/>
      <c r="AA94" s="14"/>
      <c r="AB94" s="14"/>
      <c r="AC94" s="40"/>
      <c r="AD94" s="14"/>
      <c r="AE94" s="40"/>
      <c r="AF94" s="14"/>
    </row>
    <row r="95" spans="1:32" s="11" customFormat="1" outlineLevel="2" x14ac:dyDescent="0.25">
      <c r="A95" s="8"/>
      <c r="B95" s="12"/>
      <c r="C95" s="15"/>
      <c r="D95" s="15"/>
      <c r="E95" s="16"/>
      <c r="F95" s="17" t="s">
        <v>5</v>
      </c>
      <c r="G95" s="17"/>
      <c r="H95" s="26">
        <f>SUM(H96:H105)</f>
        <v>16.443361753958591</v>
      </c>
      <c r="I95" s="17"/>
      <c r="J95" s="17"/>
      <c r="K95" s="17"/>
      <c r="L95" s="41"/>
      <c r="M95" s="17"/>
      <c r="N95" s="41"/>
      <c r="O95" s="17"/>
      <c r="P95" s="50"/>
      <c r="Q95" s="62"/>
      <c r="R95" s="17"/>
      <c r="S95" s="17"/>
      <c r="T95" s="17"/>
      <c r="U95" s="41"/>
      <c r="V95" s="17"/>
      <c r="W95" s="41"/>
      <c r="X95" s="17"/>
      <c r="Y95" s="63"/>
      <c r="Z95" s="17"/>
      <c r="AA95" s="17"/>
      <c r="AB95" s="17"/>
      <c r="AC95" s="41"/>
      <c r="AD95" s="17"/>
      <c r="AE95" s="41"/>
      <c r="AF95" s="17"/>
    </row>
    <row r="96" spans="1:32" s="11" customFormat="1" outlineLevel="3" x14ac:dyDescent="0.25">
      <c r="A96" s="8"/>
      <c r="B96" s="12"/>
      <c r="C96" s="15"/>
      <c r="D96" s="15"/>
      <c r="E96" s="4"/>
      <c r="F96" s="18" t="s">
        <v>216</v>
      </c>
      <c r="G96" s="85"/>
      <c r="H96" s="30">
        <v>3.6540803897685747</v>
      </c>
      <c r="I96" s="18" t="str">
        <f t="shared" ref="I96:I105" si="17">IF(R96="","",IF(AND(R96&lt;&gt;"",Z96=""),R96,Z96))</f>
        <v/>
      </c>
      <c r="J96" s="18" t="str">
        <f t="shared" ref="J96:J105" si="18">IF(S96="","",IF(AND(S96&lt;&gt;"",AA96=""),S96,AA96))</f>
        <v/>
      </c>
      <c r="K96" s="18" t="str">
        <f t="shared" ref="K96:K105" si="19">IF(T96="","",IF(AND(T96&lt;&gt;"",AB96=""),T96,AB96))</f>
        <v/>
      </c>
      <c r="L96" s="43" t="str">
        <f t="shared" ref="L96:L105" si="20">IF(U96="","",IF(AND(U96&lt;&gt;"",AC96=""),U96,AC96))</f>
        <v/>
      </c>
      <c r="M96" s="18" t="str">
        <f t="shared" ref="M96:M105" si="21">IF(V96="","",IF(AND(V96&lt;&gt;"",AD96=""),V96,AD96))</f>
        <v/>
      </c>
      <c r="N96" s="43" t="str">
        <f t="shared" ref="N96:N105" si="22">IF(W96="","",IF(AND(W96&lt;&gt;"",AE96=""),W96,AE96))</f>
        <v/>
      </c>
      <c r="O96" s="18" t="str">
        <f t="shared" ref="O96:O105" si="23">IF(X96="","",IF(AND(X96&lt;&gt;"",AF96=""),X96,AF96))</f>
        <v/>
      </c>
      <c r="P96" s="52"/>
      <c r="Q96" s="62"/>
      <c r="R96" s="18"/>
      <c r="S96" s="18"/>
      <c r="T96" s="18"/>
      <c r="U96" s="43"/>
      <c r="V96" s="18"/>
      <c r="W96" s="43"/>
      <c r="X96" s="18"/>
      <c r="Y96" s="63"/>
      <c r="Z96" s="18"/>
      <c r="AA96" s="18"/>
      <c r="AB96" s="18"/>
      <c r="AC96" s="43"/>
      <c r="AD96" s="18"/>
      <c r="AE96" s="43"/>
      <c r="AF96" s="18"/>
    </row>
    <row r="97" spans="1:32" s="11" customFormat="1" outlineLevel="3" x14ac:dyDescent="0.25">
      <c r="A97" s="8"/>
      <c r="B97" s="12"/>
      <c r="C97" s="15"/>
      <c r="D97" s="15"/>
      <c r="E97" s="4"/>
      <c r="F97" s="18" t="s">
        <v>214</v>
      </c>
      <c r="G97" s="85"/>
      <c r="H97" s="30">
        <v>3.0450669914738122</v>
      </c>
      <c r="I97" s="18" t="str">
        <f t="shared" si="17"/>
        <v/>
      </c>
      <c r="J97" s="18" t="str">
        <f t="shared" si="18"/>
        <v/>
      </c>
      <c r="K97" s="18" t="str">
        <f t="shared" si="19"/>
        <v/>
      </c>
      <c r="L97" s="43" t="str">
        <f t="shared" si="20"/>
        <v/>
      </c>
      <c r="M97" s="18" t="str">
        <f t="shared" si="21"/>
        <v/>
      </c>
      <c r="N97" s="43" t="str">
        <f t="shared" si="22"/>
        <v/>
      </c>
      <c r="O97" s="18" t="str">
        <f t="shared" si="23"/>
        <v/>
      </c>
      <c r="P97" s="52"/>
      <c r="Q97" s="62"/>
      <c r="R97" s="18"/>
      <c r="S97" s="18"/>
      <c r="T97" s="18"/>
      <c r="U97" s="43"/>
      <c r="V97" s="18"/>
      <c r="W97" s="43"/>
      <c r="X97" s="18"/>
      <c r="Y97" s="63"/>
      <c r="Z97" s="18"/>
      <c r="AA97" s="18"/>
      <c r="AB97" s="18"/>
      <c r="AC97" s="43"/>
      <c r="AD97" s="18"/>
      <c r="AE97" s="43"/>
      <c r="AF97" s="18"/>
    </row>
    <row r="98" spans="1:32" s="11" customFormat="1" outlineLevel="3" x14ac:dyDescent="0.25">
      <c r="A98" s="8"/>
      <c r="B98" s="12"/>
      <c r="C98" s="15"/>
      <c r="D98" s="15"/>
      <c r="E98" s="4"/>
      <c r="F98" s="18" t="s">
        <v>253</v>
      </c>
      <c r="G98" s="85"/>
      <c r="H98" s="30">
        <v>3.6540803897685747</v>
      </c>
      <c r="I98" s="18" t="str">
        <f t="shared" si="17"/>
        <v/>
      </c>
      <c r="J98" s="18" t="str">
        <f t="shared" si="18"/>
        <v/>
      </c>
      <c r="K98" s="18" t="str">
        <f t="shared" si="19"/>
        <v/>
      </c>
      <c r="L98" s="43" t="str">
        <f t="shared" si="20"/>
        <v/>
      </c>
      <c r="M98" s="18" t="str">
        <f t="shared" si="21"/>
        <v/>
      </c>
      <c r="N98" s="43" t="str">
        <f t="shared" si="22"/>
        <v/>
      </c>
      <c r="O98" s="18" t="str">
        <f t="shared" si="23"/>
        <v/>
      </c>
      <c r="P98" s="52"/>
      <c r="Q98" s="62"/>
      <c r="R98" s="18"/>
      <c r="S98" s="18"/>
      <c r="T98" s="18"/>
      <c r="U98" s="43"/>
      <c r="V98" s="18"/>
      <c r="W98" s="43"/>
      <c r="X98" s="18"/>
      <c r="Y98" s="63"/>
      <c r="Z98" s="18"/>
      <c r="AA98" s="18"/>
      <c r="AB98" s="18"/>
      <c r="AC98" s="43"/>
      <c r="AD98" s="18"/>
      <c r="AE98" s="43"/>
      <c r="AF98" s="18"/>
    </row>
    <row r="99" spans="1:32" s="11" customFormat="1" outlineLevel="3" x14ac:dyDescent="0.25">
      <c r="A99" s="8"/>
      <c r="B99" s="12"/>
      <c r="C99" s="15"/>
      <c r="D99" s="15"/>
      <c r="E99" s="4"/>
      <c r="F99" s="18" t="s">
        <v>212</v>
      </c>
      <c r="G99" s="85"/>
      <c r="H99" s="30">
        <v>1.2180267965895251</v>
      </c>
      <c r="I99" s="18" t="str">
        <f t="shared" si="17"/>
        <v/>
      </c>
      <c r="J99" s="18" t="str">
        <f t="shared" si="18"/>
        <v/>
      </c>
      <c r="K99" s="18" t="str">
        <f t="shared" si="19"/>
        <v/>
      </c>
      <c r="L99" s="43" t="str">
        <f t="shared" si="20"/>
        <v/>
      </c>
      <c r="M99" s="18" t="str">
        <f t="shared" si="21"/>
        <v/>
      </c>
      <c r="N99" s="43" t="str">
        <f t="shared" si="22"/>
        <v/>
      </c>
      <c r="O99" s="18" t="str">
        <f t="shared" si="23"/>
        <v/>
      </c>
      <c r="P99" s="52"/>
      <c r="Q99" s="62"/>
      <c r="R99" s="18"/>
      <c r="S99" s="18"/>
      <c r="T99" s="18"/>
      <c r="U99" s="43"/>
      <c r="V99" s="18"/>
      <c r="W99" s="43"/>
      <c r="X99" s="18"/>
      <c r="Y99" s="63"/>
      <c r="Z99" s="18"/>
      <c r="AA99" s="18"/>
      <c r="AB99" s="18"/>
      <c r="AC99" s="43"/>
      <c r="AD99" s="18"/>
      <c r="AE99" s="43"/>
      <c r="AF99" s="18"/>
    </row>
    <row r="100" spans="1:32" s="11" customFormat="1" outlineLevel="3" x14ac:dyDescent="0.25">
      <c r="A100" s="8"/>
      <c r="B100" s="12"/>
      <c r="C100" s="15"/>
      <c r="D100" s="15"/>
      <c r="E100" s="4"/>
      <c r="F100" s="18" t="s">
        <v>226</v>
      </c>
      <c r="G100" s="85"/>
      <c r="H100" s="30">
        <v>1.2180267965895251</v>
      </c>
      <c r="I100" s="18" t="str">
        <f t="shared" si="17"/>
        <v/>
      </c>
      <c r="J100" s="18" t="str">
        <f t="shared" si="18"/>
        <v/>
      </c>
      <c r="K100" s="18" t="str">
        <f t="shared" si="19"/>
        <v/>
      </c>
      <c r="L100" s="43" t="str">
        <f t="shared" si="20"/>
        <v/>
      </c>
      <c r="M100" s="18" t="str">
        <f t="shared" si="21"/>
        <v/>
      </c>
      <c r="N100" s="43" t="str">
        <f t="shared" si="22"/>
        <v/>
      </c>
      <c r="O100" s="18" t="str">
        <f t="shared" si="23"/>
        <v/>
      </c>
      <c r="P100" s="52"/>
      <c r="Q100" s="62"/>
      <c r="R100" s="18"/>
      <c r="S100" s="18"/>
      <c r="T100" s="18"/>
      <c r="U100" s="43"/>
      <c r="V100" s="18"/>
      <c r="W100" s="43"/>
      <c r="X100" s="18"/>
      <c r="Y100" s="63"/>
      <c r="Z100" s="18"/>
      <c r="AA100" s="18"/>
      <c r="AB100" s="18"/>
      <c r="AC100" s="43"/>
      <c r="AD100" s="18"/>
      <c r="AE100" s="43"/>
      <c r="AF100" s="18"/>
    </row>
    <row r="101" spans="1:32" s="11" customFormat="1" outlineLevel="3" x14ac:dyDescent="0.25">
      <c r="A101" s="8"/>
      <c r="B101" s="12"/>
      <c r="C101" s="15"/>
      <c r="D101" s="15"/>
      <c r="E101" s="4"/>
      <c r="F101" s="18" t="s">
        <v>227</v>
      </c>
      <c r="G101" s="85"/>
      <c r="H101" s="30">
        <v>1.2180267965895251</v>
      </c>
      <c r="I101" s="18" t="str">
        <f t="shared" si="17"/>
        <v/>
      </c>
      <c r="J101" s="18" t="str">
        <f t="shared" si="18"/>
        <v/>
      </c>
      <c r="K101" s="18" t="str">
        <f t="shared" si="19"/>
        <v/>
      </c>
      <c r="L101" s="43" t="str">
        <f t="shared" si="20"/>
        <v/>
      </c>
      <c r="M101" s="18" t="str">
        <f t="shared" si="21"/>
        <v/>
      </c>
      <c r="N101" s="43" t="str">
        <f t="shared" si="22"/>
        <v/>
      </c>
      <c r="O101" s="18" t="str">
        <f t="shared" si="23"/>
        <v/>
      </c>
      <c r="P101" s="52"/>
      <c r="Q101" s="62"/>
      <c r="R101" s="18"/>
      <c r="S101" s="18"/>
      <c r="T101" s="18"/>
      <c r="U101" s="43"/>
      <c r="V101" s="18"/>
      <c r="W101" s="43"/>
      <c r="X101" s="18"/>
      <c r="Y101" s="63"/>
      <c r="Z101" s="18"/>
      <c r="AA101" s="18"/>
      <c r="AB101" s="18"/>
      <c r="AC101" s="43"/>
      <c r="AD101" s="18"/>
      <c r="AE101" s="43"/>
      <c r="AF101" s="18"/>
    </row>
    <row r="102" spans="1:32" s="11" customFormat="1" outlineLevel="3" x14ac:dyDescent="0.25">
      <c r="A102" s="8"/>
      <c r="B102" s="12"/>
      <c r="C102" s="15"/>
      <c r="D102" s="15"/>
      <c r="E102" s="4"/>
      <c r="F102" s="18" t="s">
        <v>215</v>
      </c>
      <c r="G102" s="85"/>
      <c r="H102" s="30">
        <v>0.60901339829476253</v>
      </c>
      <c r="I102" s="18" t="str">
        <f t="shared" si="17"/>
        <v/>
      </c>
      <c r="J102" s="18" t="str">
        <f t="shared" si="18"/>
        <v/>
      </c>
      <c r="K102" s="18" t="str">
        <f t="shared" si="19"/>
        <v/>
      </c>
      <c r="L102" s="43" t="str">
        <f t="shared" si="20"/>
        <v/>
      </c>
      <c r="M102" s="18" t="str">
        <f t="shared" si="21"/>
        <v/>
      </c>
      <c r="N102" s="43" t="str">
        <f t="shared" si="22"/>
        <v/>
      </c>
      <c r="O102" s="18" t="str">
        <f t="shared" si="23"/>
        <v/>
      </c>
      <c r="P102" s="52"/>
      <c r="Q102" s="62"/>
      <c r="R102" s="18"/>
      <c r="S102" s="18"/>
      <c r="T102" s="18"/>
      <c r="U102" s="43"/>
      <c r="V102" s="18"/>
      <c r="W102" s="43"/>
      <c r="X102" s="18"/>
      <c r="Y102" s="63"/>
      <c r="Z102" s="18"/>
      <c r="AA102" s="18"/>
      <c r="AB102" s="18"/>
      <c r="AC102" s="43"/>
      <c r="AD102" s="18"/>
      <c r="AE102" s="43"/>
      <c r="AF102" s="18"/>
    </row>
    <row r="103" spans="1:32" s="11" customFormat="1" outlineLevel="3" x14ac:dyDescent="0.25">
      <c r="A103" s="8"/>
      <c r="B103" s="12"/>
      <c r="C103" s="15"/>
      <c r="D103" s="15"/>
      <c r="E103" s="4"/>
      <c r="F103" s="18" t="s">
        <v>14</v>
      </c>
      <c r="G103" s="85"/>
      <c r="H103" s="30">
        <v>0.60901339829476253</v>
      </c>
      <c r="I103" s="18" t="str">
        <f t="shared" si="17"/>
        <v/>
      </c>
      <c r="J103" s="18" t="str">
        <f t="shared" si="18"/>
        <v/>
      </c>
      <c r="K103" s="18" t="str">
        <f t="shared" si="19"/>
        <v/>
      </c>
      <c r="L103" s="43" t="str">
        <f t="shared" si="20"/>
        <v/>
      </c>
      <c r="M103" s="18" t="str">
        <f t="shared" si="21"/>
        <v/>
      </c>
      <c r="N103" s="43" t="str">
        <f t="shared" si="22"/>
        <v/>
      </c>
      <c r="O103" s="18" t="str">
        <f t="shared" si="23"/>
        <v/>
      </c>
      <c r="P103" s="52"/>
      <c r="Q103" s="62"/>
      <c r="R103" s="18"/>
      <c r="S103" s="18"/>
      <c r="T103" s="18"/>
      <c r="U103" s="43"/>
      <c r="V103" s="18"/>
      <c r="W103" s="43"/>
      <c r="X103" s="18"/>
      <c r="Y103" s="63"/>
      <c r="Z103" s="18"/>
      <c r="AA103" s="18"/>
      <c r="AB103" s="18"/>
      <c r="AC103" s="43"/>
      <c r="AD103" s="18"/>
      <c r="AE103" s="43"/>
      <c r="AF103" s="18"/>
    </row>
    <row r="104" spans="1:32" s="11" customFormat="1" outlineLevel="3" x14ac:dyDescent="0.25">
      <c r="A104" s="8"/>
      <c r="B104" s="12"/>
      <c r="C104" s="15"/>
      <c r="D104" s="15"/>
      <c r="E104" s="4"/>
      <c r="F104" s="18" t="s">
        <v>217</v>
      </c>
      <c r="G104" s="85"/>
      <c r="H104" s="30">
        <v>0.60901339829476253</v>
      </c>
      <c r="I104" s="18" t="str">
        <f t="shared" si="17"/>
        <v/>
      </c>
      <c r="J104" s="18" t="str">
        <f t="shared" si="18"/>
        <v/>
      </c>
      <c r="K104" s="18" t="str">
        <f t="shared" si="19"/>
        <v/>
      </c>
      <c r="L104" s="43" t="str">
        <f t="shared" si="20"/>
        <v/>
      </c>
      <c r="M104" s="18" t="str">
        <f t="shared" si="21"/>
        <v/>
      </c>
      <c r="N104" s="43" t="str">
        <f t="shared" si="22"/>
        <v/>
      </c>
      <c r="O104" s="18" t="str">
        <f t="shared" si="23"/>
        <v/>
      </c>
      <c r="P104" s="52"/>
      <c r="Q104" s="62"/>
      <c r="R104" s="18"/>
      <c r="S104" s="18"/>
      <c r="T104" s="18"/>
      <c r="U104" s="43"/>
      <c r="V104" s="18"/>
      <c r="W104" s="43"/>
      <c r="X104" s="18"/>
      <c r="Y104" s="63"/>
      <c r="Z104" s="18"/>
      <c r="AA104" s="18"/>
      <c r="AB104" s="18"/>
      <c r="AC104" s="43"/>
      <c r="AD104" s="18"/>
      <c r="AE104" s="43"/>
      <c r="AF104" s="18"/>
    </row>
    <row r="105" spans="1:32" s="11" customFormat="1" outlineLevel="3" x14ac:dyDescent="0.25">
      <c r="A105" s="8"/>
      <c r="B105" s="12"/>
      <c r="C105" s="15"/>
      <c r="D105" s="15"/>
      <c r="E105" s="4"/>
      <c r="F105" s="18" t="s">
        <v>15</v>
      </c>
      <c r="G105" s="85"/>
      <c r="H105" s="30">
        <v>0.60901339829476253</v>
      </c>
      <c r="I105" s="18" t="str">
        <f t="shared" si="17"/>
        <v/>
      </c>
      <c r="J105" s="18" t="str">
        <f t="shared" si="18"/>
        <v/>
      </c>
      <c r="K105" s="18" t="str">
        <f t="shared" si="19"/>
        <v/>
      </c>
      <c r="L105" s="43" t="str">
        <f t="shared" si="20"/>
        <v/>
      </c>
      <c r="M105" s="18" t="str">
        <f t="shared" si="21"/>
        <v/>
      </c>
      <c r="N105" s="43" t="str">
        <f t="shared" si="22"/>
        <v/>
      </c>
      <c r="O105" s="18" t="str">
        <f t="shared" si="23"/>
        <v/>
      </c>
      <c r="P105" s="52"/>
      <c r="Q105" s="62"/>
      <c r="R105" s="18"/>
      <c r="S105" s="18"/>
      <c r="T105" s="18"/>
      <c r="U105" s="43"/>
      <c r="V105" s="18"/>
      <c r="W105" s="43"/>
      <c r="X105" s="18"/>
      <c r="Y105" s="63"/>
      <c r="Z105" s="18"/>
      <c r="AA105" s="18"/>
      <c r="AB105" s="18"/>
      <c r="AC105" s="43"/>
      <c r="AD105" s="18"/>
      <c r="AE105" s="43"/>
      <c r="AF105" s="18"/>
    </row>
    <row r="106" spans="1:32" s="11" customFormat="1" outlineLevel="2" x14ac:dyDescent="0.25">
      <c r="A106" s="8"/>
      <c r="B106" s="12"/>
      <c r="C106" s="15"/>
      <c r="D106" s="15"/>
      <c r="E106" s="16"/>
      <c r="F106" s="17" t="s">
        <v>213</v>
      </c>
      <c r="G106" s="17"/>
      <c r="H106" s="26">
        <f>SUM(H107:H113)</f>
        <v>11.571254567600487</v>
      </c>
      <c r="I106" s="17"/>
      <c r="J106" s="17"/>
      <c r="K106" s="17"/>
      <c r="L106" s="41"/>
      <c r="M106" s="17"/>
      <c r="N106" s="41"/>
      <c r="O106" s="17"/>
      <c r="P106" s="50"/>
      <c r="Q106" s="62"/>
      <c r="R106" s="17"/>
      <c r="S106" s="17"/>
      <c r="T106" s="17"/>
      <c r="U106" s="41"/>
      <c r="V106" s="17"/>
      <c r="W106" s="41"/>
      <c r="X106" s="17"/>
      <c r="Y106" s="63"/>
      <c r="Z106" s="17"/>
      <c r="AA106" s="17"/>
      <c r="AB106" s="17"/>
      <c r="AC106" s="41"/>
      <c r="AD106" s="17"/>
      <c r="AE106" s="41"/>
      <c r="AF106" s="17"/>
    </row>
    <row r="107" spans="1:32" s="11" customFormat="1" outlineLevel="3" x14ac:dyDescent="0.25">
      <c r="A107" s="8"/>
      <c r="B107" s="12"/>
      <c r="C107" s="15"/>
      <c r="D107" s="15"/>
      <c r="E107" s="4"/>
      <c r="F107" s="18" t="s">
        <v>218</v>
      </c>
      <c r="G107" s="85"/>
      <c r="H107" s="30">
        <v>1.2180267965895251</v>
      </c>
      <c r="I107" s="18" t="str">
        <f t="shared" ref="I107:I113" si="24">IF(R107="","",IF(AND(R107&lt;&gt;"",Z107=""),R107,Z107))</f>
        <v/>
      </c>
      <c r="J107" s="18" t="str">
        <f t="shared" ref="J107:J113" si="25">IF(S107="","",IF(AND(S107&lt;&gt;"",AA107=""),S107,AA107))</f>
        <v/>
      </c>
      <c r="K107" s="18" t="str">
        <f t="shared" ref="K107:K113" si="26">IF(T107="","",IF(AND(T107&lt;&gt;"",AB107=""),T107,AB107))</f>
        <v/>
      </c>
      <c r="L107" s="43" t="str">
        <f t="shared" ref="L107:L113" si="27">IF(U107="","",IF(AND(U107&lt;&gt;"",AC107=""),U107,AC107))</f>
        <v/>
      </c>
      <c r="M107" s="18" t="str">
        <f t="shared" ref="M107:M113" si="28">IF(V107="","",IF(AND(V107&lt;&gt;"",AD107=""),V107,AD107))</f>
        <v/>
      </c>
      <c r="N107" s="43" t="str">
        <f t="shared" ref="N107:N113" si="29">IF(W107="","",IF(AND(W107&lt;&gt;"",AE107=""),W107,AE107))</f>
        <v/>
      </c>
      <c r="O107" s="18" t="str">
        <f t="shared" ref="O107:O113" si="30">IF(X107="","",IF(AND(X107&lt;&gt;"",AF107=""),X107,AF107))</f>
        <v/>
      </c>
      <c r="P107" s="52"/>
      <c r="Q107" s="62"/>
      <c r="R107" s="18"/>
      <c r="S107" s="18"/>
      <c r="T107" s="18"/>
      <c r="U107" s="43"/>
      <c r="V107" s="18"/>
      <c r="W107" s="43"/>
      <c r="X107" s="18"/>
      <c r="Y107" s="63"/>
      <c r="Z107" s="18"/>
      <c r="AA107" s="18"/>
      <c r="AB107" s="18"/>
      <c r="AC107" s="43"/>
      <c r="AD107" s="18"/>
      <c r="AE107" s="43"/>
      <c r="AF107" s="18"/>
    </row>
    <row r="108" spans="1:32" s="11" customFormat="1" outlineLevel="3" x14ac:dyDescent="0.25">
      <c r="A108" s="8"/>
      <c r="B108" s="12"/>
      <c r="C108" s="15"/>
      <c r="D108" s="15"/>
      <c r="E108" s="4"/>
      <c r="F108" s="18" t="s">
        <v>220</v>
      </c>
      <c r="G108" s="85"/>
      <c r="H108" s="30">
        <v>3.6540803897685747</v>
      </c>
      <c r="I108" s="18" t="str">
        <f t="shared" si="24"/>
        <v/>
      </c>
      <c r="J108" s="18" t="str">
        <f t="shared" si="25"/>
        <v/>
      </c>
      <c r="K108" s="18" t="str">
        <f t="shared" si="26"/>
        <v/>
      </c>
      <c r="L108" s="43" t="str">
        <f t="shared" si="27"/>
        <v/>
      </c>
      <c r="M108" s="18" t="str">
        <f t="shared" si="28"/>
        <v/>
      </c>
      <c r="N108" s="43" t="str">
        <f t="shared" si="29"/>
        <v/>
      </c>
      <c r="O108" s="18" t="str">
        <f t="shared" si="30"/>
        <v/>
      </c>
      <c r="P108" s="52"/>
      <c r="Q108" s="62"/>
      <c r="R108" s="18"/>
      <c r="S108" s="18"/>
      <c r="T108" s="18"/>
      <c r="U108" s="43"/>
      <c r="V108" s="18"/>
      <c r="W108" s="43"/>
      <c r="X108" s="18"/>
      <c r="Y108" s="63"/>
      <c r="Z108" s="18"/>
      <c r="AA108" s="18"/>
      <c r="AB108" s="18"/>
      <c r="AC108" s="43"/>
      <c r="AD108" s="18"/>
      <c r="AE108" s="43"/>
      <c r="AF108" s="18"/>
    </row>
    <row r="109" spans="1:32" s="11" customFormat="1" outlineLevel="3" x14ac:dyDescent="0.25">
      <c r="A109" s="8"/>
      <c r="B109" s="12"/>
      <c r="C109" s="15"/>
      <c r="D109" s="15"/>
      <c r="E109" s="4"/>
      <c r="F109" s="18" t="s">
        <v>18</v>
      </c>
      <c r="G109" s="85"/>
      <c r="H109" s="30">
        <v>1.8270401948842874</v>
      </c>
      <c r="I109" s="18" t="str">
        <f t="shared" si="24"/>
        <v/>
      </c>
      <c r="J109" s="18" t="str">
        <f t="shared" si="25"/>
        <v/>
      </c>
      <c r="K109" s="18" t="str">
        <f t="shared" si="26"/>
        <v/>
      </c>
      <c r="L109" s="43" t="str">
        <f t="shared" si="27"/>
        <v/>
      </c>
      <c r="M109" s="18" t="str">
        <f t="shared" si="28"/>
        <v/>
      </c>
      <c r="N109" s="43" t="str">
        <f t="shared" si="29"/>
        <v/>
      </c>
      <c r="O109" s="18" t="str">
        <f t="shared" si="30"/>
        <v/>
      </c>
      <c r="P109" s="52"/>
      <c r="Q109" s="62"/>
      <c r="R109" s="18"/>
      <c r="S109" s="18"/>
      <c r="T109" s="18"/>
      <c r="U109" s="43"/>
      <c r="V109" s="18"/>
      <c r="W109" s="43"/>
      <c r="X109" s="18"/>
      <c r="Y109" s="63"/>
      <c r="Z109" s="18"/>
      <c r="AA109" s="18"/>
      <c r="AB109" s="18"/>
      <c r="AC109" s="43"/>
      <c r="AD109" s="18"/>
      <c r="AE109" s="43"/>
      <c r="AF109" s="18"/>
    </row>
    <row r="110" spans="1:32" s="11" customFormat="1" outlineLevel="3" x14ac:dyDescent="0.25">
      <c r="A110" s="8"/>
      <c r="B110" s="12"/>
      <c r="C110" s="15"/>
      <c r="D110" s="15"/>
      <c r="E110" s="4"/>
      <c r="F110" s="18" t="s">
        <v>221</v>
      </c>
      <c r="G110" s="85"/>
      <c r="H110" s="30">
        <v>1.2180267965895251</v>
      </c>
      <c r="I110" s="18" t="str">
        <f t="shared" si="24"/>
        <v/>
      </c>
      <c r="J110" s="18" t="str">
        <f t="shared" si="25"/>
        <v/>
      </c>
      <c r="K110" s="18" t="str">
        <f t="shared" si="26"/>
        <v/>
      </c>
      <c r="L110" s="43" t="str">
        <f t="shared" si="27"/>
        <v/>
      </c>
      <c r="M110" s="18" t="str">
        <f t="shared" si="28"/>
        <v/>
      </c>
      <c r="N110" s="43" t="str">
        <f t="shared" si="29"/>
        <v/>
      </c>
      <c r="O110" s="18" t="str">
        <f t="shared" si="30"/>
        <v/>
      </c>
      <c r="P110" s="52"/>
      <c r="Q110" s="62"/>
      <c r="R110" s="18"/>
      <c r="S110" s="18"/>
      <c r="T110" s="18"/>
      <c r="U110" s="43"/>
      <c r="V110" s="18"/>
      <c r="W110" s="43"/>
      <c r="X110" s="18"/>
      <c r="Y110" s="63"/>
      <c r="Z110" s="18"/>
      <c r="AA110" s="18"/>
      <c r="AB110" s="18"/>
      <c r="AC110" s="43"/>
      <c r="AD110" s="18"/>
      <c r="AE110" s="43"/>
      <c r="AF110" s="18"/>
    </row>
    <row r="111" spans="1:32" s="11" customFormat="1" outlineLevel="3" x14ac:dyDescent="0.25">
      <c r="A111" s="8"/>
      <c r="B111" s="12"/>
      <c r="C111" s="15"/>
      <c r="D111" s="15"/>
      <c r="E111" s="4"/>
      <c r="F111" s="18" t="s">
        <v>219</v>
      </c>
      <c r="G111" s="85"/>
      <c r="H111" s="30">
        <v>1.2180267965895251</v>
      </c>
      <c r="I111" s="18" t="str">
        <f t="shared" si="24"/>
        <v/>
      </c>
      <c r="J111" s="18" t="str">
        <f t="shared" si="25"/>
        <v/>
      </c>
      <c r="K111" s="18" t="str">
        <f t="shared" si="26"/>
        <v/>
      </c>
      <c r="L111" s="43" t="str">
        <f t="shared" si="27"/>
        <v/>
      </c>
      <c r="M111" s="18" t="str">
        <f t="shared" si="28"/>
        <v/>
      </c>
      <c r="N111" s="43" t="str">
        <f t="shared" si="29"/>
        <v/>
      </c>
      <c r="O111" s="18" t="str">
        <f t="shared" si="30"/>
        <v/>
      </c>
      <c r="P111" s="52"/>
      <c r="Q111" s="62"/>
      <c r="R111" s="18"/>
      <c r="S111" s="18"/>
      <c r="T111" s="18"/>
      <c r="U111" s="43"/>
      <c r="V111" s="18"/>
      <c r="W111" s="43"/>
      <c r="X111" s="18"/>
      <c r="Y111" s="63"/>
      <c r="Z111" s="18"/>
      <c r="AA111" s="18"/>
      <c r="AB111" s="18"/>
      <c r="AC111" s="43"/>
      <c r="AD111" s="18"/>
      <c r="AE111" s="43"/>
      <c r="AF111" s="18"/>
    </row>
    <row r="112" spans="1:32" s="11" customFormat="1" outlineLevel="3" x14ac:dyDescent="0.25">
      <c r="A112" s="8"/>
      <c r="B112" s="12"/>
      <c r="C112" s="15"/>
      <c r="D112" s="15"/>
      <c r="E112" s="4"/>
      <c r="F112" s="18" t="s">
        <v>222</v>
      </c>
      <c r="G112" s="85"/>
      <c r="H112" s="30">
        <v>1.2180267965895251</v>
      </c>
      <c r="I112" s="18" t="str">
        <f t="shared" si="24"/>
        <v/>
      </c>
      <c r="J112" s="18" t="str">
        <f t="shared" si="25"/>
        <v/>
      </c>
      <c r="K112" s="18" t="str">
        <f t="shared" si="26"/>
        <v/>
      </c>
      <c r="L112" s="43" t="str">
        <f t="shared" si="27"/>
        <v/>
      </c>
      <c r="M112" s="18" t="str">
        <f t="shared" si="28"/>
        <v/>
      </c>
      <c r="N112" s="43" t="str">
        <f t="shared" si="29"/>
        <v/>
      </c>
      <c r="O112" s="18" t="str">
        <f t="shared" si="30"/>
        <v/>
      </c>
      <c r="P112" s="52"/>
      <c r="Q112" s="62"/>
      <c r="R112" s="18"/>
      <c r="S112" s="18"/>
      <c r="T112" s="18"/>
      <c r="U112" s="43"/>
      <c r="V112" s="18"/>
      <c r="W112" s="43"/>
      <c r="X112" s="18"/>
      <c r="Y112" s="63"/>
      <c r="Z112" s="18"/>
      <c r="AA112" s="18"/>
      <c r="AB112" s="18"/>
      <c r="AC112" s="43"/>
      <c r="AD112" s="18"/>
      <c r="AE112" s="43"/>
      <c r="AF112" s="18"/>
    </row>
    <row r="113" spans="1:32" s="11" customFormat="1" outlineLevel="3" x14ac:dyDescent="0.25">
      <c r="A113" s="8"/>
      <c r="B113" s="12"/>
      <c r="C113" s="15"/>
      <c r="D113" s="15"/>
      <c r="E113" s="4"/>
      <c r="F113" s="18" t="s">
        <v>16</v>
      </c>
      <c r="G113" s="85"/>
      <c r="H113" s="30">
        <v>1.2180267965895251</v>
      </c>
      <c r="I113" s="18" t="str">
        <f t="shared" si="24"/>
        <v/>
      </c>
      <c r="J113" s="18" t="str">
        <f t="shared" si="25"/>
        <v/>
      </c>
      <c r="K113" s="18" t="str">
        <f t="shared" si="26"/>
        <v/>
      </c>
      <c r="L113" s="43" t="str">
        <f t="shared" si="27"/>
        <v/>
      </c>
      <c r="M113" s="18" t="str">
        <f t="shared" si="28"/>
        <v/>
      </c>
      <c r="N113" s="43" t="str">
        <f t="shared" si="29"/>
        <v/>
      </c>
      <c r="O113" s="18" t="str">
        <f t="shared" si="30"/>
        <v/>
      </c>
      <c r="P113" s="52"/>
      <c r="Q113" s="62"/>
      <c r="R113" s="18"/>
      <c r="S113" s="18"/>
      <c r="T113" s="18"/>
      <c r="U113" s="43"/>
      <c r="V113" s="18"/>
      <c r="W113" s="43"/>
      <c r="X113" s="18"/>
      <c r="Y113" s="63"/>
      <c r="Z113" s="18"/>
      <c r="AA113" s="18"/>
      <c r="AB113" s="18"/>
      <c r="AC113" s="43"/>
      <c r="AD113" s="18"/>
      <c r="AE113" s="43"/>
      <c r="AF113" s="18"/>
    </row>
    <row r="120" spans="1:32" x14ac:dyDescent="0.25">
      <c r="F120" s="6" t="s">
        <v>7</v>
      </c>
      <c r="H120" s="70">
        <f>H5+H42</f>
        <v>60.723142509135187</v>
      </c>
      <c r="N120" s="71">
        <v>0.12989999999999999</v>
      </c>
      <c r="P120" s="47">
        <f>(P5*H5+P42*H42)/H120</f>
        <v>0</v>
      </c>
    </row>
    <row r="121" spans="1:32" x14ac:dyDescent="0.25">
      <c r="F121" s="6" t="s">
        <v>4</v>
      </c>
      <c r="H121" s="70">
        <f>H23+H87</f>
        <v>6.3901339829476242</v>
      </c>
      <c r="N121" s="71">
        <v>0.06</v>
      </c>
      <c r="P121" s="47">
        <f>(P87*H87+P23*H23)/H121</f>
        <v>0</v>
      </c>
    </row>
    <row r="122" spans="1:32" x14ac:dyDescent="0.25">
      <c r="F122" s="6" t="s">
        <v>195</v>
      </c>
      <c r="H122" s="70">
        <f>H36+H94</f>
        <v>32.886723507917182</v>
      </c>
      <c r="N122" s="71">
        <v>0</v>
      </c>
      <c r="P122" s="47">
        <f>(P36*H36+P94*H94)/H122</f>
        <v>0</v>
      </c>
    </row>
  </sheetData>
  <autoFilter ref="E2:AF113"/>
  <mergeCells count="6">
    <mergeCell ref="A1:AD1"/>
    <mergeCell ref="B2:D2"/>
    <mergeCell ref="E3:F3"/>
    <mergeCell ref="G63:G65"/>
    <mergeCell ref="G57:G62"/>
    <mergeCell ref="G46:G47"/>
  </mergeCells>
  <conditionalFormatting sqref="E87">
    <cfRule type="duplicateValues" dxfId="128" priority="92"/>
  </conditionalFormatting>
  <conditionalFormatting sqref="E94:E95 E38">
    <cfRule type="duplicateValues" dxfId="127" priority="238"/>
  </conditionalFormatting>
  <conditionalFormatting sqref="E41">
    <cfRule type="duplicateValues" dxfId="126" priority="86"/>
  </conditionalFormatting>
  <conditionalFormatting sqref="E75:E76">
    <cfRule type="duplicateValues" dxfId="125" priority="85"/>
  </conditionalFormatting>
  <conditionalFormatting sqref="E80:E81">
    <cfRule type="duplicateValues" dxfId="124" priority="84"/>
  </conditionalFormatting>
  <conditionalFormatting sqref="E83:E84">
    <cfRule type="duplicateValues" dxfId="123" priority="83"/>
  </conditionalFormatting>
  <conditionalFormatting sqref="E85:E86">
    <cfRule type="duplicateValues" dxfId="122" priority="82"/>
  </conditionalFormatting>
  <conditionalFormatting sqref="E4">
    <cfRule type="duplicateValues" dxfId="121" priority="52"/>
  </conditionalFormatting>
  <conditionalFormatting sqref="E5">
    <cfRule type="duplicateValues" dxfId="120" priority="273"/>
  </conditionalFormatting>
  <conditionalFormatting sqref="E13:E16">
    <cfRule type="duplicateValues" dxfId="119" priority="48"/>
  </conditionalFormatting>
  <conditionalFormatting sqref="E17:E18">
    <cfRule type="duplicateValues" dxfId="118" priority="43"/>
  </conditionalFormatting>
  <conditionalFormatting sqref="E44:E57">
    <cfRule type="duplicateValues" dxfId="117" priority="288"/>
  </conditionalFormatting>
  <conditionalFormatting sqref="E69">
    <cfRule type="duplicateValues" dxfId="116" priority="35"/>
  </conditionalFormatting>
  <conditionalFormatting sqref="E70">
    <cfRule type="duplicateValues" dxfId="115" priority="34"/>
  </conditionalFormatting>
  <conditionalFormatting sqref="E71">
    <cfRule type="duplicateValues" dxfId="114" priority="33"/>
  </conditionalFormatting>
  <conditionalFormatting sqref="E72">
    <cfRule type="duplicateValues" dxfId="113" priority="32"/>
  </conditionalFormatting>
  <conditionalFormatting sqref="E73">
    <cfRule type="duplicateValues" dxfId="112" priority="31"/>
  </conditionalFormatting>
  <conditionalFormatting sqref="E74">
    <cfRule type="duplicateValues" dxfId="111" priority="30"/>
  </conditionalFormatting>
  <conditionalFormatting sqref="E43">
    <cfRule type="duplicateValues" dxfId="110" priority="29"/>
  </conditionalFormatting>
  <conditionalFormatting sqref="E6">
    <cfRule type="duplicateValues" dxfId="109" priority="28"/>
  </conditionalFormatting>
  <conditionalFormatting sqref="E58">
    <cfRule type="duplicateValues" dxfId="108" priority="27"/>
  </conditionalFormatting>
  <conditionalFormatting sqref="E59">
    <cfRule type="duplicateValues" dxfId="107" priority="26"/>
  </conditionalFormatting>
  <conditionalFormatting sqref="E60">
    <cfRule type="duplicateValues" dxfId="106" priority="25"/>
  </conditionalFormatting>
  <conditionalFormatting sqref="E61">
    <cfRule type="duplicateValues" dxfId="105" priority="24"/>
  </conditionalFormatting>
  <conditionalFormatting sqref="E62">
    <cfRule type="duplicateValues" dxfId="104" priority="23"/>
  </conditionalFormatting>
  <conditionalFormatting sqref="E63">
    <cfRule type="duplicateValues" dxfId="103" priority="22"/>
  </conditionalFormatting>
  <conditionalFormatting sqref="E64">
    <cfRule type="duplicateValues" dxfId="102" priority="21"/>
  </conditionalFormatting>
  <conditionalFormatting sqref="E65">
    <cfRule type="duplicateValues" dxfId="101" priority="20"/>
  </conditionalFormatting>
  <conditionalFormatting sqref="E77">
    <cfRule type="duplicateValues" dxfId="100" priority="19"/>
  </conditionalFormatting>
  <conditionalFormatting sqref="E78">
    <cfRule type="duplicateValues" dxfId="99" priority="18"/>
  </conditionalFormatting>
  <conditionalFormatting sqref="E79">
    <cfRule type="duplicateValues" dxfId="98" priority="17"/>
  </conditionalFormatting>
  <conditionalFormatting sqref="E82">
    <cfRule type="duplicateValues" dxfId="97" priority="16"/>
  </conditionalFormatting>
  <conditionalFormatting sqref="E23">
    <cfRule type="duplicateValues" dxfId="96" priority="13"/>
  </conditionalFormatting>
  <conditionalFormatting sqref="E24">
    <cfRule type="duplicateValues" dxfId="95" priority="12"/>
  </conditionalFormatting>
  <conditionalFormatting sqref="E36">
    <cfRule type="duplicateValues" dxfId="94" priority="10"/>
  </conditionalFormatting>
  <conditionalFormatting sqref="E37">
    <cfRule type="duplicateValues" dxfId="93" priority="9"/>
  </conditionalFormatting>
  <conditionalFormatting sqref="E90">
    <cfRule type="duplicateValues" dxfId="92" priority="8"/>
  </conditionalFormatting>
  <conditionalFormatting sqref="E92">
    <cfRule type="duplicateValues" dxfId="91" priority="5"/>
  </conditionalFormatting>
  <conditionalFormatting sqref="E91">
    <cfRule type="duplicateValues" dxfId="90" priority="4"/>
  </conditionalFormatting>
  <conditionalFormatting sqref="E93">
    <cfRule type="duplicateValues" dxfId="89" priority="2"/>
  </conditionalFormatting>
  <conditionalFormatting sqref="E114:E1048576 E2:E3 E88:E89 E42 E66:E68">
    <cfRule type="duplicateValues" dxfId="88" priority="387"/>
  </conditionalFormatting>
  <conditionalFormatting sqref="E106">
    <cfRule type="duplicateValues" dxfId="87" priority="1"/>
  </conditionalFormatting>
  <conditionalFormatting sqref="E7:E12 E25:E35">
    <cfRule type="duplicateValues" dxfId="86" priority="419"/>
  </conditionalFormatting>
  <conditionalFormatting sqref="E19:E22">
    <cfRule type="duplicateValues" dxfId="85" priority="432"/>
  </conditionalFormatting>
  <printOptions horizontalCentered="1"/>
  <pageMargins left="0.31496062992125984" right="0.31496062992125984" top="0.55118110236220474" bottom="0.55118110236220474" header="0.31496062992125984" footer="0.31496062992125984"/>
  <pageSetup paperSize="8" scale="57" fitToHeight="13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Q290"/>
  <sheetViews>
    <sheetView view="pageBreakPreview" zoomScale="70" zoomScaleNormal="85" zoomScaleSheetLayoutView="70" workbookViewId="0">
      <pane xSplit="6" ySplit="3" topLeftCell="G4" activePane="bottomRight" state="frozen"/>
      <selection activeCell="I16" sqref="I16"/>
      <selection pane="topRight" activeCell="I16" sqref="I16"/>
      <selection pane="bottomLeft" activeCell="I16" sqref="I16"/>
      <selection pane="bottomRight" activeCell="I16" sqref="I16"/>
    </sheetView>
  </sheetViews>
  <sheetFormatPr defaultColWidth="9.140625" defaultRowHeight="15" outlineLevelRow="4" x14ac:dyDescent="0.25"/>
  <cols>
    <col min="1" max="4" width="1.28515625" style="2" customWidth="1"/>
    <col min="5" max="5" width="21.85546875" style="7" customWidth="1"/>
    <col min="6" max="6" width="55" style="6" customWidth="1"/>
    <col min="7" max="7" width="7" style="2" customWidth="1"/>
    <col min="8" max="8" width="5" style="2" bestFit="1" customWidth="1"/>
    <col min="9" max="9" width="14" style="2" customWidth="1"/>
    <col min="10" max="10" width="12.140625" style="37" customWidth="1"/>
    <col min="11" max="11" width="10.85546875" style="2" customWidth="1"/>
    <col min="12" max="12" width="11" style="37" customWidth="1"/>
    <col min="13" max="13" width="4.28515625" style="2" bestFit="1" customWidth="1"/>
    <col min="14" max="14" width="9.5703125" style="2" customWidth="1"/>
    <col min="15" max="15" width="9.140625" style="47"/>
    <col min="16" max="16" width="22.5703125" style="103" customWidth="1"/>
    <col min="17" max="17" width="23.28515625" style="103" customWidth="1"/>
    <col min="18" max="16384" width="9.140625" style="2"/>
  </cols>
  <sheetData>
    <row r="1" spans="1:17" ht="57" customHeight="1" x14ac:dyDescent="0.25">
      <c r="B1" s="90"/>
      <c r="C1" s="90"/>
      <c r="D1" s="90"/>
      <c r="E1" s="90"/>
      <c r="F1" s="90"/>
      <c r="G1" s="451" t="s">
        <v>382</v>
      </c>
      <c r="H1" s="451"/>
      <c r="I1" s="451"/>
      <c r="J1" s="451"/>
      <c r="K1" s="451"/>
      <c r="L1" s="451"/>
      <c r="M1" s="90"/>
      <c r="N1" s="90"/>
      <c r="O1" s="90"/>
      <c r="P1" s="90"/>
      <c r="Q1" s="90"/>
    </row>
    <row r="2" spans="1:17" ht="37.5" customHeight="1" x14ac:dyDescent="0.25">
      <c r="B2" s="444"/>
      <c r="C2" s="444"/>
      <c r="D2" s="445"/>
      <c r="E2" s="5" t="s">
        <v>0</v>
      </c>
      <c r="F2" s="5" t="s">
        <v>1</v>
      </c>
      <c r="G2" s="31" t="s">
        <v>231</v>
      </c>
      <c r="H2" s="31" t="s">
        <v>232</v>
      </c>
      <c r="I2" s="31" t="s">
        <v>255</v>
      </c>
      <c r="J2" s="38" t="s">
        <v>233</v>
      </c>
      <c r="K2" s="31" t="s">
        <v>234</v>
      </c>
      <c r="L2" s="38" t="s">
        <v>235</v>
      </c>
      <c r="M2" s="31" t="s">
        <v>236</v>
      </c>
      <c r="N2" s="1" t="s">
        <v>228</v>
      </c>
      <c r="O2" s="32" t="s">
        <v>237</v>
      </c>
      <c r="P2" s="91" t="s">
        <v>380</v>
      </c>
      <c r="Q2" s="91" t="s">
        <v>381</v>
      </c>
    </row>
    <row r="3" spans="1:17" ht="37.5" customHeight="1" x14ac:dyDescent="0.25">
      <c r="A3" s="3"/>
      <c r="B3" s="3"/>
      <c r="C3" s="3"/>
      <c r="D3" s="3"/>
      <c r="E3" s="446" t="s">
        <v>6</v>
      </c>
      <c r="F3" s="447"/>
      <c r="G3" s="58"/>
      <c r="H3" s="58"/>
      <c r="I3" s="77"/>
      <c r="J3" s="59"/>
      <c r="K3" s="58"/>
      <c r="L3" s="59"/>
      <c r="M3" s="58"/>
      <c r="N3" s="72">
        <v>100</v>
      </c>
      <c r="O3" s="69">
        <v>9.0074177831912169E-2</v>
      </c>
      <c r="P3" s="92">
        <v>9000000000</v>
      </c>
      <c r="Q3" s="92">
        <f>P3*O3</f>
        <v>810667600.48720956</v>
      </c>
    </row>
    <row r="4" spans="1:17" s="11" customFormat="1" ht="17.25" customHeight="1" x14ac:dyDescent="0.25">
      <c r="A4" s="8"/>
      <c r="B4" s="8"/>
      <c r="C4" s="8"/>
      <c r="D4" s="8"/>
      <c r="E4" s="9"/>
      <c r="F4" s="10" t="s">
        <v>2</v>
      </c>
      <c r="G4" s="55"/>
      <c r="H4" s="55"/>
      <c r="I4" s="55"/>
      <c r="J4" s="56"/>
      <c r="K4" s="55"/>
      <c r="L4" s="56"/>
      <c r="M4" s="55"/>
      <c r="N4" s="73">
        <v>18.424710283626226</v>
      </c>
      <c r="O4" s="57">
        <v>0.30374006923052982</v>
      </c>
      <c r="P4" s="93">
        <f>N4*$P$3/$N$3</f>
        <v>1658223925.5263603</v>
      </c>
      <c r="Q4" s="93">
        <f>P4*O4</f>
        <v>503669049.93909758</v>
      </c>
    </row>
    <row r="5" spans="1:17" s="11" customFormat="1" outlineLevel="1" x14ac:dyDescent="0.25">
      <c r="A5" s="8"/>
      <c r="B5" s="12"/>
      <c r="C5" s="12"/>
      <c r="D5" s="12"/>
      <c r="E5" s="13"/>
      <c r="F5" s="14" t="s">
        <v>7</v>
      </c>
      <c r="G5" s="14"/>
      <c r="H5" s="14"/>
      <c r="I5" s="14"/>
      <c r="J5" s="40"/>
      <c r="K5" s="14"/>
      <c r="L5" s="40"/>
      <c r="M5" s="14"/>
      <c r="N5" s="27">
        <v>12.887195058291267</v>
      </c>
      <c r="O5" s="49">
        <v>0.39811123573522988</v>
      </c>
      <c r="P5" s="94">
        <f t="shared" ref="P5:P68" si="0">N5*$P$3/$N$3</f>
        <v>1159847555.2462139</v>
      </c>
      <c r="Q5" s="94">
        <f t="shared" ref="Q5:Q68" si="1">P5*O5</f>
        <v>461748343.48355556</v>
      </c>
    </row>
    <row r="6" spans="1:17" s="11" customFormat="1" outlineLevel="2" x14ac:dyDescent="0.25">
      <c r="A6" s="8"/>
      <c r="B6" s="12"/>
      <c r="C6" s="15"/>
      <c r="D6" s="15"/>
      <c r="E6" s="16"/>
      <c r="F6" s="17" t="s">
        <v>256</v>
      </c>
      <c r="G6" s="17"/>
      <c r="H6" s="17"/>
      <c r="I6" s="17"/>
      <c r="J6" s="41"/>
      <c r="K6" s="17"/>
      <c r="L6" s="41"/>
      <c r="M6" s="17"/>
      <c r="N6" s="28">
        <v>12.887195058291267</v>
      </c>
      <c r="O6" s="50">
        <v>0.39811123573522988</v>
      </c>
      <c r="P6" s="95">
        <f t="shared" si="0"/>
        <v>1159847555.2462139</v>
      </c>
      <c r="Q6" s="95">
        <f t="shared" si="1"/>
        <v>461748343.48355556</v>
      </c>
    </row>
    <row r="7" spans="1:17" s="11" customFormat="1" outlineLevel="3" x14ac:dyDescent="0.25">
      <c r="A7" s="8"/>
      <c r="B7" s="12"/>
      <c r="C7" s="15"/>
      <c r="D7" s="15"/>
      <c r="E7" s="24"/>
      <c r="F7" s="25" t="s">
        <v>19</v>
      </c>
      <c r="G7" s="64" t="s">
        <v>379</v>
      </c>
      <c r="H7" s="25" t="s">
        <v>379</v>
      </c>
      <c r="I7" s="25"/>
      <c r="J7" s="42" t="s">
        <v>379</v>
      </c>
      <c r="K7" s="25" t="s">
        <v>379</v>
      </c>
      <c r="L7" s="42" t="s">
        <v>379</v>
      </c>
      <c r="M7" s="42" t="s">
        <v>379</v>
      </c>
      <c r="N7" s="29">
        <v>1.2180267965895251</v>
      </c>
      <c r="O7" s="51">
        <v>0.7</v>
      </c>
      <c r="P7" s="96">
        <f t="shared" si="0"/>
        <v>109622411.69305725</v>
      </c>
      <c r="Q7" s="96">
        <f t="shared" si="1"/>
        <v>76735688.185140073</v>
      </c>
    </row>
    <row r="8" spans="1:17" s="11" customFormat="1" outlineLevel="3" x14ac:dyDescent="0.25">
      <c r="A8" s="8"/>
      <c r="B8" s="12"/>
      <c r="C8" s="15"/>
      <c r="D8" s="15"/>
      <c r="E8" s="24"/>
      <c r="F8" s="25" t="s">
        <v>173</v>
      </c>
      <c r="G8" s="25" t="s">
        <v>379</v>
      </c>
      <c r="H8" s="25" t="s">
        <v>379</v>
      </c>
      <c r="I8" s="25"/>
      <c r="J8" s="42" t="s">
        <v>379</v>
      </c>
      <c r="K8" s="25" t="s">
        <v>379</v>
      </c>
      <c r="L8" s="42" t="s">
        <v>379</v>
      </c>
      <c r="M8" s="25" t="s">
        <v>379</v>
      </c>
      <c r="N8" s="29">
        <v>0.60901339829476253</v>
      </c>
      <c r="O8" s="51">
        <v>0.7</v>
      </c>
      <c r="P8" s="96">
        <f t="shared" si="0"/>
        <v>54811205.846528627</v>
      </c>
      <c r="Q8" s="96">
        <f t="shared" si="1"/>
        <v>38367844.092570037</v>
      </c>
    </row>
    <row r="9" spans="1:17" s="11" customFormat="1" outlineLevel="3" x14ac:dyDescent="0.25">
      <c r="A9" s="8"/>
      <c r="B9" s="12"/>
      <c r="C9" s="15"/>
      <c r="D9" s="15"/>
      <c r="E9" s="24"/>
      <c r="F9" s="25" t="s">
        <v>257</v>
      </c>
      <c r="G9" s="25" t="s">
        <v>379</v>
      </c>
      <c r="H9" s="25" t="s">
        <v>379</v>
      </c>
      <c r="I9" s="25"/>
      <c r="J9" s="42" t="s">
        <v>379</v>
      </c>
      <c r="K9" s="25" t="s">
        <v>379</v>
      </c>
      <c r="L9" s="42" t="s">
        <v>379</v>
      </c>
      <c r="M9" s="25" t="s">
        <v>379</v>
      </c>
      <c r="N9" s="29">
        <v>0.60901339829476253</v>
      </c>
      <c r="O9" s="51"/>
      <c r="P9" s="96">
        <f t="shared" si="0"/>
        <v>54811205.846528627</v>
      </c>
      <c r="Q9" s="96">
        <f t="shared" si="1"/>
        <v>0</v>
      </c>
    </row>
    <row r="10" spans="1:17" s="11" customFormat="1" outlineLevel="3" x14ac:dyDescent="0.25">
      <c r="A10" s="8"/>
      <c r="B10" s="12"/>
      <c r="C10" s="15"/>
      <c r="D10" s="15"/>
      <c r="E10" s="24"/>
      <c r="F10" s="25" t="s">
        <v>258</v>
      </c>
      <c r="G10" s="25" t="s">
        <v>379</v>
      </c>
      <c r="H10" s="25" t="s">
        <v>379</v>
      </c>
      <c r="I10" s="25"/>
      <c r="J10" s="42" t="s">
        <v>379</v>
      </c>
      <c r="K10" s="25" t="s">
        <v>379</v>
      </c>
      <c r="L10" s="42" t="s">
        <v>379</v>
      </c>
      <c r="M10" s="25" t="s">
        <v>379</v>
      </c>
      <c r="N10" s="29">
        <v>0.60901339829476253</v>
      </c>
      <c r="O10" s="51"/>
      <c r="P10" s="96">
        <f t="shared" si="0"/>
        <v>54811205.846528627</v>
      </c>
      <c r="Q10" s="96">
        <f t="shared" si="1"/>
        <v>0</v>
      </c>
    </row>
    <row r="11" spans="1:17" s="11" customFormat="1" outlineLevel="3" x14ac:dyDescent="0.25">
      <c r="A11" s="8"/>
      <c r="B11" s="12"/>
      <c r="C11" s="15"/>
      <c r="D11" s="15"/>
      <c r="E11" s="24" t="s">
        <v>251</v>
      </c>
      <c r="F11" s="25" t="s">
        <v>174</v>
      </c>
      <c r="G11" s="25" t="s">
        <v>341</v>
      </c>
      <c r="H11" s="25" t="s">
        <v>342</v>
      </c>
      <c r="I11" s="18" t="s">
        <v>340</v>
      </c>
      <c r="J11" s="42">
        <v>43716</v>
      </c>
      <c r="K11" s="25" t="s">
        <v>379</v>
      </c>
      <c r="L11" s="42" t="s">
        <v>379</v>
      </c>
      <c r="M11" s="25" t="s">
        <v>379</v>
      </c>
      <c r="N11" s="29">
        <v>4.2842717939794506</v>
      </c>
      <c r="O11" s="51">
        <v>0.7</v>
      </c>
      <c r="P11" s="96">
        <f t="shared" si="0"/>
        <v>385584461.45815057</v>
      </c>
      <c r="Q11" s="96">
        <f t="shared" si="1"/>
        <v>269909123.0207054</v>
      </c>
    </row>
    <row r="12" spans="1:17" s="11" customFormat="1" outlineLevel="3" x14ac:dyDescent="0.25">
      <c r="A12" s="8"/>
      <c r="B12" s="12"/>
      <c r="C12" s="15"/>
      <c r="D12" s="15"/>
      <c r="E12" s="24"/>
      <c r="F12" s="25" t="s">
        <v>196</v>
      </c>
      <c r="G12" s="25" t="s">
        <v>379</v>
      </c>
      <c r="H12" s="25" t="s">
        <v>379</v>
      </c>
      <c r="I12" s="78"/>
      <c r="J12" s="42" t="s">
        <v>379</v>
      </c>
      <c r="K12" s="25" t="s">
        <v>379</v>
      </c>
      <c r="L12" s="42" t="s">
        <v>379</v>
      </c>
      <c r="M12" s="25" t="s">
        <v>379</v>
      </c>
      <c r="N12" s="29">
        <v>1.2180267965895251</v>
      </c>
      <c r="O12" s="51"/>
      <c r="P12" s="96">
        <f t="shared" si="0"/>
        <v>109622411.69305725</v>
      </c>
      <c r="Q12" s="96">
        <f t="shared" si="1"/>
        <v>0</v>
      </c>
    </row>
    <row r="13" spans="1:17" s="11" customFormat="1" outlineLevel="3" x14ac:dyDescent="0.25">
      <c r="A13" s="8"/>
      <c r="B13" s="12"/>
      <c r="C13" s="15"/>
      <c r="D13" s="15"/>
      <c r="E13" s="4" t="s">
        <v>338</v>
      </c>
      <c r="F13" s="18" t="s">
        <v>121</v>
      </c>
      <c r="G13" s="18" t="s">
        <v>341</v>
      </c>
      <c r="H13" s="18" t="s">
        <v>342</v>
      </c>
      <c r="I13" s="18" t="s">
        <v>359</v>
      </c>
      <c r="J13" s="43">
        <v>43766</v>
      </c>
      <c r="K13" s="18" t="s">
        <v>379</v>
      </c>
      <c r="L13" s="43" t="s">
        <v>379</v>
      </c>
      <c r="M13" s="18" t="s">
        <v>379</v>
      </c>
      <c r="N13" s="30">
        <v>0.243605359317905</v>
      </c>
      <c r="O13" s="52">
        <v>0.7</v>
      </c>
      <c r="P13" s="97">
        <f t="shared" si="0"/>
        <v>21924482.33861145</v>
      </c>
      <c r="Q13" s="97">
        <f t="shared" si="1"/>
        <v>15347137.637028014</v>
      </c>
    </row>
    <row r="14" spans="1:17" s="11" customFormat="1" outlineLevel="3" x14ac:dyDescent="0.25">
      <c r="A14" s="8"/>
      <c r="B14" s="12"/>
      <c r="C14" s="15"/>
      <c r="D14" s="15"/>
      <c r="E14" s="4" t="s">
        <v>334</v>
      </c>
      <c r="F14" s="18" t="s">
        <v>335</v>
      </c>
      <c r="G14" s="18" t="s">
        <v>341</v>
      </c>
      <c r="H14" s="18" t="s">
        <v>342</v>
      </c>
      <c r="I14" s="18" t="s">
        <v>357</v>
      </c>
      <c r="J14" s="43">
        <v>43764</v>
      </c>
      <c r="K14" s="18" t="s">
        <v>379</v>
      </c>
      <c r="L14" s="43" t="s">
        <v>379</v>
      </c>
      <c r="M14" s="18" t="s">
        <v>379</v>
      </c>
      <c r="N14" s="30">
        <v>0.243605359317905</v>
      </c>
      <c r="O14" s="52">
        <v>0.7</v>
      </c>
      <c r="P14" s="97">
        <f t="shared" si="0"/>
        <v>21924482.33861145</v>
      </c>
      <c r="Q14" s="97">
        <f t="shared" si="1"/>
        <v>15347137.637028014</v>
      </c>
    </row>
    <row r="15" spans="1:17" s="11" customFormat="1" outlineLevel="3" x14ac:dyDescent="0.25">
      <c r="A15" s="8"/>
      <c r="B15" s="12"/>
      <c r="C15" s="15"/>
      <c r="D15" s="15"/>
      <c r="E15" s="4" t="s">
        <v>339</v>
      </c>
      <c r="F15" s="18" t="s">
        <v>123</v>
      </c>
      <c r="G15" s="18" t="s">
        <v>341</v>
      </c>
      <c r="H15" s="18" t="s">
        <v>342</v>
      </c>
      <c r="I15" s="18" t="s">
        <v>360</v>
      </c>
      <c r="J15" s="43">
        <v>43766</v>
      </c>
      <c r="K15" s="18" t="s">
        <v>379</v>
      </c>
      <c r="L15" s="43" t="s">
        <v>379</v>
      </c>
      <c r="M15" s="18" t="s">
        <v>379</v>
      </c>
      <c r="N15" s="30">
        <v>0.243605359317905</v>
      </c>
      <c r="O15" s="52">
        <v>0.7</v>
      </c>
      <c r="P15" s="97">
        <f t="shared" si="0"/>
        <v>21924482.33861145</v>
      </c>
      <c r="Q15" s="97">
        <f t="shared" si="1"/>
        <v>15347137.637028014</v>
      </c>
    </row>
    <row r="16" spans="1:17" s="11" customFormat="1" outlineLevel="3" x14ac:dyDescent="0.25">
      <c r="A16" s="8"/>
      <c r="B16" s="12"/>
      <c r="C16" s="15"/>
      <c r="D16" s="15"/>
      <c r="E16" s="4" t="s">
        <v>333</v>
      </c>
      <c r="F16" s="18" t="s">
        <v>259</v>
      </c>
      <c r="G16" s="18" t="s">
        <v>341</v>
      </c>
      <c r="H16" s="18" t="s">
        <v>342</v>
      </c>
      <c r="I16" s="18" t="s">
        <v>356</v>
      </c>
      <c r="J16" s="43">
        <v>43764</v>
      </c>
      <c r="K16" s="18" t="s">
        <v>379</v>
      </c>
      <c r="L16" s="43" t="s">
        <v>379</v>
      </c>
      <c r="M16" s="18" t="s">
        <v>379</v>
      </c>
      <c r="N16" s="30">
        <v>0.243605359317905</v>
      </c>
      <c r="O16" s="52">
        <v>0.7</v>
      </c>
      <c r="P16" s="97">
        <f t="shared" si="0"/>
        <v>21924482.33861145</v>
      </c>
      <c r="Q16" s="97">
        <f t="shared" si="1"/>
        <v>15347137.637028014</v>
      </c>
    </row>
    <row r="17" spans="1:17" s="11" customFormat="1" outlineLevel="3" x14ac:dyDescent="0.25">
      <c r="A17" s="8"/>
      <c r="B17" s="12"/>
      <c r="C17" s="15"/>
      <c r="D17" s="15"/>
      <c r="E17" s="4" t="s">
        <v>336</v>
      </c>
      <c r="F17" s="18" t="s">
        <v>229</v>
      </c>
      <c r="G17" s="18" t="s">
        <v>341</v>
      </c>
      <c r="H17" s="18" t="s">
        <v>342</v>
      </c>
      <c r="I17" s="18" t="s">
        <v>358</v>
      </c>
      <c r="J17" s="43">
        <v>43766</v>
      </c>
      <c r="K17" s="18" t="s">
        <v>379</v>
      </c>
      <c r="L17" s="43" t="s">
        <v>379</v>
      </c>
      <c r="M17" s="18" t="s">
        <v>379</v>
      </c>
      <c r="N17" s="30">
        <v>0.1218026796589525</v>
      </c>
      <c r="O17" s="52">
        <v>0.7</v>
      </c>
      <c r="P17" s="97">
        <f t="shared" si="0"/>
        <v>10962241.169305725</v>
      </c>
      <c r="Q17" s="97">
        <f t="shared" si="1"/>
        <v>7673568.8185140071</v>
      </c>
    </row>
    <row r="18" spans="1:17" s="11" customFormat="1" outlineLevel="3" x14ac:dyDescent="0.25">
      <c r="A18" s="8"/>
      <c r="B18" s="12"/>
      <c r="C18" s="15"/>
      <c r="D18" s="15"/>
      <c r="E18" s="4" t="s">
        <v>337</v>
      </c>
      <c r="F18" s="18" t="s">
        <v>230</v>
      </c>
      <c r="G18" s="18" t="s">
        <v>341</v>
      </c>
      <c r="H18" s="18" t="s">
        <v>342</v>
      </c>
      <c r="I18" s="18" t="s">
        <v>358</v>
      </c>
      <c r="J18" s="43">
        <v>43766</v>
      </c>
      <c r="K18" s="18" t="s">
        <v>379</v>
      </c>
      <c r="L18" s="43" t="s">
        <v>379</v>
      </c>
      <c r="M18" s="18" t="s">
        <v>379</v>
      </c>
      <c r="N18" s="30">
        <v>0.1218026796589525</v>
      </c>
      <c r="O18" s="52">
        <v>0.7</v>
      </c>
      <c r="P18" s="97">
        <f t="shared" si="0"/>
        <v>10962241.169305725</v>
      </c>
      <c r="Q18" s="97">
        <f t="shared" si="1"/>
        <v>7673568.8185140071</v>
      </c>
    </row>
    <row r="19" spans="1:17" s="11" customFormat="1" outlineLevel="3" x14ac:dyDescent="0.25">
      <c r="A19" s="8"/>
      <c r="B19" s="12"/>
      <c r="C19" s="15"/>
      <c r="D19" s="15"/>
      <c r="E19" s="4"/>
      <c r="F19" s="18" t="s">
        <v>159</v>
      </c>
      <c r="G19" s="18" t="s">
        <v>379</v>
      </c>
      <c r="H19" s="18" t="s">
        <v>379</v>
      </c>
      <c r="I19" s="18" t="s">
        <v>379</v>
      </c>
      <c r="J19" s="43" t="s">
        <v>379</v>
      </c>
      <c r="K19" s="18" t="s">
        <v>379</v>
      </c>
      <c r="L19" s="43" t="s">
        <v>379</v>
      </c>
      <c r="M19" s="18" t="s">
        <v>379</v>
      </c>
      <c r="N19" s="30">
        <v>0.1218026796589525</v>
      </c>
      <c r="O19" s="52"/>
      <c r="P19" s="97">
        <f t="shared" si="0"/>
        <v>10962241.169305725</v>
      </c>
      <c r="Q19" s="97">
        <f t="shared" si="1"/>
        <v>0</v>
      </c>
    </row>
    <row r="20" spans="1:17" s="11" customFormat="1" outlineLevel="3" x14ac:dyDescent="0.25">
      <c r="A20" s="8"/>
      <c r="B20" s="12"/>
      <c r="C20" s="15"/>
      <c r="D20" s="15"/>
      <c r="E20" s="4"/>
      <c r="F20" s="18" t="s">
        <v>267</v>
      </c>
      <c r="G20" s="18"/>
      <c r="H20" s="18"/>
      <c r="I20" s="18"/>
      <c r="J20" s="43"/>
      <c r="K20" s="18"/>
      <c r="L20" s="43"/>
      <c r="M20" s="18"/>
      <c r="N20" s="30">
        <v>2</v>
      </c>
      <c r="O20" s="52"/>
      <c r="P20" s="97">
        <f t="shared" si="0"/>
        <v>180000000</v>
      </c>
      <c r="Q20" s="97">
        <f t="shared" si="1"/>
        <v>0</v>
      </c>
    </row>
    <row r="21" spans="1:17" s="11" customFormat="1" outlineLevel="3" x14ac:dyDescent="0.25">
      <c r="A21" s="8"/>
      <c r="B21" s="12"/>
      <c r="C21" s="15"/>
      <c r="D21" s="15"/>
      <c r="E21" s="4"/>
      <c r="F21" s="18" t="s">
        <v>268</v>
      </c>
      <c r="G21" s="18"/>
      <c r="H21" s="18"/>
      <c r="I21" s="18"/>
      <c r="J21" s="43"/>
      <c r="K21" s="18"/>
      <c r="L21" s="43"/>
      <c r="M21" s="18"/>
      <c r="N21" s="30">
        <v>0.5</v>
      </c>
      <c r="O21" s="52"/>
      <c r="P21" s="97">
        <f t="shared" si="0"/>
        <v>45000000</v>
      </c>
      <c r="Q21" s="97">
        <f t="shared" si="1"/>
        <v>0</v>
      </c>
    </row>
    <row r="22" spans="1:17" s="11" customFormat="1" outlineLevel="3" x14ac:dyDescent="0.25">
      <c r="A22" s="8"/>
      <c r="B22" s="12"/>
      <c r="C22" s="15"/>
      <c r="D22" s="15"/>
      <c r="E22" s="4"/>
      <c r="F22" s="18" t="s">
        <v>269</v>
      </c>
      <c r="G22" s="18"/>
      <c r="H22" s="18"/>
      <c r="I22" s="18"/>
      <c r="J22" s="43"/>
      <c r="K22" s="18"/>
      <c r="L22" s="43"/>
      <c r="M22" s="18"/>
      <c r="N22" s="30">
        <v>0.5</v>
      </c>
      <c r="O22" s="52"/>
      <c r="P22" s="97">
        <f t="shared" si="0"/>
        <v>45000000</v>
      </c>
      <c r="Q22" s="97">
        <f t="shared" si="1"/>
        <v>0</v>
      </c>
    </row>
    <row r="23" spans="1:17" s="11" customFormat="1" outlineLevel="1" x14ac:dyDescent="0.25">
      <c r="A23" s="8"/>
      <c r="B23" s="12"/>
      <c r="C23" s="12"/>
      <c r="D23" s="12"/>
      <c r="E23" s="13"/>
      <c r="F23" s="14" t="s">
        <v>4</v>
      </c>
      <c r="G23" s="14"/>
      <c r="H23" s="14"/>
      <c r="I23" s="14"/>
      <c r="J23" s="40"/>
      <c r="K23" s="14"/>
      <c r="L23" s="40"/>
      <c r="M23" s="14"/>
      <c r="N23" s="74">
        <v>0.66540803897685752</v>
      </c>
      <c r="O23" s="49">
        <v>0.7</v>
      </c>
      <c r="P23" s="98">
        <f t="shared" si="0"/>
        <v>59886723.507917173</v>
      </c>
      <c r="Q23" s="98">
        <f t="shared" si="1"/>
        <v>41920706.45554202</v>
      </c>
    </row>
    <row r="24" spans="1:17" s="11" customFormat="1" outlineLevel="2" x14ac:dyDescent="0.25">
      <c r="A24" s="8"/>
      <c r="B24" s="12"/>
      <c r="C24" s="15"/>
      <c r="D24" s="15"/>
      <c r="E24" s="16"/>
      <c r="F24" s="17" t="s">
        <v>4</v>
      </c>
      <c r="G24" s="17"/>
      <c r="H24" s="17"/>
      <c r="I24" s="17"/>
      <c r="J24" s="41"/>
      <c r="K24" s="17"/>
      <c r="L24" s="41"/>
      <c r="M24" s="17"/>
      <c r="N24" s="26">
        <v>0.66540803897685752</v>
      </c>
      <c r="O24" s="50">
        <v>0.7</v>
      </c>
      <c r="P24" s="99">
        <f t="shared" si="0"/>
        <v>59886723.507917173</v>
      </c>
      <c r="Q24" s="99">
        <f t="shared" si="1"/>
        <v>41920706.45554202</v>
      </c>
    </row>
    <row r="25" spans="1:17" s="11" customFormat="1" outlineLevel="3" x14ac:dyDescent="0.25">
      <c r="A25" s="8"/>
      <c r="B25" s="12"/>
      <c r="C25" s="15"/>
      <c r="D25" s="15"/>
      <c r="E25" s="24" t="s">
        <v>252</v>
      </c>
      <c r="F25" s="25" t="s">
        <v>194</v>
      </c>
      <c r="G25" s="25" t="s">
        <v>341</v>
      </c>
      <c r="H25" s="25" t="s">
        <v>351</v>
      </c>
      <c r="I25" s="25" t="s">
        <v>352</v>
      </c>
      <c r="J25" s="42">
        <v>43732</v>
      </c>
      <c r="K25" s="25" t="s">
        <v>379</v>
      </c>
      <c r="L25" s="42" t="s">
        <v>379</v>
      </c>
      <c r="M25" s="25" t="s">
        <v>379</v>
      </c>
      <c r="N25" s="29">
        <v>0.36540803897685747</v>
      </c>
      <c r="O25" s="51">
        <v>0.7</v>
      </c>
      <c r="P25" s="96">
        <f t="shared" si="0"/>
        <v>32886723.507917169</v>
      </c>
      <c r="Q25" s="96">
        <f t="shared" si="1"/>
        <v>23020706.455542017</v>
      </c>
    </row>
    <row r="26" spans="1:17" s="11" customFormat="1" outlineLevel="3" x14ac:dyDescent="0.25">
      <c r="A26" s="8"/>
      <c r="B26" s="12"/>
      <c r="C26" s="15"/>
      <c r="D26" s="15"/>
      <c r="E26" s="24" t="s">
        <v>292</v>
      </c>
      <c r="F26" s="25" t="s">
        <v>270</v>
      </c>
      <c r="G26" s="25"/>
      <c r="H26" s="25"/>
      <c r="I26" s="25"/>
      <c r="J26" s="42"/>
      <c r="K26" s="25"/>
      <c r="L26" s="42"/>
      <c r="M26" s="25"/>
      <c r="N26" s="29">
        <v>0.3</v>
      </c>
      <c r="O26" s="51">
        <v>0.7</v>
      </c>
      <c r="P26" s="96">
        <f t="shared" si="0"/>
        <v>27000000</v>
      </c>
      <c r="Q26" s="96">
        <f t="shared" si="1"/>
        <v>18900000</v>
      </c>
    </row>
    <row r="27" spans="1:17" s="11" customFormat="1" outlineLevel="3" x14ac:dyDescent="0.25">
      <c r="A27" s="8"/>
      <c r="B27" s="12"/>
      <c r="C27" s="15"/>
      <c r="D27" s="15"/>
      <c r="E27" s="24" t="s">
        <v>293</v>
      </c>
      <c r="F27" s="25" t="s">
        <v>350</v>
      </c>
      <c r="G27" s="25"/>
      <c r="H27" s="25"/>
      <c r="I27" s="25"/>
      <c r="J27" s="42"/>
      <c r="K27" s="25"/>
      <c r="L27" s="42"/>
      <c r="M27" s="25"/>
      <c r="N27" s="29"/>
      <c r="O27" s="51">
        <v>0.7</v>
      </c>
      <c r="P27" s="96">
        <f t="shared" si="0"/>
        <v>0</v>
      </c>
      <c r="Q27" s="96">
        <f t="shared" si="1"/>
        <v>0</v>
      </c>
    </row>
    <row r="28" spans="1:17" s="11" customFormat="1" outlineLevel="3" x14ac:dyDescent="0.25">
      <c r="A28" s="8"/>
      <c r="B28" s="12"/>
      <c r="C28" s="15"/>
      <c r="D28" s="15"/>
      <c r="E28" s="24" t="s">
        <v>294</v>
      </c>
      <c r="F28" s="25" t="s">
        <v>349</v>
      </c>
      <c r="G28" s="25"/>
      <c r="H28" s="25"/>
      <c r="I28" s="25"/>
      <c r="J28" s="42"/>
      <c r="K28" s="25"/>
      <c r="L28" s="42"/>
      <c r="M28" s="25"/>
      <c r="N28" s="29"/>
      <c r="O28" s="51">
        <v>0.7</v>
      </c>
      <c r="P28" s="96">
        <f t="shared" si="0"/>
        <v>0</v>
      </c>
      <c r="Q28" s="96">
        <f t="shared" si="1"/>
        <v>0</v>
      </c>
    </row>
    <row r="29" spans="1:17" s="11" customFormat="1" outlineLevel="3" x14ac:dyDescent="0.25">
      <c r="A29" s="8"/>
      <c r="B29" s="12"/>
      <c r="C29" s="15"/>
      <c r="D29" s="15"/>
      <c r="E29" s="24" t="s">
        <v>295</v>
      </c>
      <c r="F29" s="25" t="s">
        <v>348</v>
      </c>
      <c r="G29" s="25"/>
      <c r="H29" s="25"/>
      <c r="I29" s="25"/>
      <c r="J29" s="42"/>
      <c r="K29" s="25"/>
      <c r="L29" s="42"/>
      <c r="M29" s="25"/>
      <c r="N29" s="29"/>
      <c r="O29" s="51">
        <v>0.7</v>
      </c>
      <c r="P29" s="96">
        <f t="shared" si="0"/>
        <v>0</v>
      </c>
      <c r="Q29" s="96">
        <f t="shared" si="1"/>
        <v>0</v>
      </c>
    </row>
    <row r="30" spans="1:17" s="11" customFormat="1" outlineLevel="3" x14ac:dyDescent="0.25">
      <c r="A30" s="8"/>
      <c r="B30" s="12"/>
      <c r="C30" s="15"/>
      <c r="D30" s="15"/>
      <c r="E30" s="24" t="s">
        <v>296</v>
      </c>
      <c r="F30" s="25" t="s">
        <v>347</v>
      </c>
      <c r="G30" s="25"/>
      <c r="H30" s="25"/>
      <c r="I30" s="25"/>
      <c r="J30" s="42"/>
      <c r="K30" s="25"/>
      <c r="L30" s="42"/>
      <c r="M30" s="25"/>
      <c r="N30" s="29"/>
      <c r="O30" s="51">
        <v>0.7</v>
      </c>
      <c r="P30" s="96">
        <f t="shared" si="0"/>
        <v>0</v>
      </c>
      <c r="Q30" s="96">
        <f t="shared" si="1"/>
        <v>0</v>
      </c>
    </row>
    <row r="31" spans="1:17" s="11" customFormat="1" outlineLevel="3" x14ac:dyDescent="0.25">
      <c r="A31" s="8"/>
      <c r="B31" s="12"/>
      <c r="C31" s="15"/>
      <c r="D31" s="15"/>
      <c r="E31" s="24" t="s">
        <v>297</v>
      </c>
      <c r="F31" s="25" t="s">
        <v>346</v>
      </c>
      <c r="G31" s="25"/>
      <c r="H31" s="25"/>
      <c r="I31" s="25"/>
      <c r="J31" s="42"/>
      <c r="K31" s="25"/>
      <c r="L31" s="42"/>
      <c r="M31" s="25"/>
      <c r="N31" s="29"/>
      <c r="O31" s="51">
        <v>0.7</v>
      </c>
      <c r="P31" s="96">
        <f t="shared" si="0"/>
        <v>0</v>
      </c>
      <c r="Q31" s="96">
        <f t="shared" si="1"/>
        <v>0</v>
      </c>
    </row>
    <row r="32" spans="1:17" s="11" customFormat="1" outlineLevel="3" x14ac:dyDescent="0.25">
      <c r="A32" s="8"/>
      <c r="B32" s="12"/>
      <c r="C32" s="15"/>
      <c r="D32" s="15"/>
      <c r="E32" s="24" t="s">
        <v>298</v>
      </c>
      <c r="F32" s="25" t="s">
        <v>345</v>
      </c>
      <c r="G32" s="25"/>
      <c r="H32" s="25"/>
      <c r="I32" s="25"/>
      <c r="J32" s="42"/>
      <c r="K32" s="25"/>
      <c r="L32" s="42"/>
      <c r="M32" s="25"/>
      <c r="N32" s="29"/>
      <c r="O32" s="51">
        <v>0.7</v>
      </c>
      <c r="P32" s="96">
        <f t="shared" si="0"/>
        <v>0</v>
      </c>
      <c r="Q32" s="96">
        <f t="shared" si="1"/>
        <v>0</v>
      </c>
    </row>
    <row r="33" spans="1:17" s="11" customFormat="1" outlineLevel="3" x14ac:dyDescent="0.25">
      <c r="A33" s="8"/>
      <c r="B33" s="12"/>
      <c r="C33" s="15"/>
      <c r="D33" s="15"/>
      <c r="E33" s="24" t="s">
        <v>299</v>
      </c>
      <c r="F33" s="25" t="s">
        <v>345</v>
      </c>
      <c r="G33" s="25"/>
      <c r="H33" s="25"/>
      <c r="I33" s="25"/>
      <c r="J33" s="42"/>
      <c r="K33" s="25"/>
      <c r="L33" s="42"/>
      <c r="M33" s="25"/>
      <c r="N33" s="29"/>
      <c r="O33" s="51">
        <v>0.7</v>
      </c>
      <c r="P33" s="96">
        <f t="shared" si="0"/>
        <v>0</v>
      </c>
      <c r="Q33" s="96">
        <f t="shared" si="1"/>
        <v>0</v>
      </c>
    </row>
    <row r="34" spans="1:17" s="11" customFormat="1" outlineLevel="3" x14ac:dyDescent="0.25">
      <c r="A34" s="8"/>
      <c r="B34" s="12"/>
      <c r="C34" s="15"/>
      <c r="D34" s="15"/>
      <c r="E34" s="24" t="s">
        <v>300</v>
      </c>
      <c r="F34" s="25" t="s">
        <v>344</v>
      </c>
      <c r="G34" s="25"/>
      <c r="H34" s="25"/>
      <c r="I34" s="25"/>
      <c r="J34" s="42"/>
      <c r="K34" s="25"/>
      <c r="L34" s="42"/>
      <c r="M34" s="25"/>
      <c r="N34" s="29"/>
      <c r="O34" s="51">
        <v>0.7</v>
      </c>
      <c r="P34" s="96">
        <f t="shared" si="0"/>
        <v>0</v>
      </c>
      <c r="Q34" s="96">
        <f t="shared" si="1"/>
        <v>0</v>
      </c>
    </row>
    <row r="35" spans="1:17" s="11" customFormat="1" outlineLevel="3" x14ac:dyDescent="0.25">
      <c r="A35" s="8"/>
      <c r="B35" s="12"/>
      <c r="C35" s="15"/>
      <c r="D35" s="15"/>
      <c r="E35" s="24" t="s">
        <v>301</v>
      </c>
      <c r="F35" s="25" t="s">
        <v>343</v>
      </c>
      <c r="G35" s="25"/>
      <c r="H35" s="25"/>
      <c r="I35" s="25"/>
      <c r="J35" s="42"/>
      <c r="K35" s="25"/>
      <c r="L35" s="42"/>
      <c r="M35" s="25"/>
      <c r="N35" s="29"/>
      <c r="O35" s="51">
        <v>0.7</v>
      </c>
      <c r="P35" s="96">
        <f t="shared" si="0"/>
        <v>0</v>
      </c>
      <c r="Q35" s="96">
        <f t="shared" si="1"/>
        <v>0</v>
      </c>
    </row>
    <row r="36" spans="1:17" s="11" customFormat="1" outlineLevel="1" x14ac:dyDescent="0.25">
      <c r="A36" s="8"/>
      <c r="B36" s="12"/>
      <c r="C36" s="12"/>
      <c r="D36" s="12"/>
      <c r="E36" s="13"/>
      <c r="F36" s="14" t="s">
        <v>195</v>
      </c>
      <c r="G36" s="14"/>
      <c r="H36" s="14"/>
      <c r="I36" s="14"/>
      <c r="J36" s="40"/>
      <c r="K36" s="14"/>
      <c r="L36" s="40"/>
      <c r="M36" s="14"/>
      <c r="N36" s="74">
        <v>4.8721071863581003</v>
      </c>
      <c r="O36" s="49">
        <v>0</v>
      </c>
      <c r="P36" s="98">
        <f t="shared" si="0"/>
        <v>438489646.77222902</v>
      </c>
      <c r="Q36" s="98">
        <f t="shared" si="1"/>
        <v>0</v>
      </c>
    </row>
    <row r="37" spans="1:17" s="11" customFormat="1" outlineLevel="2" x14ac:dyDescent="0.25">
      <c r="A37" s="8"/>
      <c r="B37" s="12"/>
      <c r="C37" s="15"/>
      <c r="D37" s="15"/>
      <c r="E37" s="16"/>
      <c r="F37" s="17" t="s">
        <v>195</v>
      </c>
      <c r="G37" s="17"/>
      <c r="H37" s="17"/>
      <c r="I37" s="17"/>
      <c r="J37" s="41"/>
      <c r="K37" s="17"/>
      <c r="L37" s="41"/>
      <c r="M37" s="17"/>
      <c r="N37" s="26">
        <v>4.8721071863581003</v>
      </c>
      <c r="O37" s="50">
        <v>0</v>
      </c>
      <c r="P37" s="99">
        <f t="shared" si="0"/>
        <v>438489646.77222902</v>
      </c>
      <c r="Q37" s="99">
        <f t="shared" si="1"/>
        <v>0</v>
      </c>
    </row>
    <row r="38" spans="1:17" s="11" customFormat="1" outlineLevel="3" x14ac:dyDescent="0.25">
      <c r="A38" s="8"/>
      <c r="B38" s="12"/>
      <c r="C38" s="15"/>
      <c r="D38" s="15"/>
      <c r="E38" s="4"/>
      <c r="F38" s="18" t="s">
        <v>12</v>
      </c>
      <c r="G38" s="18" t="s">
        <v>379</v>
      </c>
      <c r="H38" s="18" t="s">
        <v>379</v>
      </c>
      <c r="I38" s="18" t="s">
        <v>379</v>
      </c>
      <c r="J38" s="43" t="s">
        <v>379</v>
      </c>
      <c r="K38" s="18" t="s">
        <v>379</v>
      </c>
      <c r="L38" s="43" t="s">
        <v>379</v>
      </c>
      <c r="M38" s="18" t="s">
        <v>379</v>
      </c>
      <c r="N38" s="30">
        <v>2.4360535931790501</v>
      </c>
      <c r="O38" s="52"/>
      <c r="P38" s="97">
        <f t="shared" si="0"/>
        <v>219244823.38611451</v>
      </c>
      <c r="Q38" s="97">
        <f t="shared" si="1"/>
        <v>0</v>
      </c>
    </row>
    <row r="39" spans="1:17" s="11" customFormat="1" outlineLevel="3" x14ac:dyDescent="0.25">
      <c r="A39" s="8"/>
      <c r="B39" s="12"/>
      <c r="C39" s="15"/>
      <c r="D39" s="15"/>
      <c r="E39" s="4"/>
      <c r="F39" s="18" t="s">
        <v>13</v>
      </c>
      <c r="G39" s="18" t="s">
        <v>379</v>
      </c>
      <c r="H39" s="18" t="s">
        <v>379</v>
      </c>
      <c r="I39" s="18" t="s">
        <v>379</v>
      </c>
      <c r="J39" s="43" t="s">
        <v>379</v>
      </c>
      <c r="K39" s="18" t="s">
        <v>379</v>
      </c>
      <c r="L39" s="43" t="s">
        <v>379</v>
      </c>
      <c r="M39" s="18" t="s">
        <v>379</v>
      </c>
      <c r="N39" s="30">
        <v>0.60901339829476253</v>
      </c>
      <c r="O39" s="52"/>
      <c r="P39" s="97">
        <f t="shared" si="0"/>
        <v>54811205.846528627</v>
      </c>
      <c r="Q39" s="97">
        <f t="shared" si="1"/>
        <v>0</v>
      </c>
    </row>
    <row r="40" spans="1:17" s="11" customFormat="1" outlineLevel="3" x14ac:dyDescent="0.25">
      <c r="A40" s="8"/>
      <c r="B40" s="12"/>
      <c r="C40" s="15"/>
      <c r="D40" s="15"/>
      <c r="E40" s="4"/>
      <c r="F40" s="18" t="s">
        <v>17</v>
      </c>
      <c r="G40" s="18" t="s">
        <v>379</v>
      </c>
      <c r="H40" s="18" t="s">
        <v>379</v>
      </c>
      <c r="I40" s="18" t="s">
        <v>379</v>
      </c>
      <c r="J40" s="43" t="s">
        <v>379</v>
      </c>
      <c r="K40" s="18" t="s">
        <v>379</v>
      </c>
      <c r="L40" s="43" t="s">
        <v>379</v>
      </c>
      <c r="M40" s="18" t="s">
        <v>379</v>
      </c>
      <c r="N40" s="30">
        <v>1.8270401948842874</v>
      </c>
      <c r="O40" s="52"/>
      <c r="P40" s="97">
        <f t="shared" si="0"/>
        <v>164433617.53958586</v>
      </c>
      <c r="Q40" s="97">
        <f t="shared" si="1"/>
        <v>0</v>
      </c>
    </row>
    <row r="41" spans="1:17" s="11" customFormat="1" ht="17.25" customHeight="1" x14ac:dyDescent="0.25">
      <c r="A41" s="8"/>
      <c r="B41" s="8"/>
      <c r="C41" s="8"/>
      <c r="D41" s="8"/>
      <c r="E41" s="9"/>
      <c r="F41" s="10" t="s">
        <v>3</v>
      </c>
      <c r="G41" s="10"/>
      <c r="H41" s="10"/>
      <c r="I41" s="10"/>
      <c r="J41" s="39"/>
      <c r="K41" s="10"/>
      <c r="L41" s="39"/>
      <c r="M41" s="10"/>
      <c r="N41" s="75">
        <v>81.575289716373774</v>
      </c>
      <c r="O41" s="48">
        <v>4.1815297474885445E-2</v>
      </c>
      <c r="P41" s="100">
        <f t="shared" si="0"/>
        <v>7341776074.4736404</v>
      </c>
      <c r="Q41" s="100">
        <f t="shared" si="1"/>
        <v>306998550.54811198</v>
      </c>
    </row>
    <row r="42" spans="1:17" s="11" customFormat="1" outlineLevel="1" x14ac:dyDescent="0.25">
      <c r="A42" s="8"/>
      <c r="B42" s="12"/>
      <c r="C42" s="12"/>
      <c r="D42" s="12"/>
      <c r="E42" s="13"/>
      <c r="F42" s="14" t="s">
        <v>7</v>
      </c>
      <c r="G42" s="14"/>
      <c r="H42" s="14"/>
      <c r="I42" s="14"/>
      <c r="J42" s="40"/>
      <c r="K42" s="14"/>
      <c r="L42" s="40"/>
      <c r="M42" s="14"/>
      <c r="N42" s="74">
        <v>47.835947450843925</v>
      </c>
      <c r="O42" s="49">
        <v>7.1308193688342097E-2</v>
      </c>
      <c r="P42" s="98">
        <f t="shared" si="0"/>
        <v>4305235270.5759535</v>
      </c>
      <c r="Q42" s="98">
        <f t="shared" si="1"/>
        <v>306998550.54811198</v>
      </c>
    </row>
    <row r="43" spans="1:17" s="11" customFormat="1" outlineLevel="2" x14ac:dyDescent="0.25">
      <c r="A43" s="8"/>
      <c r="B43" s="12"/>
      <c r="C43" s="15"/>
      <c r="D43" s="15"/>
      <c r="E43" s="16"/>
      <c r="F43" s="17" t="s">
        <v>167</v>
      </c>
      <c r="G43" s="17"/>
      <c r="H43" s="17"/>
      <c r="I43" s="17"/>
      <c r="J43" s="41"/>
      <c r="K43" s="17"/>
      <c r="L43" s="41"/>
      <c r="M43" s="17"/>
      <c r="N43" s="26">
        <v>10.120950060901341</v>
      </c>
      <c r="O43" s="50">
        <v>6.7394365349668431E-2</v>
      </c>
      <c r="P43" s="99">
        <f t="shared" si="0"/>
        <v>910885505.48112071</v>
      </c>
      <c r="Q43" s="99">
        <f t="shared" si="1"/>
        <v>61388550.548112057</v>
      </c>
    </row>
    <row r="44" spans="1:17" s="11" customFormat="1" outlineLevel="3" x14ac:dyDescent="0.25">
      <c r="A44" s="8"/>
      <c r="B44" s="12"/>
      <c r="C44" s="15"/>
      <c r="D44" s="15"/>
      <c r="E44" s="24" t="s">
        <v>373</v>
      </c>
      <c r="F44" s="25" t="s">
        <v>168</v>
      </c>
      <c r="G44" s="25" t="s">
        <v>341</v>
      </c>
      <c r="H44" s="25" t="s">
        <v>342</v>
      </c>
      <c r="I44" s="25" t="s">
        <v>374</v>
      </c>
      <c r="J44" s="42">
        <v>43779</v>
      </c>
      <c r="K44" s="25" t="s">
        <v>379</v>
      </c>
      <c r="L44" s="42" t="s">
        <v>379</v>
      </c>
      <c r="M44" s="25" t="s">
        <v>379</v>
      </c>
      <c r="N44" s="29">
        <v>0.97442143727162001</v>
      </c>
      <c r="O44" s="51">
        <v>0.7</v>
      </c>
      <c r="P44" s="96">
        <f t="shared" si="0"/>
        <v>87697929.3544458</v>
      </c>
      <c r="Q44" s="96">
        <f t="shared" si="1"/>
        <v>61388550.548112057</v>
      </c>
    </row>
    <row r="45" spans="1:17" s="11" customFormat="1" outlineLevel="3" x14ac:dyDescent="0.25">
      <c r="A45" s="8"/>
      <c r="B45" s="12"/>
      <c r="C45" s="15"/>
      <c r="D45" s="15"/>
      <c r="E45" s="24"/>
      <c r="F45" s="25" t="s">
        <v>177</v>
      </c>
      <c r="G45" s="25" t="s">
        <v>379</v>
      </c>
      <c r="H45" s="25" t="s">
        <v>379</v>
      </c>
      <c r="I45" s="25" t="s">
        <v>379</v>
      </c>
      <c r="J45" s="42" t="s">
        <v>379</v>
      </c>
      <c r="K45" s="25" t="s">
        <v>379</v>
      </c>
      <c r="L45" s="42" t="s">
        <v>379</v>
      </c>
      <c r="M45" s="25" t="s">
        <v>379</v>
      </c>
      <c r="N45" s="29">
        <v>0.97442143727162001</v>
      </c>
      <c r="O45" s="51"/>
      <c r="P45" s="96">
        <f t="shared" si="0"/>
        <v>87697929.3544458</v>
      </c>
      <c r="Q45" s="96">
        <f t="shared" si="1"/>
        <v>0</v>
      </c>
    </row>
    <row r="46" spans="1:17" s="11" customFormat="1" outlineLevel="3" x14ac:dyDescent="0.25">
      <c r="A46" s="8"/>
      <c r="B46" s="12"/>
      <c r="C46" s="15"/>
      <c r="D46" s="15"/>
      <c r="E46" s="24"/>
      <c r="F46" s="25" t="s">
        <v>169</v>
      </c>
      <c r="G46" s="25" t="s">
        <v>379</v>
      </c>
      <c r="H46" s="25" t="s">
        <v>379</v>
      </c>
      <c r="I46" s="25" t="s">
        <v>379</v>
      </c>
      <c r="J46" s="42" t="s">
        <v>379</v>
      </c>
      <c r="K46" s="25" t="s">
        <v>379</v>
      </c>
      <c r="L46" s="42" t="s">
        <v>379</v>
      </c>
      <c r="M46" s="25" t="s">
        <v>379</v>
      </c>
      <c r="N46" s="29">
        <v>0.97442143727162001</v>
      </c>
      <c r="O46" s="51"/>
      <c r="P46" s="96">
        <f t="shared" si="0"/>
        <v>87697929.3544458</v>
      </c>
      <c r="Q46" s="96">
        <f t="shared" si="1"/>
        <v>0</v>
      </c>
    </row>
    <row r="47" spans="1:17" s="11" customFormat="1" outlineLevel="3" x14ac:dyDescent="0.25">
      <c r="A47" s="8"/>
      <c r="B47" s="12"/>
      <c r="C47" s="15"/>
      <c r="D47" s="15"/>
      <c r="E47" s="24"/>
      <c r="F47" s="25" t="s">
        <v>170</v>
      </c>
      <c r="G47" s="25" t="s">
        <v>379</v>
      </c>
      <c r="H47" s="25" t="s">
        <v>379</v>
      </c>
      <c r="I47" s="25" t="s">
        <v>379</v>
      </c>
      <c r="J47" s="42" t="s">
        <v>379</v>
      </c>
      <c r="K47" s="25" t="s">
        <v>379</v>
      </c>
      <c r="L47" s="42" t="s">
        <v>379</v>
      </c>
      <c r="M47" s="25" t="s">
        <v>379</v>
      </c>
      <c r="N47" s="29">
        <v>0.97442143727162001</v>
      </c>
      <c r="O47" s="51"/>
      <c r="P47" s="96">
        <f t="shared" si="0"/>
        <v>87697929.3544458</v>
      </c>
      <c r="Q47" s="96">
        <f t="shared" si="1"/>
        <v>0</v>
      </c>
    </row>
    <row r="48" spans="1:17" s="11" customFormat="1" outlineLevel="3" x14ac:dyDescent="0.25">
      <c r="A48" s="8"/>
      <c r="B48" s="12"/>
      <c r="C48" s="15"/>
      <c r="D48" s="15"/>
      <c r="E48" s="24"/>
      <c r="F48" s="25" t="s">
        <v>223</v>
      </c>
      <c r="G48" s="25" t="s">
        <v>379</v>
      </c>
      <c r="H48" s="25" t="s">
        <v>379</v>
      </c>
      <c r="I48" s="25" t="s">
        <v>379</v>
      </c>
      <c r="J48" s="42" t="s">
        <v>379</v>
      </c>
      <c r="K48" s="25" t="s">
        <v>379</v>
      </c>
      <c r="L48" s="42" t="s">
        <v>379</v>
      </c>
      <c r="M48" s="25" t="s">
        <v>379</v>
      </c>
      <c r="N48" s="29">
        <v>0.97442143727162001</v>
      </c>
      <c r="O48" s="51"/>
      <c r="P48" s="96">
        <f t="shared" si="0"/>
        <v>87697929.3544458</v>
      </c>
      <c r="Q48" s="96">
        <f t="shared" si="1"/>
        <v>0</v>
      </c>
    </row>
    <row r="49" spans="1:17" s="11" customFormat="1" outlineLevel="3" x14ac:dyDescent="0.25">
      <c r="A49" s="8"/>
      <c r="B49" s="12"/>
      <c r="C49" s="15"/>
      <c r="D49" s="15"/>
      <c r="E49" s="24"/>
      <c r="F49" s="25" t="s">
        <v>224</v>
      </c>
      <c r="G49" s="25" t="s">
        <v>379</v>
      </c>
      <c r="H49" s="25" t="s">
        <v>379</v>
      </c>
      <c r="I49" s="25" t="s">
        <v>379</v>
      </c>
      <c r="J49" s="42" t="s">
        <v>379</v>
      </c>
      <c r="K49" s="25" t="s">
        <v>379</v>
      </c>
      <c r="L49" s="42" t="s">
        <v>379</v>
      </c>
      <c r="M49" s="25" t="s">
        <v>379</v>
      </c>
      <c r="N49" s="29">
        <v>0.97442143727162001</v>
      </c>
      <c r="O49" s="51"/>
      <c r="P49" s="96">
        <f t="shared" si="0"/>
        <v>87697929.3544458</v>
      </c>
      <c r="Q49" s="96">
        <f t="shared" si="1"/>
        <v>0</v>
      </c>
    </row>
    <row r="50" spans="1:17" s="11" customFormat="1" outlineLevel="3" x14ac:dyDescent="0.25">
      <c r="A50" s="8"/>
      <c r="B50" s="12"/>
      <c r="C50" s="15"/>
      <c r="D50" s="15"/>
      <c r="E50" s="24"/>
      <c r="F50" s="25" t="s">
        <v>225</v>
      </c>
      <c r="G50" s="25" t="s">
        <v>379</v>
      </c>
      <c r="H50" s="25" t="s">
        <v>379</v>
      </c>
      <c r="I50" s="25" t="s">
        <v>379</v>
      </c>
      <c r="J50" s="42" t="s">
        <v>379</v>
      </c>
      <c r="K50" s="25" t="s">
        <v>379</v>
      </c>
      <c r="L50" s="42" t="s">
        <v>379</v>
      </c>
      <c r="M50" s="25" t="s">
        <v>379</v>
      </c>
      <c r="N50" s="29">
        <v>0.97442143727162001</v>
      </c>
      <c r="O50" s="51"/>
      <c r="P50" s="96">
        <f t="shared" si="0"/>
        <v>87697929.3544458</v>
      </c>
      <c r="Q50" s="96">
        <f t="shared" si="1"/>
        <v>0</v>
      </c>
    </row>
    <row r="51" spans="1:17" s="11" customFormat="1" outlineLevel="3" x14ac:dyDescent="0.25">
      <c r="A51" s="8"/>
      <c r="B51" s="12"/>
      <c r="C51" s="15"/>
      <c r="D51" s="15"/>
      <c r="E51" s="24"/>
      <c r="F51" s="25" t="s">
        <v>271</v>
      </c>
      <c r="G51" s="25"/>
      <c r="H51" s="25"/>
      <c r="I51" s="25"/>
      <c r="J51" s="42"/>
      <c r="K51" s="25"/>
      <c r="L51" s="42"/>
      <c r="M51" s="25"/>
      <c r="N51" s="29">
        <v>0.5</v>
      </c>
      <c r="O51" s="51"/>
      <c r="P51" s="96">
        <f t="shared" si="0"/>
        <v>45000000</v>
      </c>
      <c r="Q51" s="96">
        <f t="shared" si="1"/>
        <v>0</v>
      </c>
    </row>
    <row r="52" spans="1:17" s="11" customFormat="1" outlineLevel="3" x14ac:dyDescent="0.25">
      <c r="A52" s="8"/>
      <c r="B52" s="12"/>
      <c r="C52" s="15"/>
      <c r="D52" s="15"/>
      <c r="E52" s="24"/>
      <c r="F52" s="25" t="s">
        <v>272</v>
      </c>
      <c r="G52" s="25"/>
      <c r="H52" s="25"/>
      <c r="I52" s="25"/>
      <c r="J52" s="42"/>
      <c r="K52" s="25"/>
      <c r="L52" s="42"/>
      <c r="M52" s="25"/>
      <c r="N52" s="29">
        <v>0.5</v>
      </c>
      <c r="O52" s="51"/>
      <c r="P52" s="96">
        <f t="shared" si="0"/>
        <v>45000000</v>
      </c>
      <c r="Q52" s="96">
        <f t="shared" si="1"/>
        <v>0</v>
      </c>
    </row>
    <row r="53" spans="1:17" s="11" customFormat="1" outlineLevel="3" x14ac:dyDescent="0.25">
      <c r="A53" s="8"/>
      <c r="B53" s="12"/>
      <c r="C53" s="15"/>
      <c r="D53" s="15"/>
      <c r="E53" s="24"/>
      <c r="F53" s="25" t="s">
        <v>273</v>
      </c>
      <c r="G53" s="25"/>
      <c r="H53" s="25"/>
      <c r="I53" s="25"/>
      <c r="J53" s="42"/>
      <c r="K53" s="25"/>
      <c r="L53" s="42"/>
      <c r="M53" s="25"/>
      <c r="N53" s="29">
        <v>1</v>
      </c>
      <c r="O53" s="51"/>
      <c r="P53" s="96">
        <f t="shared" si="0"/>
        <v>90000000</v>
      </c>
      <c r="Q53" s="96">
        <f t="shared" si="1"/>
        <v>0</v>
      </c>
    </row>
    <row r="54" spans="1:17" s="11" customFormat="1" outlineLevel="3" x14ac:dyDescent="0.25">
      <c r="A54" s="8"/>
      <c r="B54" s="12"/>
      <c r="C54" s="15"/>
      <c r="D54" s="15"/>
      <c r="E54" s="24"/>
      <c r="F54" s="25" t="s">
        <v>274</v>
      </c>
      <c r="G54" s="25"/>
      <c r="H54" s="25"/>
      <c r="I54" s="25"/>
      <c r="J54" s="42"/>
      <c r="K54" s="25"/>
      <c r="L54" s="42"/>
      <c r="M54" s="25"/>
      <c r="N54" s="29">
        <v>0.5</v>
      </c>
      <c r="O54" s="51"/>
      <c r="P54" s="96">
        <f t="shared" si="0"/>
        <v>45000000</v>
      </c>
      <c r="Q54" s="96">
        <f t="shared" si="1"/>
        <v>0</v>
      </c>
    </row>
    <row r="55" spans="1:17" s="11" customFormat="1" outlineLevel="3" x14ac:dyDescent="0.25">
      <c r="A55" s="8"/>
      <c r="B55" s="12"/>
      <c r="C55" s="15"/>
      <c r="D55" s="15"/>
      <c r="E55" s="24"/>
      <c r="F55" s="25" t="s">
        <v>287</v>
      </c>
      <c r="G55" s="25"/>
      <c r="H55" s="25"/>
      <c r="I55" s="25"/>
      <c r="J55" s="42"/>
      <c r="K55" s="25"/>
      <c r="L55" s="42"/>
      <c r="M55" s="25"/>
      <c r="N55" s="29">
        <v>0.8</v>
      </c>
      <c r="O55" s="51"/>
      <c r="P55" s="96">
        <f t="shared" si="0"/>
        <v>72000000</v>
      </c>
      <c r="Q55" s="96">
        <f t="shared" si="1"/>
        <v>0</v>
      </c>
    </row>
    <row r="56" spans="1:17" s="11" customFormat="1" outlineLevel="2" x14ac:dyDescent="0.25">
      <c r="A56" s="8"/>
      <c r="B56" s="12"/>
      <c r="C56" s="15"/>
      <c r="D56" s="15"/>
      <c r="E56" s="16"/>
      <c r="F56" s="17" t="s">
        <v>172</v>
      </c>
      <c r="G56" s="17"/>
      <c r="H56" s="17"/>
      <c r="I56" s="17"/>
      <c r="J56" s="41"/>
      <c r="K56" s="17"/>
      <c r="L56" s="41"/>
      <c r="M56" s="17"/>
      <c r="N56" s="26">
        <v>9.0414285714285718</v>
      </c>
      <c r="O56" s="50">
        <v>0.30183283299099373</v>
      </c>
      <c r="P56" s="99">
        <f t="shared" si="0"/>
        <v>813728571.42857146</v>
      </c>
      <c r="Q56" s="99">
        <f t="shared" si="1"/>
        <v>245609999.99999991</v>
      </c>
    </row>
    <row r="57" spans="1:17" s="11" customFormat="1" outlineLevel="3" x14ac:dyDescent="0.25">
      <c r="A57" s="8"/>
      <c r="B57" s="12"/>
      <c r="C57" s="15"/>
      <c r="D57" s="20"/>
      <c r="E57" s="21"/>
      <c r="F57" s="22" t="s">
        <v>180</v>
      </c>
      <c r="G57" s="22"/>
      <c r="H57" s="22"/>
      <c r="I57" s="22"/>
      <c r="J57" s="44"/>
      <c r="K57" s="22"/>
      <c r="L57" s="44"/>
      <c r="M57" s="22"/>
      <c r="N57" s="23">
        <v>1.1099999999999999</v>
      </c>
      <c r="O57" s="53">
        <v>0.7</v>
      </c>
      <c r="P57" s="101">
        <f t="shared" si="0"/>
        <v>99899999.999999985</v>
      </c>
      <c r="Q57" s="101">
        <f t="shared" si="1"/>
        <v>69929999.999999985</v>
      </c>
    </row>
    <row r="58" spans="1:17" s="11" customFormat="1" outlineLevel="4" x14ac:dyDescent="0.25">
      <c r="A58" s="8"/>
      <c r="B58" s="12"/>
      <c r="C58" s="15"/>
      <c r="D58" s="20"/>
      <c r="E58" s="4" t="s">
        <v>302</v>
      </c>
      <c r="F58" s="18" t="s">
        <v>42</v>
      </c>
      <c r="G58" s="18" t="s">
        <v>341</v>
      </c>
      <c r="H58" s="18" t="s">
        <v>342</v>
      </c>
      <c r="I58" s="18" t="s">
        <v>353</v>
      </c>
      <c r="J58" s="43">
        <v>43760</v>
      </c>
      <c r="K58" s="18" t="s">
        <v>379</v>
      </c>
      <c r="L58" s="43" t="s">
        <v>379</v>
      </c>
      <c r="M58" s="18" t="s">
        <v>379</v>
      </c>
      <c r="N58" s="30">
        <v>0.12</v>
      </c>
      <c r="O58" s="52">
        <v>0.7</v>
      </c>
      <c r="P58" s="97">
        <f t="shared" si="0"/>
        <v>10800000</v>
      </c>
      <c r="Q58" s="97">
        <f t="shared" si="1"/>
        <v>7559999.9999999991</v>
      </c>
    </row>
    <row r="59" spans="1:17" s="11" customFormat="1" outlineLevel="4" x14ac:dyDescent="0.25">
      <c r="A59" s="8"/>
      <c r="B59" s="12"/>
      <c r="C59" s="15"/>
      <c r="D59" s="20"/>
      <c r="E59" s="4" t="s">
        <v>303</v>
      </c>
      <c r="F59" s="18" t="s">
        <v>43</v>
      </c>
      <c r="G59" s="18" t="s">
        <v>341</v>
      </c>
      <c r="H59" s="18" t="s">
        <v>342</v>
      </c>
      <c r="I59" s="18" t="s">
        <v>353</v>
      </c>
      <c r="J59" s="43">
        <v>43760</v>
      </c>
      <c r="K59" s="18" t="s">
        <v>379</v>
      </c>
      <c r="L59" s="43" t="s">
        <v>379</v>
      </c>
      <c r="M59" s="18" t="s">
        <v>379</v>
      </c>
      <c r="N59" s="30">
        <v>0.11</v>
      </c>
      <c r="O59" s="52">
        <v>0.7</v>
      </c>
      <c r="P59" s="97">
        <f t="shared" si="0"/>
        <v>9900000</v>
      </c>
      <c r="Q59" s="97">
        <f t="shared" si="1"/>
        <v>6930000</v>
      </c>
    </row>
    <row r="60" spans="1:17" s="11" customFormat="1" outlineLevel="4" x14ac:dyDescent="0.25">
      <c r="A60" s="8"/>
      <c r="B60" s="12"/>
      <c r="C60" s="15"/>
      <c r="D60" s="20"/>
      <c r="E60" s="4" t="s">
        <v>304</v>
      </c>
      <c r="F60" s="18" t="s">
        <v>44</v>
      </c>
      <c r="G60" s="18" t="s">
        <v>341</v>
      </c>
      <c r="H60" s="18" t="s">
        <v>342</v>
      </c>
      <c r="I60" s="18" t="s">
        <v>353</v>
      </c>
      <c r="J60" s="43">
        <v>43760</v>
      </c>
      <c r="K60" s="18" t="s">
        <v>379</v>
      </c>
      <c r="L60" s="43" t="s">
        <v>379</v>
      </c>
      <c r="M60" s="18" t="s">
        <v>379</v>
      </c>
      <c r="N60" s="30">
        <v>0.11</v>
      </c>
      <c r="O60" s="52">
        <v>0.7</v>
      </c>
      <c r="P60" s="97">
        <f t="shared" si="0"/>
        <v>9900000</v>
      </c>
      <c r="Q60" s="97">
        <f t="shared" si="1"/>
        <v>6930000</v>
      </c>
    </row>
    <row r="61" spans="1:17" s="11" customFormat="1" outlineLevel="4" x14ac:dyDescent="0.25">
      <c r="A61" s="8"/>
      <c r="B61" s="12"/>
      <c r="C61" s="15"/>
      <c r="D61" s="20"/>
      <c r="E61" s="4" t="s">
        <v>305</v>
      </c>
      <c r="F61" s="18" t="s">
        <v>45</v>
      </c>
      <c r="G61" s="18" t="s">
        <v>341</v>
      </c>
      <c r="H61" s="18" t="s">
        <v>342</v>
      </c>
      <c r="I61" s="18" t="s">
        <v>353</v>
      </c>
      <c r="J61" s="43">
        <v>43760</v>
      </c>
      <c r="K61" s="18" t="s">
        <v>379</v>
      </c>
      <c r="L61" s="43" t="s">
        <v>379</v>
      </c>
      <c r="M61" s="18" t="s">
        <v>379</v>
      </c>
      <c r="N61" s="30">
        <v>0.11</v>
      </c>
      <c r="O61" s="52">
        <v>0.7</v>
      </c>
      <c r="P61" s="97">
        <f t="shared" si="0"/>
        <v>9900000</v>
      </c>
      <c r="Q61" s="97">
        <f t="shared" si="1"/>
        <v>6930000</v>
      </c>
    </row>
    <row r="62" spans="1:17" s="11" customFormat="1" outlineLevel="4" x14ac:dyDescent="0.25">
      <c r="A62" s="8"/>
      <c r="B62" s="12"/>
      <c r="C62" s="15"/>
      <c r="D62" s="20"/>
      <c r="E62" s="4" t="s">
        <v>306</v>
      </c>
      <c r="F62" s="18" t="s">
        <v>46</v>
      </c>
      <c r="G62" s="18" t="s">
        <v>341</v>
      </c>
      <c r="H62" s="18" t="s">
        <v>342</v>
      </c>
      <c r="I62" s="18" t="s">
        <v>353</v>
      </c>
      <c r="J62" s="43">
        <v>43760</v>
      </c>
      <c r="K62" s="18" t="s">
        <v>379</v>
      </c>
      <c r="L62" s="43" t="s">
        <v>379</v>
      </c>
      <c r="M62" s="18" t="s">
        <v>379</v>
      </c>
      <c r="N62" s="30">
        <v>0.11</v>
      </c>
      <c r="O62" s="52">
        <v>0.7</v>
      </c>
      <c r="P62" s="97">
        <f t="shared" si="0"/>
        <v>9900000</v>
      </c>
      <c r="Q62" s="97">
        <f t="shared" si="1"/>
        <v>6930000</v>
      </c>
    </row>
    <row r="63" spans="1:17" s="11" customFormat="1" outlineLevel="4" x14ac:dyDescent="0.25">
      <c r="A63" s="8"/>
      <c r="B63" s="12"/>
      <c r="C63" s="15"/>
      <c r="D63" s="20"/>
      <c r="E63" s="4" t="s">
        <v>307</v>
      </c>
      <c r="F63" s="18" t="s">
        <v>47</v>
      </c>
      <c r="G63" s="18" t="s">
        <v>341</v>
      </c>
      <c r="H63" s="18" t="s">
        <v>342</v>
      </c>
      <c r="I63" s="18" t="s">
        <v>353</v>
      </c>
      <c r="J63" s="43">
        <v>43760</v>
      </c>
      <c r="K63" s="18" t="s">
        <v>379</v>
      </c>
      <c r="L63" s="43" t="s">
        <v>379</v>
      </c>
      <c r="M63" s="18" t="s">
        <v>379</v>
      </c>
      <c r="N63" s="30">
        <v>0.11</v>
      </c>
      <c r="O63" s="52">
        <v>0.7</v>
      </c>
      <c r="P63" s="97">
        <f t="shared" si="0"/>
        <v>9900000</v>
      </c>
      <c r="Q63" s="97">
        <f t="shared" si="1"/>
        <v>6930000</v>
      </c>
    </row>
    <row r="64" spans="1:17" s="11" customFormat="1" outlineLevel="4" x14ac:dyDescent="0.25">
      <c r="A64" s="8"/>
      <c r="B64" s="12"/>
      <c r="C64" s="15"/>
      <c r="D64" s="20"/>
      <c r="E64" s="4" t="s">
        <v>308</v>
      </c>
      <c r="F64" s="18" t="s">
        <v>48</v>
      </c>
      <c r="G64" s="18" t="s">
        <v>341</v>
      </c>
      <c r="H64" s="18" t="s">
        <v>342</v>
      </c>
      <c r="I64" s="18" t="s">
        <v>353</v>
      </c>
      <c r="J64" s="43">
        <v>43760</v>
      </c>
      <c r="K64" s="18" t="s">
        <v>379</v>
      </c>
      <c r="L64" s="43" t="s">
        <v>379</v>
      </c>
      <c r="M64" s="18" t="s">
        <v>379</v>
      </c>
      <c r="N64" s="30">
        <v>0.11</v>
      </c>
      <c r="O64" s="52">
        <v>0.7</v>
      </c>
      <c r="P64" s="97">
        <f t="shared" si="0"/>
        <v>9900000</v>
      </c>
      <c r="Q64" s="97">
        <f t="shared" si="1"/>
        <v>6930000</v>
      </c>
    </row>
    <row r="65" spans="1:17" s="11" customFormat="1" outlineLevel="4" x14ac:dyDescent="0.25">
      <c r="A65" s="8"/>
      <c r="B65" s="12"/>
      <c r="C65" s="15"/>
      <c r="D65" s="20"/>
      <c r="E65" s="4" t="s">
        <v>309</v>
      </c>
      <c r="F65" s="18" t="s">
        <v>49</v>
      </c>
      <c r="G65" s="18" t="s">
        <v>341</v>
      </c>
      <c r="H65" s="18" t="s">
        <v>342</v>
      </c>
      <c r="I65" s="18" t="s">
        <v>353</v>
      </c>
      <c r="J65" s="43">
        <v>43760</v>
      </c>
      <c r="K65" s="18" t="s">
        <v>379</v>
      </c>
      <c r="L65" s="43" t="s">
        <v>379</v>
      </c>
      <c r="M65" s="18" t="s">
        <v>379</v>
      </c>
      <c r="N65" s="30">
        <v>0.11</v>
      </c>
      <c r="O65" s="52">
        <v>0.7</v>
      </c>
      <c r="P65" s="97">
        <f t="shared" si="0"/>
        <v>9900000</v>
      </c>
      <c r="Q65" s="97">
        <f t="shared" si="1"/>
        <v>6930000</v>
      </c>
    </row>
    <row r="66" spans="1:17" s="11" customFormat="1" outlineLevel="4" x14ac:dyDescent="0.25">
      <c r="A66" s="8"/>
      <c r="B66" s="12"/>
      <c r="C66" s="15"/>
      <c r="D66" s="20"/>
      <c r="E66" s="4" t="s">
        <v>310</v>
      </c>
      <c r="F66" s="18" t="s">
        <v>50</v>
      </c>
      <c r="G66" s="18" t="s">
        <v>341</v>
      </c>
      <c r="H66" s="18" t="s">
        <v>342</v>
      </c>
      <c r="I66" s="18" t="s">
        <v>353</v>
      </c>
      <c r="J66" s="43">
        <v>43760</v>
      </c>
      <c r="K66" s="18" t="s">
        <v>379</v>
      </c>
      <c r="L66" s="43" t="s">
        <v>379</v>
      </c>
      <c r="M66" s="18" t="s">
        <v>379</v>
      </c>
      <c r="N66" s="30">
        <v>0.11</v>
      </c>
      <c r="O66" s="52">
        <v>0.7</v>
      </c>
      <c r="P66" s="97">
        <f t="shared" si="0"/>
        <v>9900000</v>
      </c>
      <c r="Q66" s="97">
        <f t="shared" si="1"/>
        <v>6930000</v>
      </c>
    </row>
    <row r="67" spans="1:17" s="11" customFormat="1" outlineLevel="4" x14ac:dyDescent="0.25">
      <c r="A67" s="8"/>
      <c r="B67" s="12"/>
      <c r="C67" s="15"/>
      <c r="D67" s="20"/>
      <c r="E67" s="4" t="s">
        <v>311</v>
      </c>
      <c r="F67" s="18" t="s">
        <v>51</v>
      </c>
      <c r="G67" s="18" t="s">
        <v>341</v>
      </c>
      <c r="H67" s="18" t="s">
        <v>342</v>
      </c>
      <c r="I67" s="18" t="s">
        <v>353</v>
      </c>
      <c r="J67" s="43">
        <v>43760</v>
      </c>
      <c r="K67" s="18" t="s">
        <v>379</v>
      </c>
      <c r="L67" s="43" t="s">
        <v>379</v>
      </c>
      <c r="M67" s="18" t="s">
        <v>379</v>
      </c>
      <c r="N67" s="30">
        <v>0.11</v>
      </c>
      <c r="O67" s="52">
        <v>0.7</v>
      </c>
      <c r="P67" s="97">
        <f t="shared" si="0"/>
        <v>9900000</v>
      </c>
      <c r="Q67" s="97">
        <f t="shared" si="1"/>
        <v>6930000</v>
      </c>
    </row>
    <row r="68" spans="1:17" s="11" customFormat="1" outlineLevel="3" x14ac:dyDescent="0.25">
      <c r="A68" s="8"/>
      <c r="B68" s="12"/>
      <c r="C68" s="15"/>
      <c r="D68" s="20"/>
      <c r="E68" s="21"/>
      <c r="F68" s="22" t="s">
        <v>181</v>
      </c>
      <c r="G68" s="22"/>
      <c r="H68" s="22"/>
      <c r="I68" s="22"/>
      <c r="J68" s="44"/>
      <c r="K68" s="22"/>
      <c r="L68" s="44"/>
      <c r="M68" s="22"/>
      <c r="N68" s="23">
        <v>1.0742857142857143</v>
      </c>
      <c r="O68" s="53">
        <v>0.70000000000000007</v>
      </c>
      <c r="P68" s="101">
        <f t="shared" si="0"/>
        <v>96685714.285714284</v>
      </c>
      <c r="Q68" s="101">
        <f t="shared" si="1"/>
        <v>67680000</v>
      </c>
    </row>
    <row r="69" spans="1:17" s="11" customFormat="1" outlineLevel="4" x14ac:dyDescent="0.25">
      <c r="A69" s="8"/>
      <c r="B69" s="12"/>
      <c r="C69" s="15"/>
      <c r="D69" s="20"/>
      <c r="E69" s="4" t="s">
        <v>317</v>
      </c>
      <c r="F69" s="18" t="s">
        <v>52</v>
      </c>
      <c r="G69" s="18" t="s">
        <v>341</v>
      </c>
      <c r="H69" s="18" t="s">
        <v>342</v>
      </c>
      <c r="I69" s="18" t="s">
        <v>354</v>
      </c>
      <c r="J69" s="43">
        <v>43764</v>
      </c>
      <c r="K69" s="18" t="s">
        <v>379</v>
      </c>
      <c r="L69" s="43" t="s">
        <v>379</v>
      </c>
      <c r="M69" s="18" t="s">
        <v>379</v>
      </c>
      <c r="N69" s="30">
        <v>0.11</v>
      </c>
      <c r="O69" s="52">
        <v>0.7</v>
      </c>
      <c r="P69" s="97">
        <f t="shared" ref="P69:P132" si="2">N69*$P$3/$N$3</f>
        <v>9900000</v>
      </c>
      <c r="Q69" s="97">
        <f t="shared" ref="Q69:Q132" si="3">P69*O69</f>
        <v>6930000</v>
      </c>
    </row>
    <row r="70" spans="1:17" s="11" customFormat="1" outlineLevel="4" x14ac:dyDescent="0.25">
      <c r="A70" s="8"/>
      <c r="B70" s="12"/>
      <c r="C70" s="15"/>
      <c r="D70" s="20"/>
      <c r="E70" s="4" t="s">
        <v>318</v>
      </c>
      <c r="F70" s="18" t="s">
        <v>53</v>
      </c>
      <c r="G70" s="18" t="s">
        <v>341</v>
      </c>
      <c r="H70" s="18" t="s">
        <v>342</v>
      </c>
      <c r="I70" s="18" t="s">
        <v>354</v>
      </c>
      <c r="J70" s="43">
        <v>43764</v>
      </c>
      <c r="K70" s="18" t="s">
        <v>379</v>
      </c>
      <c r="L70" s="43" t="s">
        <v>379</v>
      </c>
      <c r="M70" s="18" t="s">
        <v>379</v>
      </c>
      <c r="N70" s="30">
        <v>6.4285714285714293E-2</v>
      </c>
      <c r="O70" s="52">
        <v>0.7</v>
      </c>
      <c r="P70" s="97">
        <f t="shared" si="2"/>
        <v>5785714.2857142864</v>
      </c>
      <c r="Q70" s="97">
        <f t="shared" si="3"/>
        <v>4050000</v>
      </c>
    </row>
    <row r="71" spans="1:17" s="11" customFormat="1" outlineLevel="4" x14ac:dyDescent="0.25">
      <c r="A71" s="8"/>
      <c r="B71" s="12"/>
      <c r="C71" s="15"/>
      <c r="D71" s="20"/>
      <c r="E71" s="4" t="s">
        <v>319</v>
      </c>
      <c r="F71" s="18" t="s">
        <v>54</v>
      </c>
      <c r="G71" s="18" t="s">
        <v>341</v>
      </c>
      <c r="H71" s="18" t="s">
        <v>342</v>
      </c>
      <c r="I71" s="18" t="s">
        <v>354</v>
      </c>
      <c r="J71" s="43">
        <v>43764</v>
      </c>
      <c r="K71" s="18" t="s">
        <v>379</v>
      </c>
      <c r="L71" s="43" t="s">
        <v>379</v>
      </c>
      <c r="M71" s="18" t="s">
        <v>379</v>
      </c>
      <c r="N71" s="30">
        <v>6.4285714285714293E-2</v>
      </c>
      <c r="O71" s="52">
        <v>0.7</v>
      </c>
      <c r="P71" s="97">
        <f t="shared" si="2"/>
        <v>5785714.2857142864</v>
      </c>
      <c r="Q71" s="97">
        <f t="shared" si="3"/>
        <v>4050000</v>
      </c>
    </row>
    <row r="72" spans="1:17" s="11" customFormat="1" outlineLevel="4" x14ac:dyDescent="0.25">
      <c r="A72" s="8"/>
      <c r="B72" s="12"/>
      <c r="C72" s="15"/>
      <c r="D72" s="20"/>
      <c r="E72" s="4" t="s">
        <v>320</v>
      </c>
      <c r="F72" s="18" t="s">
        <v>55</v>
      </c>
      <c r="G72" s="18" t="s">
        <v>341</v>
      </c>
      <c r="H72" s="18" t="s">
        <v>342</v>
      </c>
      <c r="I72" s="18" t="s">
        <v>354</v>
      </c>
      <c r="J72" s="43">
        <v>43764</v>
      </c>
      <c r="K72" s="18" t="s">
        <v>379</v>
      </c>
      <c r="L72" s="43" t="s">
        <v>379</v>
      </c>
      <c r="M72" s="18" t="s">
        <v>379</v>
      </c>
      <c r="N72" s="30">
        <v>6.4285714285714293E-2</v>
      </c>
      <c r="O72" s="52">
        <v>0.7</v>
      </c>
      <c r="P72" s="97">
        <f t="shared" si="2"/>
        <v>5785714.2857142864</v>
      </c>
      <c r="Q72" s="97">
        <f t="shared" si="3"/>
        <v>4050000</v>
      </c>
    </row>
    <row r="73" spans="1:17" s="11" customFormat="1" outlineLevel="4" x14ac:dyDescent="0.25">
      <c r="A73" s="8"/>
      <c r="B73" s="12"/>
      <c r="C73" s="15"/>
      <c r="D73" s="20"/>
      <c r="E73" s="4" t="s">
        <v>321</v>
      </c>
      <c r="F73" s="18" t="s">
        <v>56</v>
      </c>
      <c r="G73" s="18" t="s">
        <v>341</v>
      </c>
      <c r="H73" s="18" t="s">
        <v>342</v>
      </c>
      <c r="I73" s="18" t="s">
        <v>354</v>
      </c>
      <c r="J73" s="43">
        <v>43764</v>
      </c>
      <c r="K73" s="18" t="s">
        <v>379</v>
      </c>
      <c r="L73" s="43" t="s">
        <v>379</v>
      </c>
      <c r="M73" s="18" t="s">
        <v>379</v>
      </c>
      <c r="N73" s="30">
        <v>6.4285714285714293E-2</v>
      </c>
      <c r="O73" s="52">
        <v>0.7</v>
      </c>
      <c r="P73" s="97">
        <f t="shared" si="2"/>
        <v>5785714.2857142864</v>
      </c>
      <c r="Q73" s="97">
        <f t="shared" si="3"/>
        <v>4050000</v>
      </c>
    </row>
    <row r="74" spans="1:17" s="11" customFormat="1" outlineLevel="4" x14ac:dyDescent="0.25">
      <c r="A74" s="8"/>
      <c r="B74" s="12"/>
      <c r="C74" s="15"/>
      <c r="D74" s="20"/>
      <c r="E74" s="4" t="s">
        <v>322</v>
      </c>
      <c r="F74" s="18" t="s">
        <v>57</v>
      </c>
      <c r="G74" s="18" t="s">
        <v>341</v>
      </c>
      <c r="H74" s="18" t="s">
        <v>342</v>
      </c>
      <c r="I74" s="18" t="s">
        <v>354</v>
      </c>
      <c r="J74" s="43">
        <v>43764</v>
      </c>
      <c r="K74" s="18" t="s">
        <v>379</v>
      </c>
      <c r="L74" s="43" t="s">
        <v>379</v>
      </c>
      <c r="M74" s="18" t="s">
        <v>379</v>
      </c>
      <c r="N74" s="30">
        <v>6.4285714285714293E-2</v>
      </c>
      <c r="O74" s="52">
        <v>0.7</v>
      </c>
      <c r="P74" s="97">
        <f t="shared" si="2"/>
        <v>5785714.2857142864</v>
      </c>
      <c r="Q74" s="97">
        <f t="shared" si="3"/>
        <v>4050000</v>
      </c>
    </row>
    <row r="75" spans="1:17" s="11" customFormat="1" outlineLevel="4" x14ac:dyDescent="0.25">
      <c r="A75" s="8"/>
      <c r="B75" s="12"/>
      <c r="C75" s="15"/>
      <c r="D75" s="20"/>
      <c r="E75" s="4" t="s">
        <v>323</v>
      </c>
      <c r="F75" s="18" t="s">
        <v>58</v>
      </c>
      <c r="G75" s="18" t="s">
        <v>341</v>
      </c>
      <c r="H75" s="18" t="s">
        <v>342</v>
      </c>
      <c r="I75" s="18" t="s">
        <v>354</v>
      </c>
      <c r="J75" s="43">
        <v>43764</v>
      </c>
      <c r="K75" s="18" t="s">
        <v>379</v>
      </c>
      <c r="L75" s="43" t="s">
        <v>379</v>
      </c>
      <c r="M75" s="18" t="s">
        <v>379</v>
      </c>
      <c r="N75" s="30">
        <v>6.4285714285714293E-2</v>
      </c>
      <c r="O75" s="52">
        <v>0.7</v>
      </c>
      <c r="P75" s="97">
        <f t="shared" si="2"/>
        <v>5785714.2857142864</v>
      </c>
      <c r="Q75" s="97">
        <f t="shared" si="3"/>
        <v>4050000</v>
      </c>
    </row>
    <row r="76" spans="1:17" s="11" customFormat="1" outlineLevel="4" x14ac:dyDescent="0.25">
      <c r="A76" s="8"/>
      <c r="B76" s="12"/>
      <c r="C76" s="15"/>
      <c r="D76" s="20"/>
      <c r="E76" s="4" t="s">
        <v>324</v>
      </c>
      <c r="F76" s="18" t="s">
        <v>59</v>
      </c>
      <c r="G76" s="18" t="s">
        <v>341</v>
      </c>
      <c r="H76" s="18" t="s">
        <v>342</v>
      </c>
      <c r="I76" s="18" t="s">
        <v>354</v>
      </c>
      <c r="J76" s="43">
        <v>43764</v>
      </c>
      <c r="K76" s="18" t="s">
        <v>379</v>
      </c>
      <c r="L76" s="43" t="s">
        <v>379</v>
      </c>
      <c r="M76" s="18" t="s">
        <v>379</v>
      </c>
      <c r="N76" s="30">
        <v>6.4285714285714293E-2</v>
      </c>
      <c r="O76" s="52">
        <v>0.7</v>
      </c>
      <c r="P76" s="97">
        <f t="shared" si="2"/>
        <v>5785714.2857142864</v>
      </c>
      <c r="Q76" s="97">
        <f t="shared" si="3"/>
        <v>4050000</v>
      </c>
    </row>
    <row r="77" spans="1:17" s="11" customFormat="1" outlineLevel="4" x14ac:dyDescent="0.25">
      <c r="A77" s="8"/>
      <c r="B77" s="12"/>
      <c r="C77" s="15"/>
      <c r="D77" s="20"/>
      <c r="E77" s="4" t="s">
        <v>325</v>
      </c>
      <c r="F77" s="18" t="s">
        <v>89</v>
      </c>
      <c r="G77" s="18" t="s">
        <v>341</v>
      </c>
      <c r="H77" s="18" t="s">
        <v>342</v>
      </c>
      <c r="I77" s="18" t="s">
        <v>354</v>
      </c>
      <c r="J77" s="43">
        <v>43764</v>
      </c>
      <c r="K77" s="18" t="s">
        <v>379</v>
      </c>
      <c r="L77" s="43" t="s">
        <v>379</v>
      </c>
      <c r="M77" s="18" t="s">
        <v>379</v>
      </c>
      <c r="N77" s="30">
        <v>6.4285714285714293E-2</v>
      </c>
      <c r="O77" s="52">
        <v>0.7</v>
      </c>
      <c r="P77" s="97">
        <f t="shared" si="2"/>
        <v>5785714.2857142864</v>
      </c>
      <c r="Q77" s="97">
        <f t="shared" si="3"/>
        <v>4050000</v>
      </c>
    </row>
    <row r="78" spans="1:17" s="11" customFormat="1" outlineLevel="4" x14ac:dyDescent="0.25">
      <c r="A78" s="8"/>
      <c r="B78" s="12"/>
      <c r="C78" s="15"/>
      <c r="D78" s="20"/>
      <c r="E78" s="4" t="s">
        <v>326</v>
      </c>
      <c r="F78" s="18" t="s">
        <v>90</v>
      </c>
      <c r="G78" s="18" t="s">
        <v>341</v>
      </c>
      <c r="H78" s="18" t="s">
        <v>342</v>
      </c>
      <c r="I78" s="18" t="s">
        <v>354</v>
      </c>
      <c r="J78" s="43">
        <v>43764</v>
      </c>
      <c r="K78" s="18" t="s">
        <v>379</v>
      </c>
      <c r="L78" s="43" t="s">
        <v>379</v>
      </c>
      <c r="M78" s="18" t="s">
        <v>379</v>
      </c>
      <c r="N78" s="30">
        <v>6.4285714285714293E-2</v>
      </c>
      <c r="O78" s="52">
        <v>0.7</v>
      </c>
      <c r="P78" s="97">
        <f t="shared" si="2"/>
        <v>5785714.2857142864</v>
      </c>
      <c r="Q78" s="97">
        <f t="shared" si="3"/>
        <v>4050000</v>
      </c>
    </row>
    <row r="79" spans="1:17" s="11" customFormat="1" outlineLevel="4" x14ac:dyDescent="0.25">
      <c r="A79" s="8"/>
      <c r="B79" s="12"/>
      <c r="C79" s="15"/>
      <c r="D79" s="20"/>
      <c r="E79" s="4" t="s">
        <v>327</v>
      </c>
      <c r="F79" s="18" t="s">
        <v>97</v>
      </c>
      <c r="G79" s="18" t="s">
        <v>341</v>
      </c>
      <c r="H79" s="18" t="s">
        <v>342</v>
      </c>
      <c r="I79" s="18" t="s">
        <v>354</v>
      </c>
      <c r="J79" s="43">
        <v>43764</v>
      </c>
      <c r="K79" s="18" t="s">
        <v>379</v>
      </c>
      <c r="L79" s="43" t="s">
        <v>379</v>
      </c>
      <c r="M79" s="18" t="s">
        <v>379</v>
      </c>
      <c r="N79" s="30">
        <v>6.4285714285714293E-2</v>
      </c>
      <c r="O79" s="52">
        <v>0.7</v>
      </c>
      <c r="P79" s="97">
        <f t="shared" si="2"/>
        <v>5785714.2857142864</v>
      </c>
      <c r="Q79" s="97">
        <f t="shared" si="3"/>
        <v>4050000</v>
      </c>
    </row>
    <row r="80" spans="1:17" s="11" customFormat="1" outlineLevel="4" x14ac:dyDescent="0.25">
      <c r="A80" s="8"/>
      <c r="B80" s="12"/>
      <c r="C80" s="15"/>
      <c r="D80" s="20"/>
      <c r="E80" s="4" t="s">
        <v>312</v>
      </c>
      <c r="F80" s="18" t="s">
        <v>23</v>
      </c>
      <c r="G80" s="18" t="s">
        <v>341</v>
      </c>
      <c r="H80" s="18" t="s">
        <v>342</v>
      </c>
      <c r="I80" s="18" t="s">
        <v>354</v>
      </c>
      <c r="J80" s="43">
        <v>43764</v>
      </c>
      <c r="K80" s="18" t="s">
        <v>379</v>
      </c>
      <c r="L80" s="43" t="s">
        <v>379</v>
      </c>
      <c r="M80" s="18" t="s">
        <v>379</v>
      </c>
      <c r="N80" s="30">
        <v>6.4285714285714293E-2</v>
      </c>
      <c r="O80" s="52">
        <v>0.7</v>
      </c>
      <c r="P80" s="97">
        <f t="shared" si="2"/>
        <v>5785714.2857142864</v>
      </c>
      <c r="Q80" s="97">
        <f t="shared" si="3"/>
        <v>4050000</v>
      </c>
    </row>
    <row r="81" spans="1:17" s="11" customFormat="1" outlineLevel="4" x14ac:dyDescent="0.25">
      <c r="A81" s="8"/>
      <c r="B81" s="12"/>
      <c r="C81" s="15"/>
      <c r="D81" s="20"/>
      <c r="E81" s="4" t="s">
        <v>313</v>
      </c>
      <c r="F81" s="18" t="s">
        <v>24</v>
      </c>
      <c r="G81" s="18" t="s">
        <v>341</v>
      </c>
      <c r="H81" s="18" t="s">
        <v>342</v>
      </c>
      <c r="I81" s="18" t="s">
        <v>354</v>
      </c>
      <c r="J81" s="43">
        <v>43764</v>
      </c>
      <c r="K81" s="18" t="s">
        <v>379</v>
      </c>
      <c r="L81" s="43" t="s">
        <v>379</v>
      </c>
      <c r="M81" s="18" t="s">
        <v>379</v>
      </c>
      <c r="N81" s="30">
        <v>6.4285714285714293E-2</v>
      </c>
      <c r="O81" s="52">
        <v>0.7</v>
      </c>
      <c r="P81" s="97">
        <f t="shared" si="2"/>
        <v>5785714.2857142864</v>
      </c>
      <c r="Q81" s="97">
        <f t="shared" si="3"/>
        <v>4050000</v>
      </c>
    </row>
    <row r="82" spans="1:17" s="11" customFormat="1" outlineLevel="4" x14ac:dyDescent="0.25">
      <c r="A82" s="8"/>
      <c r="B82" s="12"/>
      <c r="C82" s="15"/>
      <c r="D82" s="20"/>
      <c r="E82" s="4" t="s">
        <v>314</v>
      </c>
      <c r="F82" s="18" t="s">
        <v>39</v>
      </c>
      <c r="G82" s="18" t="s">
        <v>341</v>
      </c>
      <c r="H82" s="18" t="s">
        <v>342</v>
      </c>
      <c r="I82" s="18" t="s">
        <v>354</v>
      </c>
      <c r="J82" s="43">
        <v>43764</v>
      </c>
      <c r="K82" s="18" t="s">
        <v>379</v>
      </c>
      <c r="L82" s="43" t="s">
        <v>379</v>
      </c>
      <c r="M82" s="18" t="s">
        <v>379</v>
      </c>
      <c r="N82" s="30">
        <v>6.4285714285714293E-2</v>
      </c>
      <c r="O82" s="52">
        <v>0.7</v>
      </c>
      <c r="P82" s="97">
        <f t="shared" si="2"/>
        <v>5785714.2857142864</v>
      </c>
      <c r="Q82" s="97">
        <f t="shared" si="3"/>
        <v>4050000</v>
      </c>
    </row>
    <row r="83" spans="1:17" s="11" customFormat="1" outlineLevel="4" x14ac:dyDescent="0.25">
      <c r="A83" s="8"/>
      <c r="B83" s="12"/>
      <c r="C83" s="15"/>
      <c r="D83" s="20"/>
      <c r="E83" s="4" t="s">
        <v>315</v>
      </c>
      <c r="F83" s="18" t="s">
        <v>40</v>
      </c>
      <c r="G83" s="18" t="s">
        <v>341</v>
      </c>
      <c r="H83" s="18" t="s">
        <v>342</v>
      </c>
      <c r="I83" s="18" t="s">
        <v>354</v>
      </c>
      <c r="J83" s="43">
        <v>43764</v>
      </c>
      <c r="K83" s="18" t="s">
        <v>379</v>
      </c>
      <c r="L83" s="43" t="s">
        <v>379</v>
      </c>
      <c r="M83" s="18" t="s">
        <v>379</v>
      </c>
      <c r="N83" s="30">
        <v>6.4285714285714293E-2</v>
      </c>
      <c r="O83" s="52">
        <v>0.7</v>
      </c>
      <c r="P83" s="97">
        <f t="shared" si="2"/>
        <v>5785714.2857142864</v>
      </c>
      <c r="Q83" s="97">
        <f t="shared" si="3"/>
        <v>4050000</v>
      </c>
    </row>
    <row r="84" spans="1:17" s="11" customFormat="1" outlineLevel="4" x14ac:dyDescent="0.25">
      <c r="A84" s="8"/>
      <c r="B84" s="12"/>
      <c r="C84" s="15"/>
      <c r="D84" s="20"/>
      <c r="E84" s="4" t="s">
        <v>316</v>
      </c>
      <c r="F84" s="18" t="s">
        <v>41</v>
      </c>
      <c r="G84" s="18" t="s">
        <v>341</v>
      </c>
      <c r="H84" s="18" t="s">
        <v>342</v>
      </c>
      <c r="I84" s="18" t="s">
        <v>354</v>
      </c>
      <c r="J84" s="43">
        <v>43764</v>
      </c>
      <c r="K84" s="18" t="s">
        <v>379</v>
      </c>
      <c r="L84" s="43" t="s">
        <v>379</v>
      </c>
      <c r="M84" s="18" t="s">
        <v>379</v>
      </c>
      <c r="N84" s="30">
        <v>6.4285714285714293E-2</v>
      </c>
      <c r="O84" s="52">
        <v>0.7</v>
      </c>
      <c r="P84" s="97">
        <f t="shared" si="2"/>
        <v>5785714.2857142864</v>
      </c>
      <c r="Q84" s="97">
        <f t="shared" si="3"/>
        <v>4050000</v>
      </c>
    </row>
    <row r="85" spans="1:17" s="11" customFormat="1" outlineLevel="3" x14ac:dyDescent="0.25">
      <c r="A85" s="8"/>
      <c r="B85" s="12"/>
      <c r="C85" s="15"/>
      <c r="D85" s="20"/>
      <c r="E85" s="21"/>
      <c r="F85" s="22" t="s">
        <v>182</v>
      </c>
      <c r="G85" s="22"/>
      <c r="H85" s="22"/>
      <c r="I85" s="22"/>
      <c r="J85" s="44"/>
      <c r="K85" s="22"/>
      <c r="L85" s="44"/>
      <c r="M85" s="22"/>
      <c r="N85" s="23">
        <v>0.42857142857142849</v>
      </c>
      <c r="O85" s="53">
        <v>0.7</v>
      </c>
      <c r="P85" s="101">
        <f t="shared" si="2"/>
        <v>38571428.571428567</v>
      </c>
      <c r="Q85" s="101">
        <f t="shared" si="3"/>
        <v>26999999.999999996</v>
      </c>
    </row>
    <row r="86" spans="1:17" s="11" customFormat="1" outlineLevel="4" x14ac:dyDescent="0.25">
      <c r="A86" s="8"/>
      <c r="B86" s="12"/>
      <c r="C86" s="15"/>
      <c r="D86" s="20"/>
      <c r="E86" s="4" t="s">
        <v>328</v>
      </c>
      <c r="F86" s="18" t="s">
        <v>60</v>
      </c>
      <c r="G86" s="18" t="s">
        <v>341</v>
      </c>
      <c r="H86" s="18" t="s">
        <v>342</v>
      </c>
      <c r="I86" s="18" t="s">
        <v>355</v>
      </c>
      <c r="J86" s="43">
        <v>43764</v>
      </c>
      <c r="K86" s="18" t="s">
        <v>379</v>
      </c>
      <c r="L86" s="43" t="s">
        <v>379</v>
      </c>
      <c r="M86" s="18" t="s">
        <v>379</v>
      </c>
      <c r="N86" s="30">
        <v>8.5714285714285701E-2</v>
      </c>
      <c r="O86" s="52">
        <v>0.7</v>
      </c>
      <c r="P86" s="97">
        <f t="shared" si="2"/>
        <v>7714285.7142857136</v>
      </c>
      <c r="Q86" s="97">
        <f t="shared" si="3"/>
        <v>5399999.9999999991</v>
      </c>
    </row>
    <row r="87" spans="1:17" s="11" customFormat="1" outlineLevel="4" x14ac:dyDescent="0.25">
      <c r="A87" s="8"/>
      <c r="B87" s="12"/>
      <c r="C87" s="15"/>
      <c r="D87" s="20"/>
      <c r="E87" s="4" t="s">
        <v>329</v>
      </c>
      <c r="F87" s="18" t="s">
        <v>61</v>
      </c>
      <c r="G87" s="18" t="s">
        <v>341</v>
      </c>
      <c r="H87" s="18" t="s">
        <v>342</v>
      </c>
      <c r="I87" s="18" t="s">
        <v>355</v>
      </c>
      <c r="J87" s="43">
        <v>43764</v>
      </c>
      <c r="K87" s="18" t="s">
        <v>379</v>
      </c>
      <c r="L87" s="43" t="s">
        <v>379</v>
      </c>
      <c r="M87" s="18" t="s">
        <v>379</v>
      </c>
      <c r="N87" s="30">
        <v>8.5714285714285701E-2</v>
      </c>
      <c r="O87" s="52">
        <v>0.7</v>
      </c>
      <c r="P87" s="97">
        <f t="shared" si="2"/>
        <v>7714285.7142857136</v>
      </c>
      <c r="Q87" s="97">
        <f t="shared" si="3"/>
        <v>5399999.9999999991</v>
      </c>
    </row>
    <row r="88" spans="1:17" s="11" customFormat="1" outlineLevel="4" x14ac:dyDescent="0.25">
      <c r="A88" s="8"/>
      <c r="B88" s="12"/>
      <c r="C88" s="15"/>
      <c r="D88" s="20"/>
      <c r="E88" s="4" t="s">
        <v>330</v>
      </c>
      <c r="F88" s="18" t="s">
        <v>61</v>
      </c>
      <c r="G88" s="18" t="s">
        <v>341</v>
      </c>
      <c r="H88" s="18" t="s">
        <v>342</v>
      </c>
      <c r="I88" s="18" t="s">
        <v>355</v>
      </c>
      <c r="J88" s="43">
        <v>43764</v>
      </c>
      <c r="K88" s="18" t="s">
        <v>379</v>
      </c>
      <c r="L88" s="43" t="s">
        <v>379</v>
      </c>
      <c r="M88" s="18" t="s">
        <v>379</v>
      </c>
      <c r="N88" s="30">
        <v>8.5714285714285701E-2</v>
      </c>
      <c r="O88" s="52">
        <v>0.7</v>
      </c>
      <c r="P88" s="97">
        <f t="shared" si="2"/>
        <v>7714285.7142857136</v>
      </c>
      <c r="Q88" s="97">
        <f t="shared" si="3"/>
        <v>5399999.9999999991</v>
      </c>
    </row>
    <row r="89" spans="1:17" s="11" customFormat="1" outlineLevel="4" x14ac:dyDescent="0.25">
      <c r="A89" s="8"/>
      <c r="B89" s="12"/>
      <c r="C89" s="15"/>
      <c r="D89" s="20"/>
      <c r="E89" s="4" t="s">
        <v>331</v>
      </c>
      <c r="F89" s="18" t="s">
        <v>61</v>
      </c>
      <c r="G89" s="18" t="s">
        <v>341</v>
      </c>
      <c r="H89" s="18" t="s">
        <v>342</v>
      </c>
      <c r="I89" s="18" t="s">
        <v>355</v>
      </c>
      <c r="J89" s="43">
        <v>43764</v>
      </c>
      <c r="K89" s="18" t="s">
        <v>379</v>
      </c>
      <c r="L89" s="43" t="s">
        <v>379</v>
      </c>
      <c r="M89" s="18" t="s">
        <v>379</v>
      </c>
      <c r="N89" s="30">
        <v>8.5714285714285701E-2</v>
      </c>
      <c r="O89" s="52">
        <v>0.7</v>
      </c>
      <c r="P89" s="97">
        <f t="shared" si="2"/>
        <v>7714285.7142857136</v>
      </c>
      <c r="Q89" s="97">
        <f t="shared" si="3"/>
        <v>5399999.9999999991</v>
      </c>
    </row>
    <row r="90" spans="1:17" s="11" customFormat="1" outlineLevel="4" x14ac:dyDescent="0.25">
      <c r="A90" s="8"/>
      <c r="B90" s="12"/>
      <c r="C90" s="15"/>
      <c r="D90" s="20"/>
      <c r="E90" s="4" t="s">
        <v>332</v>
      </c>
      <c r="F90" s="18" t="s">
        <v>61</v>
      </c>
      <c r="G90" s="18" t="s">
        <v>341</v>
      </c>
      <c r="H90" s="18" t="s">
        <v>342</v>
      </c>
      <c r="I90" s="18" t="s">
        <v>355</v>
      </c>
      <c r="J90" s="43">
        <v>43764</v>
      </c>
      <c r="K90" s="18" t="s">
        <v>379</v>
      </c>
      <c r="L90" s="43" t="s">
        <v>379</v>
      </c>
      <c r="M90" s="18" t="s">
        <v>379</v>
      </c>
      <c r="N90" s="30">
        <v>8.5714285714285701E-2</v>
      </c>
      <c r="O90" s="52">
        <v>0.7</v>
      </c>
      <c r="P90" s="97">
        <f t="shared" si="2"/>
        <v>7714285.7142857136</v>
      </c>
      <c r="Q90" s="97">
        <f t="shared" si="3"/>
        <v>5399999.9999999991</v>
      </c>
    </row>
    <row r="91" spans="1:17" s="11" customFormat="1" outlineLevel="3" x14ac:dyDescent="0.25">
      <c r="A91" s="8"/>
      <c r="B91" s="12"/>
      <c r="C91" s="15"/>
      <c r="D91" s="20"/>
      <c r="E91" s="21"/>
      <c r="F91" s="22" t="s">
        <v>183</v>
      </c>
      <c r="G91" s="22"/>
      <c r="H91" s="22"/>
      <c r="I91" s="22"/>
      <c r="J91" s="44"/>
      <c r="K91" s="22"/>
      <c r="L91" s="44"/>
      <c r="M91" s="22"/>
      <c r="N91" s="23">
        <v>0.42857142857142849</v>
      </c>
      <c r="O91" s="53">
        <v>0.7</v>
      </c>
      <c r="P91" s="101">
        <f t="shared" si="2"/>
        <v>38571428.571428567</v>
      </c>
      <c r="Q91" s="101">
        <f t="shared" si="3"/>
        <v>26999999.999999996</v>
      </c>
    </row>
    <row r="92" spans="1:17" s="11" customFormat="1" outlineLevel="4" x14ac:dyDescent="0.25">
      <c r="A92" s="8"/>
      <c r="B92" s="12"/>
      <c r="C92" s="15"/>
      <c r="D92" s="20"/>
      <c r="E92" s="4" t="s">
        <v>361</v>
      </c>
      <c r="F92" s="18" t="s">
        <v>62</v>
      </c>
      <c r="G92" s="18" t="s">
        <v>341</v>
      </c>
      <c r="H92" s="18" t="s">
        <v>342</v>
      </c>
      <c r="I92" s="18" t="s">
        <v>375</v>
      </c>
      <c r="J92" s="43">
        <v>43781</v>
      </c>
      <c r="K92" s="18" t="s">
        <v>379</v>
      </c>
      <c r="L92" s="43" t="s">
        <v>379</v>
      </c>
      <c r="M92" s="18" t="s">
        <v>379</v>
      </c>
      <c r="N92" s="30">
        <v>8.5714285714285701E-2</v>
      </c>
      <c r="O92" s="52">
        <v>0.7</v>
      </c>
      <c r="P92" s="97">
        <f t="shared" si="2"/>
        <v>7714285.7142857136</v>
      </c>
      <c r="Q92" s="97">
        <f t="shared" si="3"/>
        <v>5399999.9999999991</v>
      </c>
    </row>
    <row r="93" spans="1:17" s="11" customFormat="1" outlineLevel="4" x14ac:dyDescent="0.25">
      <c r="A93" s="8"/>
      <c r="B93" s="12"/>
      <c r="C93" s="15"/>
      <c r="D93" s="20"/>
      <c r="E93" s="4" t="s">
        <v>362</v>
      </c>
      <c r="F93" s="18" t="s">
        <v>63</v>
      </c>
      <c r="G93" s="18" t="s">
        <v>341</v>
      </c>
      <c r="H93" s="18" t="s">
        <v>342</v>
      </c>
      <c r="I93" s="18" t="s">
        <v>375</v>
      </c>
      <c r="J93" s="43">
        <v>43781</v>
      </c>
      <c r="K93" s="18" t="s">
        <v>379</v>
      </c>
      <c r="L93" s="43" t="s">
        <v>379</v>
      </c>
      <c r="M93" s="18" t="s">
        <v>379</v>
      </c>
      <c r="N93" s="30">
        <v>8.5714285714285701E-2</v>
      </c>
      <c r="O93" s="52">
        <v>0.7</v>
      </c>
      <c r="P93" s="97">
        <f t="shared" si="2"/>
        <v>7714285.7142857136</v>
      </c>
      <c r="Q93" s="97">
        <f t="shared" si="3"/>
        <v>5399999.9999999991</v>
      </c>
    </row>
    <row r="94" spans="1:17" s="11" customFormat="1" outlineLevel="4" x14ac:dyDescent="0.25">
      <c r="A94" s="8"/>
      <c r="B94" s="12"/>
      <c r="C94" s="15"/>
      <c r="D94" s="20"/>
      <c r="E94" s="4" t="s">
        <v>363</v>
      </c>
      <c r="F94" s="18" t="s">
        <v>64</v>
      </c>
      <c r="G94" s="18" t="s">
        <v>341</v>
      </c>
      <c r="H94" s="18" t="s">
        <v>342</v>
      </c>
      <c r="I94" s="18" t="s">
        <v>375</v>
      </c>
      <c r="J94" s="43">
        <v>43781</v>
      </c>
      <c r="K94" s="18" t="s">
        <v>379</v>
      </c>
      <c r="L94" s="43" t="s">
        <v>379</v>
      </c>
      <c r="M94" s="18" t="s">
        <v>379</v>
      </c>
      <c r="N94" s="30">
        <v>8.5714285714285701E-2</v>
      </c>
      <c r="O94" s="52">
        <v>0.7</v>
      </c>
      <c r="P94" s="97">
        <f t="shared" si="2"/>
        <v>7714285.7142857136</v>
      </c>
      <c r="Q94" s="97">
        <f t="shared" si="3"/>
        <v>5399999.9999999991</v>
      </c>
    </row>
    <row r="95" spans="1:17" s="11" customFormat="1" outlineLevel="4" x14ac:dyDescent="0.25">
      <c r="A95" s="8"/>
      <c r="B95" s="12"/>
      <c r="C95" s="15"/>
      <c r="D95" s="20"/>
      <c r="E95" s="4" t="s">
        <v>364</v>
      </c>
      <c r="F95" s="18" t="s">
        <v>65</v>
      </c>
      <c r="G95" s="18" t="s">
        <v>341</v>
      </c>
      <c r="H95" s="18" t="s">
        <v>342</v>
      </c>
      <c r="I95" s="18" t="s">
        <v>375</v>
      </c>
      <c r="J95" s="43">
        <v>43781</v>
      </c>
      <c r="K95" s="18" t="s">
        <v>379</v>
      </c>
      <c r="L95" s="43" t="s">
        <v>379</v>
      </c>
      <c r="M95" s="18" t="s">
        <v>379</v>
      </c>
      <c r="N95" s="30">
        <v>8.5714285714285701E-2</v>
      </c>
      <c r="O95" s="52">
        <v>0.7</v>
      </c>
      <c r="P95" s="97">
        <f t="shared" si="2"/>
        <v>7714285.7142857136</v>
      </c>
      <c r="Q95" s="97">
        <f t="shared" si="3"/>
        <v>5399999.9999999991</v>
      </c>
    </row>
    <row r="96" spans="1:17" s="11" customFormat="1" outlineLevel="4" x14ac:dyDescent="0.25">
      <c r="A96" s="8"/>
      <c r="B96" s="12"/>
      <c r="C96" s="15"/>
      <c r="D96" s="20"/>
      <c r="E96" s="4" t="s">
        <v>365</v>
      </c>
      <c r="F96" s="18" t="s">
        <v>66</v>
      </c>
      <c r="G96" s="18" t="s">
        <v>341</v>
      </c>
      <c r="H96" s="18" t="s">
        <v>342</v>
      </c>
      <c r="I96" s="18" t="s">
        <v>375</v>
      </c>
      <c r="J96" s="43">
        <v>43781</v>
      </c>
      <c r="K96" s="18" t="s">
        <v>379</v>
      </c>
      <c r="L96" s="43" t="s">
        <v>379</v>
      </c>
      <c r="M96" s="18" t="s">
        <v>379</v>
      </c>
      <c r="N96" s="30">
        <v>8.5714285714285701E-2</v>
      </c>
      <c r="O96" s="52">
        <v>0.7</v>
      </c>
      <c r="P96" s="97">
        <f t="shared" si="2"/>
        <v>7714285.7142857136</v>
      </c>
      <c r="Q96" s="97">
        <f t="shared" si="3"/>
        <v>5399999.9999999991</v>
      </c>
    </row>
    <row r="97" spans="1:17" s="11" customFormat="1" outlineLevel="3" x14ac:dyDescent="0.25">
      <c r="A97" s="8"/>
      <c r="B97" s="12"/>
      <c r="C97" s="15"/>
      <c r="D97" s="20"/>
      <c r="E97" s="21"/>
      <c r="F97" s="22" t="s">
        <v>184</v>
      </c>
      <c r="G97" s="22"/>
      <c r="H97" s="22"/>
      <c r="I97" s="22"/>
      <c r="J97" s="44"/>
      <c r="K97" s="22"/>
      <c r="L97" s="44"/>
      <c r="M97" s="22"/>
      <c r="N97" s="23">
        <v>0.42857142857142849</v>
      </c>
      <c r="O97" s="53">
        <v>0.7</v>
      </c>
      <c r="P97" s="101">
        <f t="shared" si="2"/>
        <v>38571428.571428567</v>
      </c>
      <c r="Q97" s="101">
        <f t="shared" si="3"/>
        <v>26999999.999999996</v>
      </c>
    </row>
    <row r="98" spans="1:17" s="11" customFormat="1" outlineLevel="4" x14ac:dyDescent="0.25">
      <c r="A98" s="8"/>
      <c r="B98" s="12"/>
      <c r="C98" s="15"/>
      <c r="D98" s="20"/>
      <c r="E98" s="4" t="s">
        <v>366</v>
      </c>
      <c r="F98" s="18" t="s">
        <v>67</v>
      </c>
      <c r="G98" s="18" t="s">
        <v>341</v>
      </c>
      <c r="H98" s="18" t="s">
        <v>342</v>
      </c>
      <c r="I98" s="18" t="s">
        <v>376</v>
      </c>
      <c r="J98" s="43">
        <v>43781</v>
      </c>
      <c r="K98" s="18" t="s">
        <v>379</v>
      </c>
      <c r="L98" s="43" t="s">
        <v>379</v>
      </c>
      <c r="M98" s="18" t="s">
        <v>379</v>
      </c>
      <c r="N98" s="30">
        <v>8.5714285714285701E-2</v>
      </c>
      <c r="O98" s="52">
        <v>0.7</v>
      </c>
      <c r="P98" s="97">
        <f t="shared" si="2"/>
        <v>7714285.7142857136</v>
      </c>
      <c r="Q98" s="97">
        <f t="shared" si="3"/>
        <v>5399999.9999999991</v>
      </c>
    </row>
    <row r="99" spans="1:17" s="11" customFormat="1" outlineLevel="4" x14ac:dyDescent="0.25">
      <c r="A99" s="8"/>
      <c r="B99" s="12"/>
      <c r="C99" s="15"/>
      <c r="D99" s="20"/>
      <c r="E99" s="4" t="s">
        <v>367</v>
      </c>
      <c r="F99" s="18" t="s">
        <v>68</v>
      </c>
      <c r="G99" s="18" t="s">
        <v>341</v>
      </c>
      <c r="H99" s="18" t="s">
        <v>342</v>
      </c>
      <c r="I99" s="18" t="s">
        <v>376</v>
      </c>
      <c r="J99" s="43">
        <v>43781</v>
      </c>
      <c r="K99" s="18" t="s">
        <v>379</v>
      </c>
      <c r="L99" s="43" t="s">
        <v>379</v>
      </c>
      <c r="M99" s="18" t="s">
        <v>379</v>
      </c>
      <c r="N99" s="30">
        <v>8.5714285714285701E-2</v>
      </c>
      <c r="O99" s="52">
        <v>0.7</v>
      </c>
      <c r="P99" s="97">
        <f t="shared" si="2"/>
        <v>7714285.7142857136</v>
      </c>
      <c r="Q99" s="97">
        <f t="shared" si="3"/>
        <v>5399999.9999999991</v>
      </c>
    </row>
    <row r="100" spans="1:17" s="11" customFormat="1" outlineLevel="4" x14ac:dyDescent="0.25">
      <c r="A100" s="8"/>
      <c r="B100" s="12"/>
      <c r="C100" s="15"/>
      <c r="D100" s="20"/>
      <c r="E100" s="4" t="s">
        <v>368</v>
      </c>
      <c r="F100" s="18" t="s">
        <v>69</v>
      </c>
      <c r="G100" s="18" t="s">
        <v>341</v>
      </c>
      <c r="H100" s="18" t="s">
        <v>342</v>
      </c>
      <c r="I100" s="18" t="s">
        <v>376</v>
      </c>
      <c r="J100" s="43">
        <v>43781</v>
      </c>
      <c r="K100" s="18" t="s">
        <v>379</v>
      </c>
      <c r="L100" s="43" t="s">
        <v>379</v>
      </c>
      <c r="M100" s="18" t="s">
        <v>379</v>
      </c>
      <c r="N100" s="30">
        <v>8.5714285714285701E-2</v>
      </c>
      <c r="O100" s="52">
        <v>0.7</v>
      </c>
      <c r="P100" s="97">
        <f t="shared" si="2"/>
        <v>7714285.7142857136</v>
      </c>
      <c r="Q100" s="97">
        <f t="shared" si="3"/>
        <v>5399999.9999999991</v>
      </c>
    </row>
    <row r="101" spans="1:17" s="11" customFormat="1" outlineLevel="4" x14ac:dyDescent="0.25">
      <c r="A101" s="8"/>
      <c r="B101" s="12"/>
      <c r="C101" s="15"/>
      <c r="D101" s="20"/>
      <c r="E101" s="4" t="s">
        <v>369</v>
      </c>
      <c r="F101" s="18" t="s">
        <v>70</v>
      </c>
      <c r="G101" s="18" t="s">
        <v>341</v>
      </c>
      <c r="H101" s="18" t="s">
        <v>342</v>
      </c>
      <c r="I101" s="18" t="s">
        <v>376</v>
      </c>
      <c r="J101" s="43">
        <v>43781</v>
      </c>
      <c r="K101" s="18" t="s">
        <v>379</v>
      </c>
      <c r="L101" s="43" t="s">
        <v>379</v>
      </c>
      <c r="M101" s="18" t="s">
        <v>379</v>
      </c>
      <c r="N101" s="30">
        <v>8.5714285714285701E-2</v>
      </c>
      <c r="O101" s="52">
        <v>0.7</v>
      </c>
      <c r="P101" s="97">
        <f t="shared" si="2"/>
        <v>7714285.7142857136</v>
      </c>
      <c r="Q101" s="97">
        <f t="shared" si="3"/>
        <v>5399999.9999999991</v>
      </c>
    </row>
    <row r="102" spans="1:17" s="11" customFormat="1" outlineLevel="4" x14ac:dyDescent="0.25">
      <c r="A102" s="8"/>
      <c r="B102" s="12"/>
      <c r="C102" s="15"/>
      <c r="D102" s="20"/>
      <c r="E102" s="4" t="s">
        <v>370</v>
      </c>
      <c r="F102" s="18" t="s">
        <v>71</v>
      </c>
      <c r="G102" s="18" t="s">
        <v>341</v>
      </c>
      <c r="H102" s="18" t="s">
        <v>342</v>
      </c>
      <c r="I102" s="18" t="s">
        <v>376</v>
      </c>
      <c r="J102" s="43">
        <v>43781</v>
      </c>
      <c r="K102" s="18" t="s">
        <v>379</v>
      </c>
      <c r="L102" s="43" t="s">
        <v>379</v>
      </c>
      <c r="M102" s="18" t="s">
        <v>379</v>
      </c>
      <c r="N102" s="30">
        <v>8.5714285714285701E-2</v>
      </c>
      <c r="O102" s="52">
        <v>0.7</v>
      </c>
      <c r="P102" s="97">
        <f t="shared" si="2"/>
        <v>7714285.7142857136</v>
      </c>
      <c r="Q102" s="97">
        <f t="shared" si="3"/>
        <v>5399999.9999999991</v>
      </c>
    </row>
    <row r="103" spans="1:17" s="11" customFormat="1" outlineLevel="3" x14ac:dyDescent="0.25">
      <c r="A103" s="8"/>
      <c r="B103" s="12"/>
      <c r="C103" s="15"/>
      <c r="D103" s="20"/>
      <c r="E103" s="21"/>
      <c r="F103" s="22" t="s">
        <v>185</v>
      </c>
      <c r="G103" s="22"/>
      <c r="H103" s="22"/>
      <c r="I103" s="22"/>
      <c r="J103" s="44"/>
      <c r="K103" s="22"/>
      <c r="L103" s="44"/>
      <c r="M103" s="22"/>
      <c r="N103" s="23">
        <v>0.4285714285714286</v>
      </c>
      <c r="O103" s="53">
        <v>0.7</v>
      </c>
      <c r="P103" s="101">
        <f t="shared" si="2"/>
        <v>38571428.571428575</v>
      </c>
      <c r="Q103" s="101">
        <f t="shared" si="3"/>
        <v>27000000</v>
      </c>
    </row>
    <row r="104" spans="1:17" s="11" customFormat="1" outlineLevel="4" x14ac:dyDescent="0.25">
      <c r="A104" s="8"/>
      <c r="B104" s="12"/>
      <c r="C104" s="15"/>
      <c r="D104" s="20"/>
      <c r="E104" s="4" t="s">
        <v>378</v>
      </c>
      <c r="F104" s="18" t="s">
        <v>20</v>
      </c>
      <c r="G104" s="18" t="s">
        <v>341</v>
      </c>
      <c r="H104" s="18" t="s">
        <v>342</v>
      </c>
      <c r="I104" s="18" t="s">
        <v>377</v>
      </c>
      <c r="J104" s="43">
        <v>43781</v>
      </c>
      <c r="K104" s="18" t="s">
        <v>379</v>
      </c>
      <c r="L104" s="43" t="s">
        <v>379</v>
      </c>
      <c r="M104" s="18" t="s">
        <v>379</v>
      </c>
      <c r="N104" s="30">
        <v>0.15</v>
      </c>
      <c r="O104" s="52">
        <v>0.7</v>
      </c>
      <c r="P104" s="97">
        <f t="shared" si="2"/>
        <v>13500000</v>
      </c>
      <c r="Q104" s="97">
        <f t="shared" si="3"/>
        <v>9450000</v>
      </c>
    </row>
    <row r="105" spans="1:17" s="11" customFormat="1" outlineLevel="4" x14ac:dyDescent="0.25">
      <c r="A105" s="8"/>
      <c r="B105" s="12"/>
      <c r="C105" s="15"/>
      <c r="D105" s="20"/>
      <c r="E105" s="4" t="s">
        <v>371</v>
      </c>
      <c r="F105" s="18" t="s">
        <v>21</v>
      </c>
      <c r="G105" s="18" t="s">
        <v>341</v>
      </c>
      <c r="H105" s="18" t="s">
        <v>342</v>
      </c>
      <c r="I105" s="18" t="s">
        <v>377</v>
      </c>
      <c r="J105" s="43">
        <v>43781</v>
      </c>
      <c r="K105" s="18" t="s">
        <v>379</v>
      </c>
      <c r="L105" s="43" t="s">
        <v>379</v>
      </c>
      <c r="M105" s="18" t="s">
        <v>379</v>
      </c>
      <c r="N105" s="30">
        <v>0.15</v>
      </c>
      <c r="O105" s="52">
        <v>0.7</v>
      </c>
      <c r="P105" s="97">
        <f t="shared" si="2"/>
        <v>13500000</v>
      </c>
      <c r="Q105" s="97">
        <f t="shared" si="3"/>
        <v>9450000</v>
      </c>
    </row>
    <row r="106" spans="1:17" s="11" customFormat="1" outlineLevel="4" x14ac:dyDescent="0.25">
      <c r="A106" s="8"/>
      <c r="B106" s="12"/>
      <c r="C106" s="15"/>
      <c r="D106" s="20"/>
      <c r="E106" s="4" t="s">
        <v>372</v>
      </c>
      <c r="F106" s="18" t="s">
        <v>22</v>
      </c>
      <c r="G106" s="18" t="s">
        <v>341</v>
      </c>
      <c r="H106" s="18" t="s">
        <v>342</v>
      </c>
      <c r="I106" s="18" t="s">
        <v>377</v>
      </c>
      <c r="J106" s="43">
        <v>43781</v>
      </c>
      <c r="K106" s="18" t="s">
        <v>379</v>
      </c>
      <c r="L106" s="43" t="s">
        <v>379</v>
      </c>
      <c r="M106" s="18" t="s">
        <v>379</v>
      </c>
      <c r="N106" s="30">
        <v>0.12857142857142859</v>
      </c>
      <c r="O106" s="52">
        <v>0.7</v>
      </c>
      <c r="P106" s="97">
        <f t="shared" si="2"/>
        <v>11571428.571428573</v>
      </c>
      <c r="Q106" s="97">
        <f t="shared" si="3"/>
        <v>8100000</v>
      </c>
    </row>
    <row r="107" spans="1:17" s="11" customFormat="1" outlineLevel="3" collapsed="1" x14ac:dyDescent="0.25">
      <c r="A107" s="8"/>
      <c r="B107" s="12"/>
      <c r="C107" s="15"/>
      <c r="D107" s="20"/>
      <c r="E107" s="21"/>
      <c r="F107" s="22" t="s">
        <v>186</v>
      </c>
      <c r="G107" s="22"/>
      <c r="H107" s="22"/>
      <c r="I107" s="22"/>
      <c r="J107" s="44"/>
      <c r="K107" s="22"/>
      <c r="L107" s="44"/>
      <c r="M107" s="22"/>
      <c r="N107" s="23">
        <v>4.2857142857142856</v>
      </c>
      <c r="O107" s="53">
        <v>0</v>
      </c>
      <c r="P107" s="101">
        <f t="shared" si="2"/>
        <v>385714285.71428573</v>
      </c>
      <c r="Q107" s="101">
        <f t="shared" si="3"/>
        <v>0</v>
      </c>
    </row>
    <row r="108" spans="1:17" s="11" customFormat="1" hidden="1" outlineLevel="4" x14ac:dyDescent="0.25">
      <c r="A108" s="8"/>
      <c r="B108" s="12"/>
      <c r="C108" s="15"/>
      <c r="D108" s="20"/>
      <c r="E108" s="4"/>
      <c r="F108" s="18" t="s">
        <v>25</v>
      </c>
      <c r="G108" s="18" t="s">
        <v>379</v>
      </c>
      <c r="H108" s="18" t="s">
        <v>379</v>
      </c>
      <c r="I108" s="18" t="s">
        <v>379</v>
      </c>
      <c r="J108" s="43" t="s">
        <v>379</v>
      </c>
      <c r="K108" s="18" t="s">
        <v>379</v>
      </c>
      <c r="L108" s="43" t="s">
        <v>379</v>
      </c>
      <c r="M108" s="18" t="s">
        <v>379</v>
      </c>
      <c r="N108" s="30">
        <v>2.1428571428571428</v>
      </c>
      <c r="O108" s="52"/>
      <c r="P108" s="97">
        <f t="shared" si="2"/>
        <v>192857142.85714287</v>
      </c>
      <c r="Q108" s="97">
        <f t="shared" si="3"/>
        <v>0</v>
      </c>
    </row>
    <row r="109" spans="1:17" s="11" customFormat="1" hidden="1" outlineLevel="4" x14ac:dyDescent="0.25">
      <c r="A109" s="8"/>
      <c r="B109" s="12"/>
      <c r="C109" s="15"/>
      <c r="D109" s="20"/>
      <c r="E109" s="4"/>
      <c r="F109" s="18" t="s">
        <v>26</v>
      </c>
      <c r="G109" s="18" t="s">
        <v>379</v>
      </c>
      <c r="H109" s="18" t="s">
        <v>379</v>
      </c>
      <c r="I109" s="18" t="s">
        <v>379</v>
      </c>
      <c r="J109" s="43" t="s">
        <v>379</v>
      </c>
      <c r="K109" s="18" t="s">
        <v>379</v>
      </c>
      <c r="L109" s="43" t="s">
        <v>379</v>
      </c>
      <c r="M109" s="18" t="s">
        <v>379</v>
      </c>
      <c r="N109" s="30">
        <v>2.1428571428571428</v>
      </c>
      <c r="O109" s="52"/>
      <c r="P109" s="97">
        <f t="shared" si="2"/>
        <v>192857142.85714287</v>
      </c>
      <c r="Q109" s="97">
        <f t="shared" si="3"/>
        <v>0</v>
      </c>
    </row>
    <row r="110" spans="1:17" s="11" customFormat="1" outlineLevel="3" collapsed="1" x14ac:dyDescent="0.25">
      <c r="A110" s="8"/>
      <c r="B110" s="12"/>
      <c r="C110" s="15"/>
      <c r="D110" s="20"/>
      <c r="E110" s="21"/>
      <c r="F110" s="22" t="s">
        <v>187</v>
      </c>
      <c r="G110" s="22"/>
      <c r="H110" s="22"/>
      <c r="I110" s="22"/>
      <c r="J110" s="44"/>
      <c r="K110" s="22"/>
      <c r="L110" s="44"/>
      <c r="M110" s="22"/>
      <c r="N110" s="23">
        <v>0.4285714285714286</v>
      </c>
      <c r="O110" s="53">
        <v>0</v>
      </c>
      <c r="P110" s="101">
        <f t="shared" si="2"/>
        <v>38571428.571428575</v>
      </c>
      <c r="Q110" s="101">
        <f t="shared" si="3"/>
        <v>0</v>
      </c>
    </row>
    <row r="111" spans="1:17" s="11" customFormat="1" hidden="1" outlineLevel="4" x14ac:dyDescent="0.25">
      <c r="A111" s="8"/>
      <c r="B111" s="12"/>
      <c r="C111" s="15"/>
      <c r="D111" s="20"/>
      <c r="E111" s="4"/>
      <c r="F111" s="18" t="s">
        <v>27</v>
      </c>
      <c r="G111" s="18" t="s">
        <v>379</v>
      </c>
      <c r="H111" s="18" t="s">
        <v>379</v>
      </c>
      <c r="I111" s="18" t="s">
        <v>379</v>
      </c>
      <c r="J111" s="43" t="s">
        <v>379</v>
      </c>
      <c r="K111" s="18" t="s">
        <v>379</v>
      </c>
      <c r="L111" s="43" t="s">
        <v>379</v>
      </c>
      <c r="M111" s="18" t="s">
        <v>379</v>
      </c>
      <c r="N111" s="30">
        <v>6.4285714285714293E-2</v>
      </c>
      <c r="O111" s="52"/>
      <c r="P111" s="97">
        <f t="shared" si="2"/>
        <v>5785714.2857142864</v>
      </c>
      <c r="Q111" s="97">
        <f t="shared" si="3"/>
        <v>0</v>
      </c>
    </row>
    <row r="112" spans="1:17" s="11" customFormat="1" hidden="1" outlineLevel="4" x14ac:dyDescent="0.25">
      <c r="A112" s="8"/>
      <c r="B112" s="12"/>
      <c r="C112" s="15"/>
      <c r="D112" s="20"/>
      <c r="E112" s="4"/>
      <c r="F112" s="18" t="s">
        <v>28</v>
      </c>
      <c r="G112" s="18" t="s">
        <v>379</v>
      </c>
      <c r="H112" s="18" t="s">
        <v>379</v>
      </c>
      <c r="I112" s="18" t="s">
        <v>379</v>
      </c>
      <c r="J112" s="43" t="s">
        <v>379</v>
      </c>
      <c r="K112" s="18" t="s">
        <v>379</v>
      </c>
      <c r="L112" s="43" t="s">
        <v>379</v>
      </c>
      <c r="M112" s="18" t="s">
        <v>379</v>
      </c>
      <c r="N112" s="30">
        <v>6.4285714285714293E-2</v>
      </c>
      <c r="O112" s="52"/>
      <c r="P112" s="97">
        <f t="shared" si="2"/>
        <v>5785714.2857142864</v>
      </c>
      <c r="Q112" s="97">
        <f t="shared" si="3"/>
        <v>0</v>
      </c>
    </row>
    <row r="113" spans="1:17" s="11" customFormat="1" hidden="1" outlineLevel="4" x14ac:dyDescent="0.25">
      <c r="A113" s="8"/>
      <c r="B113" s="12"/>
      <c r="C113" s="15"/>
      <c r="D113" s="20"/>
      <c r="E113" s="4"/>
      <c r="F113" s="18" t="s">
        <v>29</v>
      </c>
      <c r="G113" s="18" t="s">
        <v>379</v>
      </c>
      <c r="H113" s="18" t="s">
        <v>379</v>
      </c>
      <c r="I113" s="18" t="s">
        <v>379</v>
      </c>
      <c r="J113" s="43" t="s">
        <v>379</v>
      </c>
      <c r="K113" s="18" t="s">
        <v>379</v>
      </c>
      <c r="L113" s="43" t="s">
        <v>379</v>
      </c>
      <c r="M113" s="18" t="s">
        <v>379</v>
      </c>
      <c r="N113" s="30">
        <v>6.4285714285714293E-2</v>
      </c>
      <c r="O113" s="52"/>
      <c r="P113" s="97">
        <f t="shared" si="2"/>
        <v>5785714.2857142864</v>
      </c>
      <c r="Q113" s="97">
        <f t="shared" si="3"/>
        <v>0</v>
      </c>
    </row>
    <row r="114" spans="1:17" s="11" customFormat="1" hidden="1" outlineLevel="4" x14ac:dyDescent="0.25">
      <c r="A114" s="8"/>
      <c r="B114" s="12"/>
      <c r="C114" s="15"/>
      <c r="D114" s="20"/>
      <c r="E114" s="4"/>
      <c r="F114" s="18" t="s">
        <v>30</v>
      </c>
      <c r="G114" s="18" t="s">
        <v>379</v>
      </c>
      <c r="H114" s="18" t="s">
        <v>379</v>
      </c>
      <c r="I114" s="18" t="s">
        <v>379</v>
      </c>
      <c r="J114" s="43" t="s">
        <v>379</v>
      </c>
      <c r="K114" s="18" t="s">
        <v>379</v>
      </c>
      <c r="L114" s="43" t="s">
        <v>379</v>
      </c>
      <c r="M114" s="18" t="s">
        <v>379</v>
      </c>
      <c r="N114" s="30">
        <v>6.4285714285714293E-2</v>
      </c>
      <c r="O114" s="52"/>
      <c r="P114" s="97">
        <f t="shared" si="2"/>
        <v>5785714.2857142864</v>
      </c>
      <c r="Q114" s="97">
        <f t="shared" si="3"/>
        <v>0</v>
      </c>
    </row>
    <row r="115" spans="1:17" s="11" customFormat="1" hidden="1" outlineLevel="4" x14ac:dyDescent="0.25">
      <c r="A115" s="8"/>
      <c r="B115" s="12"/>
      <c r="C115" s="15"/>
      <c r="D115" s="20"/>
      <c r="E115" s="4"/>
      <c r="F115" s="18" t="s">
        <v>31</v>
      </c>
      <c r="G115" s="18" t="s">
        <v>379</v>
      </c>
      <c r="H115" s="18" t="s">
        <v>379</v>
      </c>
      <c r="I115" s="18" t="s">
        <v>379</v>
      </c>
      <c r="J115" s="43" t="s">
        <v>379</v>
      </c>
      <c r="K115" s="18" t="s">
        <v>379</v>
      </c>
      <c r="L115" s="43" t="s">
        <v>379</v>
      </c>
      <c r="M115" s="18" t="s">
        <v>379</v>
      </c>
      <c r="N115" s="30">
        <v>6.4285714285714293E-2</v>
      </c>
      <c r="O115" s="52"/>
      <c r="P115" s="97">
        <f t="shared" si="2"/>
        <v>5785714.2857142864</v>
      </c>
      <c r="Q115" s="97">
        <f t="shared" si="3"/>
        <v>0</v>
      </c>
    </row>
    <row r="116" spans="1:17" s="11" customFormat="1" hidden="1" outlineLevel="4" x14ac:dyDescent="0.25">
      <c r="A116" s="8"/>
      <c r="B116" s="12"/>
      <c r="C116" s="15"/>
      <c r="D116" s="20"/>
      <c r="E116" s="4"/>
      <c r="F116" s="18" t="s">
        <v>32</v>
      </c>
      <c r="G116" s="18" t="s">
        <v>379</v>
      </c>
      <c r="H116" s="18" t="s">
        <v>379</v>
      </c>
      <c r="I116" s="18" t="s">
        <v>379</v>
      </c>
      <c r="J116" s="43" t="s">
        <v>379</v>
      </c>
      <c r="K116" s="18" t="s">
        <v>379</v>
      </c>
      <c r="L116" s="43" t="s">
        <v>379</v>
      </c>
      <c r="M116" s="18" t="s">
        <v>379</v>
      </c>
      <c r="N116" s="30">
        <v>6.4285714285714293E-2</v>
      </c>
      <c r="O116" s="52"/>
      <c r="P116" s="97">
        <f t="shared" si="2"/>
        <v>5785714.2857142864</v>
      </c>
      <c r="Q116" s="97">
        <f t="shared" si="3"/>
        <v>0</v>
      </c>
    </row>
    <row r="117" spans="1:17" s="11" customFormat="1" hidden="1" outlineLevel="4" x14ac:dyDescent="0.25">
      <c r="A117" s="8"/>
      <c r="B117" s="12"/>
      <c r="C117" s="15"/>
      <c r="D117" s="20"/>
      <c r="E117" s="4"/>
      <c r="F117" s="18" t="s">
        <v>33</v>
      </c>
      <c r="G117" s="18" t="s">
        <v>379</v>
      </c>
      <c r="H117" s="18" t="s">
        <v>379</v>
      </c>
      <c r="I117" s="18" t="s">
        <v>379</v>
      </c>
      <c r="J117" s="43" t="s">
        <v>379</v>
      </c>
      <c r="K117" s="18" t="s">
        <v>379</v>
      </c>
      <c r="L117" s="43" t="s">
        <v>379</v>
      </c>
      <c r="M117" s="18" t="s">
        <v>379</v>
      </c>
      <c r="N117" s="30">
        <v>4.2857142857142851E-2</v>
      </c>
      <c r="O117" s="52"/>
      <c r="P117" s="97">
        <f t="shared" si="2"/>
        <v>3857142.8571428568</v>
      </c>
      <c r="Q117" s="97">
        <f t="shared" si="3"/>
        <v>0</v>
      </c>
    </row>
    <row r="118" spans="1:17" s="11" customFormat="1" outlineLevel="3" collapsed="1" x14ac:dyDescent="0.25">
      <c r="A118" s="8"/>
      <c r="B118" s="12"/>
      <c r="C118" s="15"/>
      <c r="D118" s="20"/>
      <c r="E118" s="21"/>
      <c r="F118" s="22" t="s">
        <v>188</v>
      </c>
      <c r="G118" s="22"/>
      <c r="H118" s="22"/>
      <c r="I118" s="22"/>
      <c r="J118" s="44"/>
      <c r="K118" s="22"/>
      <c r="L118" s="44"/>
      <c r="M118" s="22"/>
      <c r="N118" s="23">
        <v>0.4285714285714286</v>
      </c>
      <c r="O118" s="53">
        <v>0</v>
      </c>
      <c r="P118" s="101">
        <f t="shared" si="2"/>
        <v>38571428.571428575</v>
      </c>
      <c r="Q118" s="101">
        <f t="shared" si="3"/>
        <v>0</v>
      </c>
    </row>
    <row r="119" spans="1:17" s="11" customFormat="1" hidden="1" outlineLevel="4" x14ac:dyDescent="0.25">
      <c r="A119" s="8"/>
      <c r="B119" s="12"/>
      <c r="C119" s="15"/>
      <c r="D119" s="20"/>
      <c r="E119" s="4"/>
      <c r="F119" s="18" t="s">
        <v>34</v>
      </c>
      <c r="G119" s="18" t="s">
        <v>379</v>
      </c>
      <c r="H119" s="18" t="s">
        <v>379</v>
      </c>
      <c r="I119" s="18" t="s">
        <v>379</v>
      </c>
      <c r="J119" s="43" t="s">
        <v>379</v>
      </c>
      <c r="K119" s="18" t="s">
        <v>379</v>
      </c>
      <c r="L119" s="43" t="s">
        <v>379</v>
      </c>
      <c r="M119" s="18" t="s">
        <v>379</v>
      </c>
      <c r="N119" s="30">
        <v>6.4285714285714293E-2</v>
      </c>
      <c r="O119" s="52"/>
      <c r="P119" s="97">
        <f t="shared" si="2"/>
        <v>5785714.2857142864</v>
      </c>
      <c r="Q119" s="97">
        <f t="shared" si="3"/>
        <v>0</v>
      </c>
    </row>
    <row r="120" spans="1:17" s="11" customFormat="1" hidden="1" outlineLevel="4" x14ac:dyDescent="0.25">
      <c r="A120" s="8"/>
      <c r="B120" s="12"/>
      <c r="C120" s="15"/>
      <c r="D120" s="20"/>
      <c r="E120" s="4"/>
      <c r="F120" s="18" t="s">
        <v>35</v>
      </c>
      <c r="G120" s="18" t="s">
        <v>379</v>
      </c>
      <c r="H120" s="18" t="s">
        <v>379</v>
      </c>
      <c r="I120" s="18" t="s">
        <v>379</v>
      </c>
      <c r="J120" s="43" t="s">
        <v>379</v>
      </c>
      <c r="K120" s="18" t="s">
        <v>379</v>
      </c>
      <c r="L120" s="43" t="s">
        <v>379</v>
      </c>
      <c r="M120" s="18" t="s">
        <v>379</v>
      </c>
      <c r="N120" s="30">
        <v>6.4285714285714293E-2</v>
      </c>
      <c r="O120" s="52"/>
      <c r="P120" s="97">
        <f t="shared" si="2"/>
        <v>5785714.2857142864</v>
      </c>
      <c r="Q120" s="97">
        <f t="shared" si="3"/>
        <v>0</v>
      </c>
    </row>
    <row r="121" spans="1:17" s="11" customFormat="1" hidden="1" outlineLevel="4" x14ac:dyDescent="0.25">
      <c r="A121" s="8"/>
      <c r="B121" s="12"/>
      <c r="C121" s="15"/>
      <c r="D121" s="20"/>
      <c r="E121" s="4"/>
      <c r="F121" s="18" t="s">
        <v>36</v>
      </c>
      <c r="G121" s="18" t="s">
        <v>379</v>
      </c>
      <c r="H121" s="18" t="s">
        <v>379</v>
      </c>
      <c r="I121" s="18" t="s">
        <v>379</v>
      </c>
      <c r="J121" s="43" t="s">
        <v>379</v>
      </c>
      <c r="K121" s="18" t="s">
        <v>379</v>
      </c>
      <c r="L121" s="43" t="s">
        <v>379</v>
      </c>
      <c r="M121" s="18" t="s">
        <v>379</v>
      </c>
      <c r="N121" s="30">
        <v>6.4285714285714293E-2</v>
      </c>
      <c r="O121" s="52"/>
      <c r="P121" s="97">
        <f t="shared" si="2"/>
        <v>5785714.2857142864</v>
      </c>
      <c r="Q121" s="97">
        <f t="shared" si="3"/>
        <v>0</v>
      </c>
    </row>
    <row r="122" spans="1:17" s="11" customFormat="1" hidden="1" outlineLevel="4" x14ac:dyDescent="0.25">
      <c r="A122" s="8"/>
      <c r="B122" s="12"/>
      <c r="C122" s="15"/>
      <c r="D122" s="20"/>
      <c r="E122" s="4"/>
      <c r="F122" s="18" t="s">
        <v>37</v>
      </c>
      <c r="G122" s="18" t="s">
        <v>379</v>
      </c>
      <c r="H122" s="18" t="s">
        <v>379</v>
      </c>
      <c r="I122" s="18" t="s">
        <v>379</v>
      </c>
      <c r="J122" s="43" t="s">
        <v>379</v>
      </c>
      <c r="K122" s="18" t="s">
        <v>379</v>
      </c>
      <c r="L122" s="43" t="s">
        <v>379</v>
      </c>
      <c r="M122" s="18" t="s">
        <v>379</v>
      </c>
      <c r="N122" s="30">
        <v>6.4285714285714293E-2</v>
      </c>
      <c r="O122" s="52"/>
      <c r="P122" s="97">
        <f t="shared" si="2"/>
        <v>5785714.2857142864</v>
      </c>
      <c r="Q122" s="97">
        <f t="shared" si="3"/>
        <v>0</v>
      </c>
    </row>
    <row r="123" spans="1:17" s="11" customFormat="1" hidden="1" outlineLevel="4" x14ac:dyDescent="0.25">
      <c r="A123" s="8"/>
      <c r="B123" s="12"/>
      <c r="C123" s="15"/>
      <c r="D123" s="20"/>
      <c r="E123" s="4"/>
      <c r="F123" s="18" t="s">
        <v>260</v>
      </c>
      <c r="G123" s="18" t="s">
        <v>379</v>
      </c>
      <c r="H123" s="18" t="s">
        <v>379</v>
      </c>
      <c r="I123" s="18" t="s">
        <v>379</v>
      </c>
      <c r="J123" s="43" t="s">
        <v>379</v>
      </c>
      <c r="K123" s="18" t="s">
        <v>379</v>
      </c>
      <c r="L123" s="43" t="s">
        <v>379</v>
      </c>
      <c r="M123" s="18" t="s">
        <v>379</v>
      </c>
      <c r="N123" s="30">
        <v>6.4285714285714293E-2</v>
      </c>
      <c r="O123" s="52"/>
      <c r="P123" s="97">
        <f t="shared" si="2"/>
        <v>5785714.2857142864</v>
      </c>
      <c r="Q123" s="97">
        <f t="shared" si="3"/>
        <v>0</v>
      </c>
    </row>
    <row r="124" spans="1:17" s="11" customFormat="1" hidden="1" outlineLevel="4" x14ac:dyDescent="0.25">
      <c r="A124" s="8"/>
      <c r="B124" s="12"/>
      <c r="C124" s="15"/>
      <c r="D124" s="20"/>
      <c r="E124" s="4"/>
      <c r="F124" s="18" t="s">
        <v>261</v>
      </c>
      <c r="G124" s="18" t="s">
        <v>379</v>
      </c>
      <c r="H124" s="18" t="s">
        <v>379</v>
      </c>
      <c r="I124" s="18" t="s">
        <v>379</v>
      </c>
      <c r="J124" s="43" t="s">
        <v>379</v>
      </c>
      <c r="K124" s="18" t="s">
        <v>379</v>
      </c>
      <c r="L124" s="43" t="s">
        <v>379</v>
      </c>
      <c r="M124" s="18" t="s">
        <v>379</v>
      </c>
      <c r="N124" s="30">
        <v>6.4285714285714293E-2</v>
      </c>
      <c r="O124" s="52"/>
      <c r="P124" s="97">
        <f t="shared" si="2"/>
        <v>5785714.2857142864</v>
      </c>
      <c r="Q124" s="97">
        <f t="shared" si="3"/>
        <v>0</v>
      </c>
    </row>
    <row r="125" spans="1:17" s="11" customFormat="1" hidden="1" outlineLevel="4" x14ac:dyDescent="0.25">
      <c r="A125" s="8"/>
      <c r="B125" s="12"/>
      <c r="C125" s="15"/>
      <c r="D125" s="20"/>
      <c r="E125" s="4"/>
      <c r="F125" s="18" t="s">
        <v>38</v>
      </c>
      <c r="G125" s="18" t="s">
        <v>379</v>
      </c>
      <c r="H125" s="18" t="s">
        <v>379</v>
      </c>
      <c r="I125" s="18" t="s">
        <v>379</v>
      </c>
      <c r="J125" s="43" t="s">
        <v>379</v>
      </c>
      <c r="K125" s="18" t="s">
        <v>379</v>
      </c>
      <c r="L125" s="43" t="s">
        <v>379</v>
      </c>
      <c r="M125" s="18" t="s">
        <v>379</v>
      </c>
      <c r="N125" s="30">
        <v>4.2857142857142851E-2</v>
      </c>
      <c r="O125" s="52"/>
      <c r="P125" s="97">
        <f t="shared" si="2"/>
        <v>3857142.8571428568</v>
      </c>
      <c r="Q125" s="97">
        <f t="shared" si="3"/>
        <v>0</v>
      </c>
    </row>
    <row r="126" spans="1:17" s="11" customFormat="1" outlineLevel="2" x14ac:dyDescent="0.25">
      <c r="A126" s="8"/>
      <c r="B126" s="12"/>
      <c r="C126" s="15"/>
      <c r="D126" s="15"/>
      <c r="E126" s="16"/>
      <c r="F126" s="17" t="s">
        <v>160</v>
      </c>
      <c r="G126" s="17"/>
      <c r="H126" s="17"/>
      <c r="I126" s="17"/>
      <c r="J126" s="41"/>
      <c r="K126" s="17"/>
      <c r="L126" s="41"/>
      <c r="M126" s="17"/>
      <c r="N126" s="26">
        <v>6.4555420219244821</v>
      </c>
      <c r="O126" s="50">
        <v>0</v>
      </c>
      <c r="P126" s="99">
        <f t="shared" si="2"/>
        <v>580998781.9732033</v>
      </c>
      <c r="Q126" s="99">
        <f t="shared" si="3"/>
        <v>0</v>
      </c>
    </row>
    <row r="127" spans="1:17" s="11" customFormat="1" ht="14.25" customHeight="1" outlineLevel="3" collapsed="1" x14ac:dyDescent="0.25">
      <c r="A127" s="8"/>
      <c r="B127" s="12"/>
      <c r="C127" s="15"/>
      <c r="D127" s="20"/>
      <c r="E127" s="21"/>
      <c r="F127" s="22" t="s">
        <v>164</v>
      </c>
      <c r="G127" s="22"/>
      <c r="H127" s="22"/>
      <c r="I127" s="22"/>
      <c r="J127" s="44"/>
      <c r="K127" s="22"/>
      <c r="L127" s="44"/>
      <c r="M127" s="22"/>
      <c r="N127" s="23">
        <v>0.24360535931790497</v>
      </c>
      <c r="O127" s="53">
        <v>0</v>
      </c>
      <c r="P127" s="101">
        <f t="shared" si="2"/>
        <v>21924482.338611446</v>
      </c>
      <c r="Q127" s="101">
        <f t="shared" si="3"/>
        <v>0</v>
      </c>
    </row>
    <row r="128" spans="1:17" s="11" customFormat="1" hidden="1" outlineLevel="4" x14ac:dyDescent="0.25">
      <c r="A128" s="8"/>
      <c r="B128" s="12"/>
      <c r="C128" s="15"/>
      <c r="D128" s="20"/>
      <c r="E128" s="24"/>
      <c r="F128" s="25" t="s">
        <v>82</v>
      </c>
      <c r="G128" s="25" t="s">
        <v>379</v>
      </c>
      <c r="H128" s="25" t="s">
        <v>379</v>
      </c>
      <c r="I128" s="25" t="s">
        <v>379</v>
      </c>
      <c r="J128" s="42" t="s">
        <v>379</v>
      </c>
      <c r="K128" s="25" t="s">
        <v>379</v>
      </c>
      <c r="L128" s="42" t="s">
        <v>379</v>
      </c>
      <c r="M128" s="25" t="s">
        <v>379</v>
      </c>
      <c r="N128" s="29">
        <v>4.8721071863580996E-2</v>
      </c>
      <c r="O128" s="51"/>
      <c r="P128" s="96">
        <f t="shared" si="2"/>
        <v>4384896.4677222893</v>
      </c>
      <c r="Q128" s="96">
        <f t="shared" si="3"/>
        <v>0</v>
      </c>
    </row>
    <row r="129" spans="1:17" s="11" customFormat="1" hidden="1" outlineLevel="4" x14ac:dyDescent="0.25">
      <c r="A129" s="8"/>
      <c r="B129" s="12"/>
      <c r="C129" s="15"/>
      <c r="D129" s="20"/>
      <c r="E129" s="24"/>
      <c r="F129" s="25" t="s">
        <v>83</v>
      </c>
      <c r="G129" s="25" t="s">
        <v>379</v>
      </c>
      <c r="H129" s="25" t="s">
        <v>379</v>
      </c>
      <c r="I129" s="25" t="s">
        <v>379</v>
      </c>
      <c r="J129" s="42" t="s">
        <v>379</v>
      </c>
      <c r="K129" s="25" t="s">
        <v>379</v>
      </c>
      <c r="L129" s="42" t="s">
        <v>379</v>
      </c>
      <c r="M129" s="25" t="s">
        <v>379</v>
      </c>
      <c r="N129" s="29">
        <v>4.8721071863580996E-2</v>
      </c>
      <c r="O129" s="51"/>
      <c r="P129" s="96">
        <f t="shared" si="2"/>
        <v>4384896.4677222893</v>
      </c>
      <c r="Q129" s="96">
        <f t="shared" si="3"/>
        <v>0</v>
      </c>
    </row>
    <row r="130" spans="1:17" s="11" customFormat="1" hidden="1" outlineLevel="4" x14ac:dyDescent="0.25">
      <c r="A130" s="8"/>
      <c r="B130" s="12"/>
      <c r="C130" s="15"/>
      <c r="D130" s="20"/>
      <c r="E130" s="24"/>
      <c r="F130" s="25" t="s">
        <v>84</v>
      </c>
      <c r="G130" s="25" t="s">
        <v>379</v>
      </c>
      <c r="H130" s="25" t="s">
        <v>379</v>
      </c>
      <c r="I130" s="25" t="s">
        <v>379</v>
      </c>
      <c r="J130" s="42" t="s">
        <v>379</v>
      </c>
      <c r="K130" s="25" t="s">
        <v>379</v>
      </c>
      <c r="L130" s="42" t="s">
        <v>379</v>
      </c>
      <c r="M130" s="25" t="s">
        <v>379</v>
      </c>
      <c r="N130" s="29">
        <v>4.8721071863580996E-2</v>
      </c>
      <c r="O130" s="51"/>
      <c r="P130" s="96">
        <f t="shared" si="2"/>
        <v>4384896.4677222893</v>
      </c>
      <c r="Q130" s="96">
        <f t="shared" si="3"/>
        <v>0</v>
      </c>
    </row>
    <row r="131" spans="1:17" s="11" customFormat="1" hidden="1" outlineLevel="4" x14ac:dyDescent="0.25">
      <c r="A131" s="8"/>
      <c r="B131" s="12"/>
      <c r="C131" s="15"/>
      <c r="D131" s="20"/>
      <c r="E131" s="4"/>
      <c r="F131" s="18" t="s">
        <v>139</v>
      </c>
      <c r="G131" s="18" t="s">
        <v>379</v>
      </c>
      <c r="H131" s="18" t="s">
        <v>379</v>
      </c>
      <c r="I131" s="18" t="s">
        <v>379</v>
      </c>
      <c r="J131" s="43" t="s">
        <v>379</v>
      </c>
      <c r="K131" s="18" t="s">
        <v>379</v>
      </c>
      <c r="L131" s="43" t="s">
        <v>379</v>
      </c>
      <c r="M131" s="18" t="s">
        <v>379</v>
      </c>
      <c r="N131" s="30">
        <v>4.8721071863580996E-2</v>
      </c>
      <c r="O131" s="52"/>
      <c r="P131" s="97">
        <f t="shared" si="2"/>
        <v>4384896.4677222893</v>
      </c>
      <c r="Q131" s="97">
        <f t="shared" si="3"/>
        <v>0</v>
      </c>
    </row>
    <row r="132" spans="1:17" s="11" customFormat="1" hidden="1" outlineLevel="4" x14ac:dyDescent="0.25">
      <c r="A132" s="8"/>
      <c r="B132" s="12"/>
      <c r="C132" s="15"/>
      <c r="D132" s="20"/>
      <c r="E132" s="4"/>
      <c r="F132" s="18" t="s">
        <v>142</v>
      </c>
      <c r="G132" s="18" t="s">
        <v>379</v>
      </c>
      <c r="H132" s="18" t="s">
        <v>379</v>
      </c>
      <c r="I132" s="18" t="s">
        <v>379</v>
      </c>
      <c r="J132" s="43" t="s">
        <v>379</v>
      </c>
      <c r="K132" s="18" t="s">
        <v>379</v>
      </c>
      <c r="L132" s="43" t="s">
        <v>379</v>
      </c>
      <c r="M132" s="18" t="s">
        <v>379</v>
      </c>
      <c r="N132" s="30">
        <v>4.8721071863580996E-2</v>
      </c>
      <c r="O132" s="52"/>
      <c r="P132" s="97">
        <f t="shared" si="2"/>
        <v>4384896.4677222893</v>
      </c>
      <c r="Q132" s="97">
        <f t="shared" si="3"/>
        <v>0</v>
      </c>
    </row>
    <row r="133" spans="1:17" s="11" customFormat="1" ht="15.75" customHeight="1" outlineLevel="3" collapsed="1" x14ac:dyDescent="0.25">
      <c r="A133" s="8"/>
      <c r="B133" s="12"/>
      <c r="C133" s="15"/>
      <c r="D133" s="20"/>
      <c r="E133" s="21"/>
      <c r="F133" s="22" t="s">
        <v>165</v>
      </c>
      <c r="G133" s="22"/>
      <c r="H133" s="22"/>
      <c r="I133" s="22"/>
      <c r="J133" s="44"/>
      <c r="K133" s="22"/>
      <c r="L133" s="44"/>
      <c r="M133" s="22"/>
      <c r="N133" s="23">
        <v>0.36540803897685753</v>
      </c>
      <c r="O133" s="53"/>
      <c r="P133" s="101">
        <f t="shared" ref="P133:P196" si="4">N133*$P$3/$N$3</f>
        <v>32886723.507917181</v>
      </c>
      <c r="Q133" s="101">
        <f t="shared" ref="Q133:Q196" si="5">P133*O133</f>
        <v>0</v>
      </c>
    </row>
    <row r="134" spans="1:17" s="11" customFormat="1" hidden="1" outlineLevel="4" x14ac:dyDescent="0.25">
      <c r="A134" s="8"/>
      <c r="B134" s="12"/>
      <c r="C134" s="15"/>
      <c r="D134" s="20"/>
      <c r="E134" s="4"/>
      <c r="F134" s="18" t="s">
        <v>140</v>
      </c>
      <c r="G134" s="18" t="s">
        <v>379</v>
      </c>
      <c r="H134" s="18" t="s">
        <v>379</v>
      </c>
      <c r="I134" s="18" t="s">
        <v>379</v>
      </c>
      <c r="J134" s="43" t="s">
        <v>379</v>
      </c>
      <c r="K134" s="18" t="s">
        <v>379</v>
      </c>
      <c r="L134" s="43" t="s">
        <v>379</v>
      </c>
      <c r="M134" s="18" t="s">
        <v>379</v>
      </c>
      <c r="N134" s="30">
        <v>4.8721071863580996E-2</v>
      </c>
      <c r="O134" s="52"/>
      <c r="P134" s="97">
        <f t="shared" si="4"/>
        <v>4384896.4677222893</v>
      </c>
      <c r="Q134" s="97">
        <f t="shared" si="5"/>
        <v>0</v>
      </c>
    </row>
    <row r="135" spans="1:17" s="11" customFormat="1" hidden="1" outlineLevel="4" x14ac:dyDescent="0.25">
      <c r="A135" s="8"/>
      <c r="B135" s="12"/>
      <c r="C135" s="15"/>
      <c r="D135" s="20"/>
      <c r="E135" s="4"/>
      <c r="F135" s="18" t="s">
        <v>141</v>
      </c>
      <c r="G135" s="18" t="s">
        <v>379</v>
      </c>
      <c r="H135" s="18" t="s">
        <v>379</v>
      </c>
      <c r="I135" s="18" t="s">
        <v>379</v>
      </c>
      <c r="J135" s="43" t="s">
        <v>379</v>
      </c>
      <c r="K135" s="18" t="s">
        <v>379</v>
      </c>
      <c r="L135" s="43" t="s">
        <v>379</v>
      </c>
      <c r="M135" s="18" t="s">
        <v>379</v>
      </c>
      <c r="N135" s="30">
        <v>4.8721071863580996E-2</v>
      </c>
      <c r="O135" s="52"/>
      <c r="P135" s="97">
        <f t="shared" si="4"/>
        <v>4384896.4677222893</v>
      </c>
      <c r="Q135" s="97">
        <f t="shared" si="5"/>
        <v>0</v>
      </c>
    </row>
    <row r="136" spans="1:17" s="11" customFormat="1" hidden="1" outlineLevel="4" x14ac:dyDescent="0.25">
      <c r="A136" s="8"/>
      <c r="B136" s="12"/>
      <c r="C136" s="15"/>
      <c r="D136" s="20"/>
      <c r="E136" s="4"/>
      <c r="F136" s="18" t="s">
        <v>262</v>
      </c>
      <c r="G136" s="18" t="s">
        <v>379</v>
      </c>
      <c r="H136" s="18" t="s">
        <v>379</v>
      </c>
      <c r="I136" s="18" t="s">
        <v>379</v>
      </c>
      <c r="J136" s="43" t="s">
        <v>379</v>
      </c>
      <c r="K136" s="18" t="s">
        <v>379</v>
      </c>
      <c r="L136" s="43" t="s">
        <v>379</v>
      </c>
      <c r="M136" s="18" t="s">
        <v>379</v>
      </c>
      <c r="N136" s="30">
        <v>4.8721071863580996E-2</v>
      </c>
      <c r="O136" s="52"/>
      <c r="P136" s="97">
        <f t="shared" si="4"/>
        <v>4384896.4677222893</v>
      </c>
      <c r="Q136" s="97">
        <f t="shared" si="5"/>
        <v>0</v>
      </c>
    </row>
    <row r="137" spans="1:17" s="11" customFormat="1" hidden="1" outlineLevel="4" x14ac:dyDescent="0.25">
      <c r="A137" s="8"/>
      <c r="B137" s="12"/>
      <c r="C137" s="15"/>
      <c r="D137" s="20"/>
      <c r="E137" s="4"/>
      <c r="F137" s="18" t="s">
        <v>263</v>
      </c>
      <c r="G137" s="18" t="s">
        <v>379</v>
      </c>
      <c r="H137" s="18" t="s">
        <v>379</v>
      </c>
      <c r="I137" s="18" t="s">
        <v>379</v>
      </c>
      <c r="J137" s="43" t="s">
        <v>379</v>
      </c>
      <c r="K137" s="18" t="s">
        <v>379</v>
      </c>
      <c r="L137" s="43" t="s">
        <v>379</v>
      </c>
      <c r="M137" s="18" t="s">
        <v>379</v>
      </c>
      <c r="N137" s="30">
        <v>4.8721071863580996E-2</v>
      </c>
      <c r="O137" s="52"/>
      <c r="P137" s="97">
        <f t="shared" si="4"/>
        <v>4384896.4677222893</v>
      </c>
      <c r="Q137" s="97">
        <f t="shared" si="5"/>
        <v>0</v>
      </c>
    </row>
    <row r="138" spans="1:17" s="11" customFormat="1" hidden="1" outlineLevel="4" x14ac:dyDescent="0.25">
      <c r="A138" s="8"/>
      <c r="B138" s="12"/>
      <c r="C138" s="15"/>
      <c r="D138" s="20"/>
      <c r="E138" s="4"/>
      <c r="F138" s="18" t="s">
        <v>143</v>
      </c>
      <c r="G138" s="18" t="s">
        <v>379</v>
      </c>
      <c r="H138" s="18" t="s">
        <v>379</v>
      </c>
      <c r="I138" s="18" t="s">
        <v>379</v>
      </c>
      <c r="J138" s="43" t="s">
        <v>379</v>
      </c>
      <c r="K138" s="18" t="s">
        <v>379</v>
      </c>
      <c r="L138" s="43" t="s">
        <v>379</v>
      </c>
      <c r="M138" s="18" t="s">
        <v>379</v>
      </c>
      <c r="N138" s="30">
        <v>4.8721071863580996E-2</v>
      </c>
      <c r="O138" s="52"/>
      <c r="P138" s="97">
        <f t="shared" si="4"/>
        <v>4384896.4677222893</v>
      </c>
      <c r="Q138" s="97">
        <f t="shared" si="5"/>
        <v>0</v>
      </c>
    </row>
    <row r="139" spans="1:17" s="11" customFormat="1" hidden="1" outlineLevel="4" x14ac:dyDescent="0.25">
      <c r="A139" s="8"/>
      <c r="B139" s="12"/>
      <c r="C139" s="15"/>
      <c r="D139" s="20"/>
      <c r="E139" s="4"/>
      <c r="F139" s="18" t="s">
        <v>143</v>
      </c>
      <c r="G139" s="18" t="s">
        <v>379</v>
      </c>
      <c r="H139" s="18" t="s">
        <v>379</v>
      </c>
      <c r="I139" s="18" t="s">
        <v>379</v>
      </c>
      <c r="J139" s="43" t="s">
        <v>379</v>
      </c>
      <c r="K139" s="18" t="s">
        <v>379</v>
      </c>
      <c r="L139" s="43" t="s">
        <v>379</v>
      </c>
      <c r="M139" s="18" t="s">
        <v>379</v>
      </c>
      <c r="N139" s="30">
        <v>4.8721071863580996E-2</v>
      </c>
      <c r="O139" s="52"/>
      <c r="P139" s="97">
        <f t="shared" si="4"/>
        <v>4384896.4677222893</v>
      </c>
      <c r="Q139" s="97">
        <f t="shared" si="5"/>
        <v>0</v>
      </c>
    </row>
    <row r="140" spans="1:17" s="11" customFormat="1" hidden="1" outlineLevel="4" x14ac:dyDescent="0.25">
      <c r="A140" s="8"/>
      <c r="B140" s="12"/>
      <c r="C140" s="15"/>
      <c r="D140" s="20"/>
      <c r="E140" s="4"/>
      <c r="F140" s="18" t="s">
        <v>144</v>
      </c>
      <c r="G140" s="18" t="s">
        <v>379</v>
      </c>
      <c r="H140" s="18" t="s">
        <v>379</v>
      </c>
      <c r="I140" s="18" t="s">
        <v>379</v>
      </c>
      <c r="J140" s="43" t="s">
        <v>379</v>
      </c>
      <c r="K140" s="18" t="s">
        <v>379</v>
      </c>
      <c r="L140" s="43" t="s">
        <v>379</v>
      </c>
      <c r="M140" s="18" t="s">
        <v>379</v>
      </c>
      <c r="N140" s="30">
        <v>3.6540803897685749E-2</v>
      </c>
      <c r="O140" s="52"/>
      <c r="P140" s="97">
        <f t="shared" si="4"/>
        <v>3288672.3507917169</v>
      </c>
      <c r="Q140" s="97">
        <f t="shared" si="5"/>
        <v>0</v>
      </c>
    </row>
    <row r="141" spans="1:17" s="11" customFormat="1" hidden="1" outlineLevel="4" x14ac:dyDescent="0.25">
      <c r="A141" s="8"/>
      <c r="B141" s="12"/>
      <c r="C141" s="15"/>
      <c r="D141" s="20"/>
      <c r="E141" s="4"/>
      <c r="F141" s="18" t="s">
        <v>144</v>
      </c>
      <c r="G141" s="18" t="s">
        <v>379</v>
      </c>
      <c r="H141" s="18" t="s">
        <v>379</v>
      </c>
      <c r="I141" s="18" t="s">
        <v>379</v>
      </c>
      <c r="J141" s="43" t="s">
        <v>379</v>
      </c>
      <c r="K141" s="18" t="s">
        <v>379</v>
      </c>
      <c r="L141" s="43" t="s">
        <v>379</v>
      </c>
      <c r="M141" s="18" t="s">
        <v>379</v>
      </c>
      <c r="N141" s="30">
        <v>3.6540803897685749E-2</v>
      </c>
      <c r="O141" s="52"/>
      <c r="P141" s="97">
        <f t="shared" si="4"/>
        <v>3288672.3507917169</v>
      </c>
      <c r="Q141" s="97">
        <f t="shared" si="5"/>
        <v>0</v>
      </c>
    </row>
    <row r="142" spans="1:17" s="11" customFormat="1" outlineLevel="3" collapsed="1" x14ac:dyDescent="0.25">
      <c r="A142" s="8"/>
      <c r="B142" s="12"/>
      <c r="C142" s="15"/>
      <c r="D142" s="20"/>
      <c r="E142" s="21"/>
      <c r="F142" s="22" t="s">
        <v>166</v>
      </c>
      <c r="G142" s="22"/>
      <c r="H142" s="22"/>
      <c r="I142" s="22"/>
      <c r="J142" s="44"/>
      <c r="K142" s="22"/>
      <c r="L142" s="44"/>
      <c r="M142" s="22"/>
      <c r="N142" s="23">
        <v>0.85261875761266748</v>
      </c>
      <c r="O142" s="53"/>
      <c r="P142" s="101">
        <f t="shared" si="4"/>
        <v>76735688.185140073</v>
      </c>
      <c r="Q142" s="101">
        <f t="shared" si="5"/>
        <v>0</v>
      </c>
    </row>
    <row r="143" spans="1:17" s="11" customFormat="1" hidden="1" outlineLevel="4" x14ac:dyDescent="0.25">
      <c r="A143" s="8"/>
      <c r="B143" s="12"/>
      <c r="C143" s="15"/>
      <c r="D143" s="20"/>
      <c r="E143" s="4"/>
      <c r="F143" s="18" t="s">
        <v>115</v>
      </c>
      <c r="G143" s="18" t="s">
        <v>379</v>
      </c>
      <c r="H143" s="18" t="s">
        <v>379</v>
      </c>
      <c r="I143" s="18" t="s">
        <v>379</v>
      </c>
      <c r="J143" s="43" t="s">
        <v>379</v>
      </c>
      <c r="K143" s="18" t="s">
        <v>379</v>
      </c>
      <c r="L143" s="43" t="s">
        <v>379</v>
      </c>
      <c r="M143" s="18" t="s">
        <v>379</v>
      </c>
      <c r="N143" s="30">
        <v>0.85261875761266748</v>
      </c>
      <c r="O143" s="52"/>
      <c r="P143" s="97">
        <f t="shared" si="4"/>
        <v>76735688.185140073</v>
      </c>
      <c r="Q143" s="97">
        <f t="shared" si="5"/>
        <v>0</v>
      </c>
    </row>
    <row r="144" spans="1:17" s="11" customFormat="1" outlineLevel="3" collapsed="1" x14ac:dyDescent="0.25">
      <c r="A144" s="8"/>
      <c r="B144" s="12"/>
      <c r="C144" s="15"/>
      <c r="D144" s="20"/>
      <c r="E144" s="21"/>
      <c r="F144" s="22" t="s">
        <v>120</v>
      </c>
      <c r="G144" s="22"/>
      <c r="H144" s="22"/>
      <c r="I144" s="22"/>
      <c r="J144" s="44"/>
      <c r="K144" s="22"/>
      <c r="L144" s="44"/>
      <c r="M144" s="22"/>
      <c r="N144" s="23">
        <v>2.0706455542021924</v>
      </c>
      <c r="O144" s="53"/>
      <c r="P144" s="101">
        <f t="shared" si="4"/>
        <v>186358099.87819731</v>
      </c>
      <c r="Q144" s="101">
        <f t="shared" si="5"/>
        <v>0</v>
      </c>
    </row>
    <row r="145" spans="1:17" s="11" customFormat="1" hidden="1" outlineLevel="4" x14ac:dyDescent="0.25">
      <c r="A145" s="8"/>
      <c r="B145" s="12"/>
      <c r="C145" s="15"/>
      <c r="D145" s="20"/>
      <c r="E145" s="4"/>
      <c r="F145" s="18" t="s">
        <v>120</v>
      </c>
      <c r="G145" s="18" t="s">
        <v>379</v>
      </c>
      <c r="H145" s="18" t="s">
        <v>379</v>
      </c>
      <c r="I145" s="18" t="s">
        <v>379</v>
      </c>
      <c r="J145" s="43" t="s">
        <v>379</v>
      </c>
      <c r="K145" s="18" t="s">
        <v>379</v>
      </c>
      <c r="L145" s="43" t="s">
        <v>379</v>
      </c>
      <c r="M145" s="18" t="s">
        <v>379</v>
      </c>
      <c r="N145" s="30">
        <v>2.0706455542021924</v>
      </c>
      <c r="O145" s="52"/>
      <c r="P145" s="97">
        <f t="shared" si="4"/>
        <v>186358099.87819731</v>
      </c>
      <c r="Q145" s="97">
        <f t="shared" si="5"/>
        <v>0</v>
      </c>
    </row>
    <row r="146" spans="1:17" s="11" customFormat="1" outlineLevel="3" collapsed="1" x14ac:dyDescent="0.25">
      <c r="A146" s="8"/>
      <c r="B146" s="12"/>
      <c r="C146" s="15"/>
      <c r="D146" s="20"/>
      <c r="E146" s="21"/>
      <c r="F146" s="22" t="s">
        <v>171</v>
      </c>
      <c r="G146" s="22"/>
      <c r="H146" s="22"/>
      <c r="I146" s="22"/>
      <c r="J146" s="44"/>
      <c r="K146" s="22"/>
      <c r="L146" s="44"/>
      <c r="M146" s="22"/>
      <c r="N146" s="23">
        <v>0.36540803897685753</v>
      </c>
      <c r="O146" s="53"/>
      <c r="P146" s="101">
        <f t="shared" si="4"/>
        <v>32886723.507917181</v>
      </c>
      <c r="Q146" s="101">
        <f t="shared" si="5"/>
        <v>0</v>
      </c>
    </row>
    <row r="147" spans="1:17" s="11" customFormat="1" hidden="1" outlineLevel="4" x14ac:dyDescent="0.25">
      <c r="A147" s="8"/>
      <c r="B147" s="12"/>
      <c r="C147" s="15"/>
      <c r="D147" s="20"/>
      <c r="E147" s="4"/>
      <c r="F147" s="18" t="s">
        <v>108</v>
      </c>
      <c r="G147" s="18" t="s">
        <v>379</v>
      </c>
      <c r="H147" s="18" t="s">
        <v>379</v>
      </c>
      <c r="I147" s="18" t="s">
        <v>379</v>
      </c>
      <c r="J147" s="43" t="s">
        <v>379</v>
      </c>
      <c r="K147" s="18" t="s">
        <v>379</v>
      </c>
      <c r="L147" s="43" t="s">
        <v>379</v>
      </c>
      <c r="M147" s="18" t="s">
        <v>379</v>
      </c>
      <c r="N147" s="30">
        <v>4.8721071863580996E-2</v>
      </c>
      <c r="O147" s="52"/>
      <c r="P147" s="97">
        <f t="shared" si="4"/>
        <v>4384896.4677222893</v>
      </c>
      <c r="Q147" s="97">
        <f t="shared" si="5"/>
        <v>0</v>
      </c>
    </row>
    <row r="148" spans="1:17" s="11" customFormat="1" hidden="1" outlineLevel="4" x14ac:dyDescent="0.25">
      <c r="A148" s="8"/>
      <c r="B148" s="12"/>
      <c r="C148" s="15"/>
      <c r="D148" s="20"/>
      <c r="E148" s="4"/>
      <c r="F148" s="18" t="s">
        <v>109</v>
      </c>
      <c r="G148" s="18" t="s">
        <v>379</v>
      </c>
      <c r="H148" s="18" t="s">
        <v>379</v>
      </c>
      <c r="I148" s="18" t="s">
        <v>379</v>
      </c>
      <c r="J148" s="43" t="s">
        <v>379</v>
      </c>
      <c r="K148" s="18" t="s">
        <v>379</v>
      </c>
      <c r="L148" s="43" t="s">
        <v>379</v>
      </c>
      <c r="M148" s="18" t="s">
        <v>379</v>
      </c>
      <c r="N148" s="30">
        <v>4.8721071863580996E-2</v>
      </c>
      <c r="O148" s="52"/>
      <c r="P148" s="97">
        <f t="shared" si="4"/>
        <v>4384896.4677222893</v>
      </c>
      <c r="Q148" s="97">
        <f t="shared" si="5"/>
        <v>0</v>
      </c>
    </row>
    <row r="149" spans="1:17" s="11" customFormat="1" hidden="1" outlineLevel="4" x14ac:dyDescent="0.25">
      <c r="A149" s="8"/>
      <c r="B149" s="12"/>
      <c r="C149" s="15"/>
      <c r="D149" s="20"/>
      <c r="E149" s="4"/>
      <c r="F149" s="18" t="s">
        <v>110</v>
      </c>
      <c r="G149" s="18" t="s">
        <v>379</v>
      </c>
      <c r="H149" s="18" t="s">
        <v>379</v>
      </c>
      <c r="I149" s="18" t="s">
        <v>379</v>
      </c>
      <c r="J149" s="43" t="s">
        <v>379</v>
      </c>
      <c r="K149" s="18" t="s">
        <v>379</v>
      </c>
      <c r="L149" s="43" t="s">
        <v>379</v>
      </c>
      <c r="M149" s="18" t="s">
        <v>379</v>
      </c>
      <c r="N149" s="30">
        <v>4.8721071863580996E-2</v>
      </c>
      <c r="O149" s="52"/>
      <c r="P149" s="97">
        <f t="shared" si="4"/>
        <v>4384896.4677222893</v>
      </c>
      <c r="Q149" s="97">
        <f t="shared" si="5"/>
        <v>0</v>
      </c>
    </row>
    <row r="150" spans="1:17" s="11" customFormat="1" hidden="1" outlineLevel="4" x14ac:dyDescent="0.25">
      <c r="A150" s="8"/>
      <c r="B150" s="12"/>
      <c r="C150" s="15"/>
      <c r="D150" s="20"/>
      <c r="E150" s="4"/>
      <c r="F150" s="18" t="s">
        <v>111</v>
      </c>
      <c r="G150" s="18" t="s">
        <v>379</v>
      </c>
      <c r="H150" s="18" t="s">
        <v>379</v>
      </c>
      <c r="I150" s="18" t="s">
        <v>379</v>
      </c>
      <c r="J150" s="43" t="s">
        <v>379</v>
      </c>
      <c r="K150" s="18" t="s">
        <v>379</v>
      </c>
      <c r="L150" s="43" t="s">
        <v>379</v>
      </c>
      <c r="M150" s="18" t="s">
        <v>379</v>
      </c>
      <c r="N150" s="30">
        <v>3.6540803897685749E-2</v>
      </c>
      <c r="O150" s="52"/>
      <c r="P150" s="97">
        <f t="shared" si="4"/>
        <v>3288672.3507917169</v>
      </c>
      <c r="Q150" s="97">
        <f t="shared" si="5"/>
        <v>0</v>
      </c>
    </row>
    <row r="151" spans="1:17" s="11" customFormat="1" hidden="1" outlineLevel="4" x14ac:dyDescent="0.25">
      <c r="A151" s="8"/>
      <c r="B151" s="12"/>
      <c r="C151" s="15"/>
      <c r="D151" s="20"/>
      <c r="E151" s="4"/>
      <c r="F151" s="18" t="s">
        <v>112</v>
      </c>
      <c r="G151" s="18" t="s">
        <v>379</v>
      </c>
      <c r="H151" s="18" t="s">
        <v>379</v>
      </c>
      <c r="I151" s="18" t="s">
        <v>379</v>
      </c>
      <c r="J151" s="43" t="s">
        <v>379</v>
      </c>
      <c r="K151" s="18" t="s">
        <v>379</v>
      </c>
      <c r="L151" s="43" t="s">
        <v>379</v>
      </c>
      <c r="M151" s="18" t="s">
        <v>379</v>
      </c>
      <c r="N151" s="30">
        <v>3.6540803897685749E-2</v>
      </c>
      <c r="O151" s="52"/>
      <c r="P151" s="97">
        <f t="shared" si="4"/>
        <v>3288672.3507917169</v>
      </c>
      <c r="Q151" s="97">
        <f t="shared" si="5"/>
        <v>0</v>
      </c>
    </row>
    <row r="152" spans="1:17" s="11" customFormat="1" hidden="1" outlineLevel="4" x14ac:dyDescent="0.25">
      <c r="A152" s="8"/>
      <c r="B152" s="12"/>
      <c r="C152" s="15"/>
      <c r="D152" s="20"/>
      <c r="E152" s="4"/>
      <c r="F152" s="18" t="s">
        <v>264</v>
      </c>
      <c r="G152" s="18" t="s">
        <v>379</v>
      </c>
      <c r="H152" s="18" t="s">
        <v>379</v>
      </c>
      <c r="I152" s="18" t="s">
        <v>379</v>
      </c>
      <c r="J152" s="43" t="s">
        <v>379</v>
      </c>
      <c r="K152" s="18" t="s">
        <v>379</v>
      </c>
      <c r="L152" s="43" t="s">
        <v>379</v>
      </c>
      <c r="M152" s="18" t="s">
        <v>379</v>
      </c>
      <c r="N152" s="30">
        <v>3.6540803897685749E-2</v>
      </c>
      <c r="O152" s="52"/>
      <c r="P152" s="97">
        <f t="shared" si="4"/>
        <v>3288672.3507917169</v>
      </c>
      <c r="Q152" s="97">
        <f t="shared" si="5"/>
        <v>0</v>
      </c>
    </row>
    <row r="153" spans="1:17" s="11" customFormat="1" hidden="1" outlineLevel="4" x14ac:dyDescent="0.25">
      <c r="A153" s="8"/>
      <c r="B153" s="12"/>
      <c r="C153" s="15"/>
      <c r="D153" s="20"/>
      <c r="E153" s="4"/>
      <c r="F153" s="18" t="s">
        <v>113</v>
      </c>
      <c r="G153" s="18" t="s">
        <v>379</v>
      </c>
      <c r="H153" s="18" t="s">
        <v>379</v>
      </c>
      <c r="I153" s="18" t="s">
        <v>379</v>
      </c>
      <c r="J153" s="43" t="s">
        <v>379</v>
      </c>
      <c r="K153" s="18" t="s">
        <v>379</v>
      </c>
      <c r="L153" s="43" t="s">
        <v>379</v>
      </c>
      <c r="M153" s="18" t="s">
        <v>379</v>
      </c>
      <c r="N153" s="30">
        <v>3.6540803897685749E-2</v>
      </c>
      <c r="O153" s="52"/>
      <c r="P153" s="97">
        <f t="shared" si="4"/>
        <v>3288672.3507917169</v>
      </c>
      <c r="Q153" s="97">
        <f t="shared" si="5"/>
        <v>0</v>
      </c>
    </row>
    <row r="154" spans="1:17" s="11" customFormat="1" hidden="1" outlineLevel="4" x14ac:dyDescent="0.25">
      <c r="A154" s="8"/>
      <c r="B154" s="12"/>
      <c r="C154" s="15"/>
      <c r="D154" s="20"/>
      <c r="E154" s="4"/>
      <c r="F154" s="18" t="s">
        <v>114</v>
      </c>
      <c r="G154" s="18" t="s">
        <v>379</v>
      </c>
      <c r="H154" s="18" t="s">
        <v>379</v>
      </c>
      <c r="I154" s="18" t="s">
        <v>379</v>
      </c>
      <c r="J154" s="43" t="s">
        <v>379</v>
      </c>
      <c r="K154" s="18" t="s">
        <v>379</v>
      </c>
      <c r="L154" s="43" t="s">
        <v>379</v>
      </c>
      <c r="M154" s="18" t="s">
        <v>379</v>
      </c>
      <c r="N154" s="30">
        <v>3.6540803897685749E-2</v>
      </c>
      <c r="O154" s="52"/>
      <c r="P154" s="97">
        <f t="shared" si="4"/>
        <v>3288672.3507917169</v>
      </c>
      <c r="Q154" s="97">
        <f t="shared" si="5"/>
        <v>0</v>
      </c>
    </row>
    <row r="155" spans="1:17" s="11" customFormat="1" hidden="1" outlineLevel="4" x14ac:dyDescent="0.25">
      <c r="A155" s="8"/>
      <c r="B155" s="12"/>
      <c r="C155" s="15"/>
      <c r="D155" s="20"/>
      <c r="E155" s="4"/>
      <c r="F155" s="18" t="s">
        <v>116</v>
      </c>
      <c r="G155" s="18" t="s">
        <v>379</v>
      </c>
      <c r="H155" s="18" t="s">
        <v>379</v>
      </c>
      <c r="I155" s="18" t="s">
        <v>379</v>
      </c>
      <c r="J155" s="43" t="s">
        <v>379</v>
      </c>
      <c r="K155" s="18" t="s">
        <v>379</v>
      </c>
      <c r="L155" s="43" t="s">
        <v>379</v>
      </c>
      <c r="M155" s="18" t="s">
        <v>379</v>
      </c>
      <c r="N155" s="30">
        <v>3.6540803897685749E-2</v>
      </c>
      <c r="O155" s="52"/>
      <c r="P155" s="97">
        <f t="shared" si="4"/>
        <v>3288672.3507917169</v>
      </c>
      <c r="Q155" s="97">
        <f t="shared" si="5"/>
        <v>0</v>
      </c>
    </row>
    <row r="156" spans="1:17" s="11" customFormat="1" outlineLevel="3" collapsed="1" x14ac:dyDescent="0.25">
      <c r="A156" s="8"/>
      <c r="B156" s="12"/>
      <c r="C156" s="15"/>
      <c r="D156" s="20"/>
      <c r="E156" s="21"/>
      <c r="F156" s="22" t="s">
        <v>98</v>
      </c>
      <c r="G156" s="22"/>
      <c r="H156" s="22"/>
      <c r="I156" s="22"/>
      <c r="J156" s="44"/>
      <c r="K156" s="22"/>
      <c r="L156" s="44"/>
      <c r="M156" s="22"/>
      <c r="N156" s="23">
        <v>0.243605359317905</v>
      </c>
      <c r="O156" s="53"/>
      <c r="P156" s="101">
        <f t="shared" si="4"/>
        <v>21924482.33861145</v>
      </c>
      <c r="Q156" s="101">
        <f t="shared" si="5"/>
        <v>0</v>
      </c>
    </row>
    <row r="157" spans="1:17" s="11" customFormat="1" hidden="1" outlineLevel="4" x14ac:dyDescent="0.25">
      <c r="A157" s="8"/>
      <c r="B157" s="12"/>
      <c r="C157" s="15"/>
      <c r="D157" s="20"/>
      <c r="E157" s="4"/>
      <c r="F157" s="18" t="s">
        <v>98</v>
      </c>
      <c r="G157" s="18" t="s">
        <v>379</v>
      </c>
      <c r="H157" s="18" t="s">
        <v>379</v>
      </c>
      <c r="I157" s="18" t="s">
        <v>379</v>
      </c>
      <c r="J157" s="43" t="s">
        <v>379</v>
      </c>
      <c r="K157" s="18" t="s">
        <v>379</v>
      </c>
      <c r="L157" s="43" t="s">
        <v>379</v>
      </c>
      <c r="M157" s="18" t="s">
        <v>379</v>
      </c>
      <c r="N157" s="30">
        <v>6.090133982947625E-2</v>
      </c>
      <c r="O157" s="52"/>
      <c r="P157" s="97">
        <f t="shared" si="4"/>
        <v>5481120.5846528625</v>
      </c>
      <c r="Q157" s="97">
        <f t="shared" si="5"/>
        <v>0</v>
      </c>
    </row>
    <row r="158" spans="1:17" s="11" customFormat="1" hidden="1" outlineLevel="4" x14ac:dyDescent="0.25">
      <c r="A158" s="8"/>
      <c r="B158" s="12"/>
      <c r="C158" s="15"/>
      <c r="D158" s="20"/>
      <c r="E158" s="4"/>
      <c r="F158" s="18" t="s">
        <v>99</v>
      </c>
      <c r="G158" s="18" t="s">
        <v>379</v>
      </c>
      <c r="H158" s="18" t="s">
        <v>379</v>
      </c>
      <c r="I158" s="18" t="s">
        <v>379</v>
      </c>
      <c r="J158" s="43" t="s">
        <v>379</v>
      </c>
      <c r="K158" s="18" t="s">
        <v>379</v>
      </c>
      <c r="L158" s="43" t="s">
        <v>379</v>
      </c>
      <c r="M158" s="18" t="s">
        <v>379</v>
      </c>
      <c r="N158" s="30">
        <v>6.090133982947625E-2</v>
      </c>
      <c r="O158" s="52"/>
      <c r="P158" s="97">
        <f t="shared" si="4"/>
        <v>5481120.5846528625</v>
      </c>
      <c r="Q158" s="97">
        <f t="shared" si="5"/>
        <v>0</v>
      </c>
    </row>
    <row r="159" spans="1:17" s="11" customFormat="1" hidden="1" outlineLevel="4" x14ac:dyDescent="0.25">
      <c r="A159" s="8"/>
      <c r="B159" s="12"/>
      <c r="C159" s="15"/>
      <c r="D159" s="20"/>
      <c r="E159" s="4"/>
      <c r="F159" s="18" t="s">
        <v>100</v>
      </c>
      <c r="G159" s="18" t="s">
        <v>379</v>
      </c>
      <c r="H159" s="18" t="s">
        <v>379</v>
      </c>
      <c r="I159" s="18" t="s">
        <v>379</v>
      </c>
      <c r="J159" s="43" t="s">
        <v>379</v>
      </c>
      <c r="K159" s="18" t="s">
        <v>379</v>
      </c>
      <c r="L159" s="43" t="s">
        <v>379</v>
      </c>
      <c r="M159" s="18" t="s">
        <v>379</v>
      </c>
      <c r="N159" s="30">
        <v>6.090133982947625E-2</v>
      </c>
      <c r="O159" s="52"/>
      <c r="P159" s="97">
        <f t="shared" si="4"/>
        <v>5481120.5846528625</v>
      </c>
      <c r="Q159" s="97">
        <f t="shared" si="5"/>
        <v>0</v>
      </c>
    </row>
    <row r="160" spans="1:17" s="11" customFormat="1" hidden="1" outlineLevel="4" x14ac:dyDescent="0.25">
      <c r="A160" s="8"/>
      <c r="B160" s="12"/>
      <c r="C160" s="15"/>
      <c r="D160" s="20"/>
      <c r="E160" s="4"/>
      <c r="F160" s="18" t="s">
        <v>101</v>
      </c>
      <c r="G160" s="18" t="s">
        <v>379</v>
      </c>
      <c r="H160" s="18" t="s">
        <v>379</v>
      </c>
      <c r="I160" s="18" t="s">
        <v>379</v>
      </c>
      <c r="J160" s="43" t="s">
        <v>379</v>
      </c>
      <c r="K160" s="18" t="s">
        <v>379</v>
      </c>
      <c r="L160" s="43" t="s">
        <v>379</v>
      </c>
      <c r="M160" s="18" t="s">
        <v>379</v>
      </c>
      <c r="N160" s="30">
        <v>6.090133982947625E-2</v>
      </c>
      <c r="O160" s="52"/>
      <c r="P160" s="97">
        <f t="shared" si="4"/>
        <v>5481120.5846528625</v>
      </c>
      <c r="Q160" s="97">
        <f t="shared" si="5"/>
        <v>0</v>
      </c>
    </row>
    <row r="161" spans="1:17" s="11" customFormat="1" outlineLevel="3" collapsed="1" x14ac:dyDescent="0.25">
      <c r="A161" s="8"/>
      <c r="B161" s="12"/>
      <c r="C161" s="15"/>
      <c r="D161" s="20"/>
      <c r="E161" s="21"/>
      <c r="F161" s="22" t="s">
        <v>124</v>
      </c>
      <c r="G161" s="22"/>
      <c r="H161" s="22"/>
      <c r="I161" s="22"/>
      <c r="J161" s="44"/>
      <c r="K161" s="22"/>
      <c r="L161" s="44"/>
      <c r="M161" s="22"/>
      <c r="N161" s="23">
        <v>1.0962241169305724</v>
      </c>
      <c r="O161" s="53"/>
      <c r="P161" s="101">
        <f t="shared" si="4"/>
        <v>98660170.523751527</v>
      </c>
      <c r="Q161" s="101">
        <f t="shared" si="5"/>
        <v>0</v>
      </c>
    </row>
    <row r="162" spans="1:17" s="11" customFormat="1" hidden="1" outlineLevel="4" x14ac:dyDescent="0.25">
      <c r="A162" s="8"/>
      <c r="B162" s="12"/>
      <c r="C162" s="15"/>
      <c r="D162" s="20"/>
      <c r="E162" s="4"/>
      <c r="F162" s="18" t="s">
        <v>124</v>
      </c>
      <c r="G162" s="18" t="s">
        <v>379</v>
      </c>
      <c r="H162" s="18" t="s">
        <v>379</v>
      </c>
      <c r="I162" s="18" t="s">
        <v>379</v>
      </c>
      <c r="J162" s="43" t="s">
        <v>379</v>
      </c>
      <c r="K162" s="18" t="s">
        <v>379</v>
      </c>
      <c r="L162" s="43" t="s">
        <v>379</v>
      </c>
      <c r="M162" s="18" t="s">
        <v>379</v>
      </c>
      <c r="N162" s="30">
        <v>0.54811205846528621</v>
      </c>
      <c r="O162" s="52"/>
      <c r="P162" s="97">
        <f t="shared" si="4"/>
        <v>49330085.261875764</v>
      </c>
      <c r="Q162" s="97">
        <f t="shared" si="5"/>
        <v>0</v>
      </c>
    </row>
    <row r="163" spans="1:17" s="11" customFormat="1" hidden="1" outlineLevel="4" x14ac:dyDescent="0.25">
      <c r="A163" s="8"/>
      <c r="B163" s="12"/>
      <c r="C163" s="15"/>
      <c r="D163" s="20"/>
      <c r="E163" s="4"/>
      <c r="F163" s="18" t="s">
        <v>124</v>
      </c>
      <c r="G163" s="18" t="s">
        <v>379</v>
      </c>
      <c r="H163" s="18" t="s">
        <v>379</v>
      </c>
      <c r="I163" s="18" t="s">
        <v>379</v>
      </c>
      <c r="J163" s="43" t="s">
        <v>379</v>
      </c>
      <c r="K163" s="18" t="s">
        <v>379</v>
      </c>
      <c r="L163" s="43" t="s">
        <v>379</v>
      </c>
      <c r="M163" s="18" t="s">
        <v>379</v>
      </c>
      <c r="N163" s="30">
        <v>0.54811205846528621</v>
      </c>
      <c r="O163" s="52"/>
      <c r="P163" s="97">
        <f t="shared" si="4"/>
        <v>49330085.261875764</v>
      </c>
      <c r="Q163" s="97">
        <f t="shared" si="5"/>
        <v>0</v>
      </c>
    </row>
    <row r="164" spans="1:17" s="11" customFormat="1" outlineLevel="3" collapsed="1" x14ac:dyDescent="0.25">
      <c r="A164" s="8"/>
      <c r="B164" s="12"/>
      <c r="C164" s="15"/>
      <c r="D164" s="20"/>
      <c r="E164" s="21"/>
      <c r="F164" s="22" t="s">
        <v>178</v>
      </c>
      <c r="G164" s="22"/>
      <c r="H164" s="22"/>
      <c r="I164" s="22"/>
      <c r="J164" s="44"/>
      <c r="K164" s="22"/>
      <c r="L164" s="44"/>
      <c r="M164" s="22"/>
      <c r="N164" s="23">
        <v>1.2180267965895251</v>
      </c>
      <c r="O164" s="53"/>
      <c r="P164" s="101">
        <f t="shared" si="4"/>
        <v>109622411.69305725</v>
      </c>
      <c r="Q164" s="101">
        <f t="shared" si="5"/>
        <v>0</v>
      </c>
    </row>
    <row r="165" spans="1:17" s="11" customFormat="1" hidden="1" outlineLevel="4" x14ac:dyDescent="0.25">
      <c r="A165" s="8"/>
      <c r="B165" s="12"/>
      <c r="C165" s="15"/>
      <c r="D165" s="20"/>
      <c r="E165" s="24"/>
      <c r="F165" s="25" t="s">
        <v>179</v>
      </c>
      <c r="G165" s="25" t="s">
        <v>379</v>
      </c>
      <c r="H165" s="25" t="s">
        <v>379</v>
      </c>
      <c r="I165" s="25" t="s">
        <v>379</v>
      </c>
      <c r="J165" s="42" t="s">
        <v>379</v>
      </c>
      <c r="K165" s="25" t="s">
        <v>379</v>
      </c>
      <c r="L165" s="42" t="s">
        <v>379</v>
      </c>
      <c r="M165" s="25" t="s">
        <v>379</v>
      </c>
      <c r="N165" s="29">
        <v>1.2180267965895251</v>
      </c>
      <c r="O165" s="51"/>
      <c r="P165" s="96">
        <f t="shared" si="4"/>
        <v>109622411.69305725</v>
      </c>
      <c r="Q165" s="96">
        <f t="shared" si="5"/>
        <v>0</v>
      </c>
    </row>
    <row r="166" spans="1:17" s="11" customFormat="1" outlineLevel="2" x14ac:dyDescent="0.25">
      <c r="A166" s="8"/>
      <c r="B166" s="12"/>
      <c r="C166" s="15"/>
      <c r="D166" s="15"/>
      <c r="E166" s="16"/>
      <c r="F166" s="17" t="s">
        <v>161</v>
      </c>
      <c r="G166" s="17"/>
      <c r="H166" s="17"/>
      <c r="I166" s="17"/>
      <c r="J166" s="41"/>
      <c r="K166" s="17"/>
      <c r="L166" s="41"/>
      <c r="M166" s="17"/>
      <c r="N166" s="26">
        <v>7</v>
      </c>
      <c r="O166" s="50">
        <v>0</v>
      </c>
      <c r="P166" s="99">
        <f t="shared" si="4"/>
        <v>630000000</v>
      </c>
      <c r="Q166" s="99">
        <f t="shared" si="5"/>
        <v>0</v>
      </c>
    </row>
    <row r="167" spans="1:17" s="11" customFormat="1" outlineLevel="3" collapsed="1" x14ac:dyDescent="0.25">
      <c r="A167" s="8"/>
      <c r="B167" s="12"/>
      <c r="C167" s="15"/>
      <c r="D167" s="20"/>
      <c r="E167" s="21"/>
      <c r="F167" s="22" t="s">
        <v>189</v>
      </c>
      <c r="G167" s="22"/>
      <c r="H167" s="22"/>
      <c r="I167" s="22"/>
      <c r="J167" s="44"/>
      <c r="K167" s="22"/>
      <c r="L167" s="44"/>
      <c r="M167" s="22"/>
      <c r="N167" s="23">
        <v>4.5405405405405403</v>
      </c>
      <c r="O167" s="53"/>
      <c r="P167" s="101">
        <f t="shared" si="4"/>
        <v>408648648.64864862</v>
      </c>
      <c r="Q167" s="101">
        <f t="shared" si="5"/>
        <v>0</v>
      </c>
    </row>
    <row r="168" spans="1:17" s="11" customFormat="1" hidden="1" outlineLevel="4" x14ac:dyDescent="0.25">
      <c r="A168" s="8"/>
      <c r="B168" s="12"/>
      <c r="C168" s="15"/>
      <c r="D168" s="20"/>
      <c r="E168" s="4"/>
      <c r="F168" s="19" t="s">
        <v>91</v>
      </c>
      <c r="G168" s="19"/>
      <c r="H168" s="19"/>
      <c r="I168" s="19"/>
      <c r="J168" s="45"/>
      <c r="K168" s="19"/>
      <c r="L168" s="45"/>
      <c r="M168" s="19"/>
      <c r="N168" s="30">
        <v>9.4594594594594586E-2</v>
      </c>
      <c r="O168" s="54"/>
      <c r="P168" s="97">
        <f t="shared" si="4"/>
        <v>8513513.5135135129</v>
      </c>
      <c r="Q168" s="97">
        <f t="shared" si="5"/>
        <v>0</v>
      </c>
    </row>
    <row r="169" spans="1:17" s="11" customFormat="1" hidden="1" outlineLevel="4" x14ac:dyDescent="0.25">
      <c r="A169" s="8"/>
      <c r="B169" s="12"/>
      <c r="C169" s="15"/>
      <c r="D169" s="20"/>
      <c r="E169" s="4"/>
      <c r="F169" s="19" t="s">
        <v>92</v>
      </c>
      <c r="G169" s="19"/>
      <c r="H169" s="19"/>
      <c r="I169" s="19"/>
      <c r="J169" s="45"/>
      <c r="K169" s="19"/>
      <c r="L169" s="45"/>
      <c r="M169" s="19"/>
      <c r="N169" s="30">
        <v>9.4594594594594586E-2</v>
      </c>
      <c r="O169" s="54"/>
      <c r="P169" s="97">
        <f t="shared" si="4"/>
        <v>8513513.5135135129</v>
      </c>
      <c r="Q169" s="97">
        <f t="shared" si="5"/>
        <v>0</v>
      </c>
    </row>
    <row r="170" spans="1:17" s="11" customFormat="1" hidden="1" outlineLevel="4" x14ac:dyDescent="0.25">
      <c r="A170" s="8"/>
      <c r="B170" s="12"/>
      <c r="C170" s="15"/>
      <c r="D170" s="20"/>
      <c r="E170" s="4"/>
      <c r="F170" s="19" t="s">
        <v>93</v>
      </c>
      <c r="G170" s="19"/>
      <c r="H170" s="19"/>
      <c r="I170" s="19"/>
      <c r="J170" s="45"/>
      <c r="K170" s="19"/>
      <c r="L170" s="45"/>
      <c r="M170" s="19"/>
      <c r="N170" s="30">
        <v>9.4594594594594586E-2</v>
      </c>
      <c r="O170" s="54"/>
      <c r="P170" s="97">
        <f t="shared" si="4"/>
        <v>8513513.5135135129</v>
      </c>
      <c r="Q170" s="97">
        <f t="shared" si="5"/>
        <v>0</v>
      </c>
    </row>
    <row r="171" spans="1:17" s="11" customFormat="1" hidden="1" outlineLevel="4" x14ac:dyDescent="0.25">
      <c r="A171" s="8"/>
      <c r="B171" s="12"/>
      <c r="C171" s="15"/>
      <c r="D171" s="20"/>
      <c r="E171" s="4"/>
      <c r="F171" s="19" t="s">
        <v>94</v>
      </c>
      <c r="G171" s="19"/>
      <c r="H171" s="19"/>
      <c r="I171" s="19"/>
      <c r="J171" s="45"/>
      <c r="K171" s="19"/>
      <c r="L171" s="45"/>
      <c r="M171" s="19"/>
      <c r="N171" s="30">
        <v>9.4594594594594586E-2</v>
      </c>
      <c r="O171" s="54"/>
      <c r="P171" s="97">
        <f t="shared" si="4"/>
        <v>8513513.5135135129</v>
      </c>
      <c r="Q171" s="97">
        <f t="shared" si="5"/>
        <v>0</v>
      </c>
    </row>
    <row r="172" spans="1:17" s="11" customFormat="1" hidden="1" outlineLevel="4" x14ac:dyDescent="0.25">
      <c r="A172" s="8"/>
      <c r="B172" s="12"/>
      <c r="C172" s="15"/>
      <c r="D172" s="20"/>
      <c r="E172" s="4"/>
      <c r="F172" s="19" t="s">
        <v>95</v>
      </c>
      <c r="G172" s="19"/>
      <c r="H172" s="19"/>
      <c r="I172" s="19"/>
      <c r="J172" s="45"/>
      <c r="K172" s="19"/>
      <c r="L172" s="45"/>
      <c r="M172" s="19"/>
      <c r="N172" s="30">
        <v>9.4594594594594586E-2</v>
      </c>
      <c r="O172" s="54"/>
      <c r="P172" s="97">
        <f t="shared" si="4"/>
        <v>8513513.5135135129</v>
      </c>
      <c r="Q172" s="97">
        <f t="shared" si="5"/>
        <v>0</v>
      </c>
    </row>
    <row r="173" spans="1:17" s="11" customFormat="1" hidden="1" outlineLevel="4" x14ac:dyDescent="0.25">
      <c r="A173" s="8"/>
      <c r="B173" s="12"/>
      <c r="C173" s="15"/>
      <c r="D173" s="20"/>
      <c r="E173" s="4"/>
      <c r="F173" s="19" t="s">
        <v>96</v>
      </c>
      <c r="G173" s="19"/>
      <c r="H173" s="19"/>
      <c r="I173" s="19"/>
      <c r="J173" s="45"/>
      <c r="K173" s="19"/>
      <c r="L173" s="45"/>
      <c r="M173" s="19"/>
      <c r="N173" s="30">
        <v>9.4594594594594586E-2</v>
      </c>
      <c r="O173" s="54"/>
      <c r="P173" s="97">
        <f t="shared" si="4"/>
        <v>8513513.5135135129</v>
      </c>
      <c r="Q173" s="97">
        <f t="shared" si="5"/>
        <v>0</v>
      </c>
    </row>
    <row r="174" spans="1:17" s="11" customFormat="1" hidden="1" outlineLevel="4" x14ac:dyDescent="0.25">
      <c r="A174" s="8"/>
      <c r="B174" s="12"/>
      <c r="C174" s="15"/>
      <c r="D174" s="20"/>
      <c r="E174" s="4"/>
      <c r="F174" s="19" t="s">
        <v>136</v>
      </c>
      <c r="G174" s="19"/>
      <c r="H174" s="19"/>
      <c r="I174" s="19"/>
      <c r="J174" s="45"/>
      <c r="K174" s="19"/>
      <c r="L174" s="45"/>
      <c r="M174" s="19"/>
      <c r="N174" s="30">
        <v>0.14189189189189186</v>
      </c>
      <c r="O174" s="54"/>
      <c r="P174" s="97">
        <f t="shared" si="4"/>
        <v>12770270.270270266</v>
      </c>
      <c r="Q174" s="97">
        <f t="shared" si="5"/>
        <v>0</v>
      </c>
    </row>
    <row r="175" spans="1:17" s="11" customFormat="1" hidden="1" outlineLevel="4" x14ac:dyDescent="0.25">
      <c r="A175" s="8"/>
      <c r="B175" s="12"/>
      <c r="C175" s="15"/>
      <c r="D175" s="20"/>
      <c r="E175" s="4"/>
      <c r="F175" s="19" t="s">
        <v>151</v>
      </c>
      <c r="G175" s="19"/>
      <c r="H175" s="19"/>
      <c r="I175" s="19"/>
      <c r="J175" s="45"/>
      <c r="K175" s="19"/>
      <c r="L175" s="45"/>
      <c r="M175" s="19"/>
      <c r="N175" s="30">
        <v>0.99324324324324331</v>
      </c>
      <c r="O175" s="54"/>
      <c r="P175" s="97">
        <f t="shared" si="4"/>
        <v>89391891.891891897</v>
      </c>
      <c r="Q175" s="97">
        <f t="shared" si="5"/>
        <v>0</v>
      </c>
    </row>
    <row r="176" spans="1:17" s="11" customFormat="1" hidden="1" outlineLevel="4" x14ac:dyDescent="0.25">
      <c r="A176" s="8"/>
      <c r="B176" s="12"/>
      <c r="C176" s="15"/>
      <c r="D176" s="20"/>
      <c r="E176" s="4"/>
      <c r="F176" s="19" t="s">
        <v>152</v>
      </c>
      <c r="G176" s="19"/>
      <c r="H176" s="19"/>
      <c r="I176" s="19"/>
      <c r="J176" s="45"/>
      <c r="K176" s="19"/>
      <c r="L176" s="45"/>
      <c r="M176" s="19"/>
      <c r="N176" s="30">
        <v>0.94594594594594594</v>
      </c>
      <c r="O176" s="54"/>
      <c r="P176" s="97">
        <f t="shared" si="4"/>
        <v>85135135.135135129</v>
      </c>
      <c r="Q176" s="97">
        <f t="shared" si="5"/>
        <v>0</v>
      </c>
    </row>
    <row r="177" spans="1:17" s="11" customFormat="1" hidden="1" outlineLevel="4" x14ac:dyDescent="0.25">
      <c r="A177" s="8"/>
      <c r="B177" s="12"/>
      <c r="C177" s="15"/>
      <c r="D177" s="20"/>
      <c r="E177" s="4"/>
      <c r="F177" s="19" t="s">
        <v>153</v>
      </c>
      <c r="G177" s="19"/>
      <c r="H177" s="19"/>
      <c r="I177" s="19"/>
      <c r="J177" s="45"/>
      <c r="K177" s="19"/>
      <c r="L177" s="45"/>
      <c r="M177" s="19"/>
      <c r="N177" s="30">
        <v>0.94594594594594594</v>
      </c>
      <c r="O177" s="54"/>
      <c r="P177" s="97">
        <f t="shared" si="4"/>
        <v>85135135.135135129</v>
      </c>
      <c r="Q177" s="97">
        <f t="shared" si="5"/>
        <v>0</v>
      </c>
    </row>
    <row r="178" spans="1:17" s="11" customFormat="1" hidden="1" outlineLevel="4" x14ac:dyDescent="0.25">
      <c r="A178" s="8"/>
      <c r="B178" s="12"/>
      <c r="C178" s="15"/>
      <c r="D178" s="20"/>
      <c r="E178" s="4"/>
      <c r="F178" s="19" t="s">
        <v>154</v>
      </c>
      <c r="G178" s="19"/>
      <c r="H178" s="19"/>
      <c r="I178" s="19"/>
      <c r="J178" s="45"/>
      <c r="K178" s="19"/>
      <c r="L178" s="45"/>
      <c r="M178" s="19"/>
      <c r="N178" s="30">
        <v>0.94594594594594594</v>
      </c>
      <c r="O178" s="54"/>
      <c r="P178" s="97">
        <f t="shared" si="4"/>
        <v>85135135.135135129</v>
      </c>
      <c r="Q178" s="97">
        <f t="shared" si="5"/>
        <v>0</v>
      </c>
    </row>
    <row r="179" spans="1:17" s="11" customFormat="1" outlineLevel="3" collapsed="1" x14ac:dyDescent="0.25">
      <c r="A179" s="8"/>
      <c r="B179" s="12"/>
      <c r="C179" s="15"/>
      <c r="D179" s="20"/>
      <c r="E179" s="21"/>
      <c r="F179" s="22" t="s">
        <v>190</v>
      </c>
      <c r="G179" s="22"/>
      <c r="H179" s="22"/>
      <c r="I179" s="22"/>
      <c r="J179" s="44"/>
      <c r="K179" s="22"/>
      <c r="L179" s="44"/>
      <c r="M179" s="22"/>
      <c r="N179" s="23">
        <v>0.28378378378378377</v>
      </c>
      <c r="O179" s="53"/>
      <c r="P179" s="101">
        <f t="shared" si="4"/>
        <v>25540540.540540539</v>
      </c>
      <c r="Q179" s="101">
        <f t="shared" si="5"/>
        <v>0</v>
      </c>
    </row>
    <row r="180" spans="1:17" s="11" customFormat="1" hidden="1" outlineLevel="4" x14ac:dyDescent="0.25">
      <c r="A180" s="8"/>
      <c r="B180" s="12"/>
      <c r="C180" s="15"/>
      <c r="D180" s="20"/>
      <c r="E180" s="4"/>
      <c r="F180" s="19" t="s">
        <v>133</v>
      </c>
      <c r="G180" s="19"/>
      <c r="H180" s="19"/>
      <c r="I180" s="19"/>
      <c r="J180" s="45"/>
      <c r="K180" s="19"/>
      <c r="L180" s="45"/>
      <c r="M180" s="19"/>
      <c r="N180" s="30">
        <v>9.4594594594594586E-2</v>
      </c>
      <c r="O180" s="54"/>
      <c r="P180" s="97">
        <f t="shared" si="4"/>
        <v>8513513.5135135129</v>
      </c>
      <c r="Q180" s="97">
        <f t="shared" si="5"/>
        <v>0</v>
      </c>
    </row>
    <row r="181" spans="1:17" s="11" customFormat="1" hidden="1" outlineLevel="4" x14ac:dyDescent="0.25">
      <c r="A181" s="8"/>
      <c r="B181" s="12"/>
      <c r="C181" s="15"/>
      <c r="D181" s="20"/>
      <c r="E181" s="4"/>
      <c r="F181" s="19" t="s">
        <v>134</v>
      </c>
      <c r="G181" s="19"/>
      <c r="H181" s="19"/>
      <c r="I181" s="19"/>
      <c r="J181" s="45"/>
      <c r="K181" s="19"/>
      <c r="L181" s="45"/>
      <c r="M181" s="19"/>
      <c r="N181" s="30">
        <v>9.4594594594594586E-2</v>
      </c>
      <c r="O181" s="54"/>
      <c r="P181" s="97">
        <f t="shared" si="4"/>
        <v>8513513.5135135129</v>
      </c>
      <c r="Q181" s="97">
        <f t="shared" si="5"/>
        <v>0</v>
      </c>
    </row>
    <row r="182" spans="1:17" s="11" customFormat="1" hidden="1" outlineLevel="4" x14ac:dyDescent="0.25">
      <c r="A182" s="8"/>
      <c r="B182" s="12"/>
      <c r="C182" s="15"/>
      <c r="D182" s="20"/>
      <c r="E182" s="4"/>
      <c r="F182" s="19" t="s">
        <v>135</v>
      </c>
      <c r="G182" s="19"/>
      <c r="H182" s="19"/>
      <c r="I182" s="19"/>
      <c r="J182" s="45"/>
      <c r="K182" s="19"/>
      <c r="L182" s="45"/>
      <c r="M182" s="19"/>
      <c r="N182" s="30">
        <v>9.4594594594594586E-2</v>
      </c>
      <c r="O182" s="54"/>
      <c r="P182" s="97">
        <f t="shared" si="4"/>
        <v>8513513.5135135129</v>
      </c>
      <c r="Q182" s="97">
        <f t="shared" si="5"/>
        <v>0</v>
      </c>
    </row>
    <row r="183" spans="1:17" s="11" customFormat="1" outlineLevel="3" collapsed="1" x14ac:dyDescent="0.25">
      <c r="A183" s="8"/>
      <c r="B183" s="12"/>
      <c r="C183" s="15"/>
      <c r="D183" s="20"/>
      <c r="E183" s="21"/>
      <c r="F183" s="22" t="s">
        <v>190</v>
      </c>
      <c r="G183" s="22"/>
      <c r="H183" s="22"/>
      <c r="I183" s="22"/>
      <c r="J183" s="44"/>
      <c r="K183" s="22"/>
      <c r="L183" s="44"/>
      <c r="M183" s="22"/>
      <c r="N183" s="23">
        <v>0.28378378378378372</v>
      </c>
      <c r="O183" s="53"/>
      <c r="P183" s="101">
        <f t="shared" si="4"/>
        <v>25540540.540540531</v>
      </c>
      <c r="Q183" s="101">
        <f t="shared" si="5"/>
        <v>0</v>
      </c>
    </row>
    <row r="184" spans="1:17" s="11" customFormat="1" hidden="1" outlineLevel="4" x14ac:dyDescent="0.25">
      <c r="A184" s="8"/>
      <c r="B184" s="12"/>
      <c r="C184" s="15"/>
      <c r="D184" s="20"/>
      <c r="E184" s="4"/>
      <c r="F184" s="19" t="s">
        <v>137</v>
      </c>
      <c r="G184" s="19"/>
      <c r="H184" s="19"/>
      <c r="I184" s="19"/>
      <c r="J184" s="45"/>
      <c r="K184" s="19"/>
      <c r="L184" s="45"/>
      <c r="M184" s="19"/>
      <c r="N184" s="30">
        <v>0.14189189189189186</v>
      </c>
      <c r="O184" s="54"/>
      <c r="P184" s="97">
        <f t="shared" si="4"/>
        <v>12770270.270270266</v>
      </c>
      <c r="Q184" s="97">
        <f t="shared" si="5"/>
        <v>0</v>
      </c>
    </row>
    <row r="185" spans="1:17" s="11" customFormat="1" hidden="1" outlineLevel="4" x14ac:dyDescent="0.25">
      <c r="A185" s="8"/>
      <c r="B185" s="12"/>
      <c r="C185" s="15"/>
      <c r="D185" s="20"/>
      <c r="E185" s="4"/>
      <c r="F185" s="19" t="s">
        <v>138</v>
      </c>
      <c r="G185" s="19"/>
      <c r="H185" s="19"/>
      <c r="I185" s="19"/>
      <c r="J185" s="45"/>
      <c r="K185" s="19"/>
      <c r="L185" s="45"/>
      <c r="M185" s="19"/>
      <c r="N185" s="30">
        <v>0.14189189189189186</v>
      </c>
      <c r="O185" s="54"/>
      <c r="P185" s="97">
        <f t="shared" si="4"/>
        <v>12770270.270270266</v>
      </c>
      <c r="Q185" s="97">
        <f t="shared" si="5"/>
        <v>0</v>
      </c>
    </row>
    <row r="186" spans="1:17" s="11" customFormat="1" outlineLevel="3" collapsed="1" x14ac:dyDescent="0.25">
      <c r="A186" s="8"/>
      <c r="B186" s="12"/>
      <c r="C186" s="15"/>
      <c r="D186" s="20"/>
      <c r="E186" s="21"/>
      <c r="F186" s="22" t="s">
        <v>191</v>
      </c>
      <c r="G186" s="22"/>
      <c r="H186" s="22"/>
      <c r="I186" s="22"/>
      <c r="J186" s="44"/>
      <c r="K186" s="22"/>
      <c r="L186" s="44"/>
      <c r="M186" s="22"/>
      <c r="N186" s="23">
        <v>1.8918918918918919</v>
      </c>
      <c r="O186" s="53"/>
      <c r="P186" s="101">
        <f t="shared" si="4"/>
        <v>170270270.27027026</v>
      </c>
      <c r="Q186" s="101">
        <f t="shared" si="5"/>
        <v>0</v>
      </c>
    </row>
    <row r="187" spans="1:17" s="11" customFormat="1" hidden="1" outlineLevel="4" x14ac:dyDescent="0.25">
      <c r="A187" s="8"/>
      <c r="B187" s="12"/>
      <c r="C187" s="15"/>
      <c r="D187" s="20"/>
      <c r="E187" s="4"/>
      <c r="F187" s="19" t="s">
        <v>155</v>
      </c>
      <c r="G187" s="19"/>
      <c r="H187" s="19"/>
      <c r="I187" s="19"/>
      <c r="J187" s="45"/>
      <c r="K187" s="19"/>
      <c r="L187" s="45"/>
      <c r="M187" s="19"/>
      <c r="N187" s="30">
        <v>0.47297297297297297</v>
      </c>
      <c r="O187" s="54"/>
      <c r="P187" s="97">
        <f t="shared" si="4"/>
        <v>42567567.567567565</v>
      </c>
      <c r="Q187" s="97">
        <f t="shared" si="5"/>
        <v>0</v>
      </c>
    </row>
    <row r="188" spans="1:17" s="11" customFormat="1" hidden="1" outlineLevel="4" x14ac:dyDescent="0.25">
      <c r="A188" s="8"/>
      <c r="B188" s="12"/>
      <c r="C188" s="15"/>
      <c r="D188" s="20"/>
      <c r="E188" s="4"/>
      <c r="F188" s="19" t="s">
        <v>156</v>
      </c>
      <c r="G188" s="19"/>
      <c r="H188" s="19"/>
      <c r="I188" s="19"/>
      <c r="J188" s="45"/>
      <c r="K188" s="19"/>
      <c r="L188" s="45"/>
      <c r="M188" s="19"/>
      <c r="N188" s="30">
        <v>0.47297297297297297</v>
      </c>
      <c r="O188" s="54"/>
      <c r="P188" s="97">
        <f t="shared" si="4"/>
        <v>42567567.567567565</v>
      </c>
      <c r="Q188" s="97">
        <f t="shared" si="5"/>
        <v>0</v>
      </c>
    </row>
    <row r="189" spans="1:17" s="11" customFormat="1" hidden="1" outlineLevel="4" x14ac:dyDescent="0.25">
      <c r="A189" s="8"/>
      <c r="B189" s="12"/>
      <c r="C189" s="15"/>
      <c r="D189" s="20"/>
      <c r="E189" s="4"/>
      <c r="F189" s="19" t="s">
        <v>157</v>
      </c>
      <c r="G189" s="19"/>
      <c r="H189" s="19"/>
      <c r="I189" s="19"/>
      <c r="J189" s="45"/>
      <c r="K189" s="19"/>
      <c r="L189" s="45"/>
      <c r="M189" s="19"/>
      <c r="N189" s="30">
        <v>0.47297297297297297</v>
      </c>
      <c r="O189" s="54"/>
      <c r="P189" s="97">
        <f t="shared" si="4"/>
        <v>42567567.567567565</v>
      </c>
      <c r="Q189" s="97">
        <f t="shared" si="5"/>
        <v>0</v>
      </c>
    </row>
    <row r="190" spans="1:17" s="11" customFormat="1" hidden="1" outlineLevel="4" x14ac:dyDescent="0.25">
      <c r="A190" s="8"/>
      <c r="B190" s="12"/>
      <c r="C190" s="15"/>
      <c r="D190" s="20"/>
      <c r="E190" s="4"/>
      <c r="F190" s="19" t="s">
        <v>158</v>
      </c>
      <c r="G190" s="19"/>
      <c r="H190" s="19"/>
      <c r="I190" s="19"/>
      <c r="J190" s="45"/>
      <c r="K190" s="19"/>
      <c r="L190" s="45"/>
      <c r="M190" s="19"/>
      <c r="N190" s="30">
        <v>0.47297297297297297</v>
      </c>
      <c r="O190" s="54"/>
      <c r="P190" s="97">
        <f t="shared" si="4"/>
        <v>42567567.567567565</v>
      </c>
      <c r="Q190" s="97">
        <f t="shared" si="5"/>
        <v>0</v>
      </c>
    </row>
    <row r="191" spans="1:17" s="11" customFormat="1" outlineLevel="2" x14ac:dyDescent="0.25">
      <c r="A191" s="8"/>
      <c r="B191" s="12"/>
      <c r="C191" s="15"/>
      <c r="D191" s="15"/>
      <c r="E191" s="16"/>
      <c r="F191" s="17" t="s">
        <v>162</v>
      </c>
      <c r="G191" s="17"/>
      <c r="H191" s="17"/>
      <c r="I191" s="17"/>
      <c r="J191" s="41"/>
      <c r="K191" s="17"/>
      <c r="L191" s="41"/>
      <c r="M191" s="17"/>
      <c r="N191" s="26">
        <v>9.0000000000000089</v>
      </c>
      <c r="O191" s="50">
        <v>0</v>
      </c>
      <c r="P191" s="99">
        <f t="shared" si="4"/>
        <v>810000000.00000072</v>
      </c>
      <c r="Q191" s="99">
        <f t="shared" si="5"/>
        <v>0</v>
      </c>
    </row>
    <row r="192" spans="1:17" s="11" customFormat="1" outlineLevel="3" collapsed="1" x14ac:dyDescent="0.25">
      <c r="A192" s="8"/>
      <c r="B192" s="12"/>
      <c r="C192" s="15"/>
      <c r="D192" s="20"/>
      <c r="E192" s="21"/>
      <c r="F192" s="22" t="s">
        <v>192</v>
      </c>
      <c r="G192" s="22"/>
      <c r="H192" s="22"/>
      <c r="I192" s="22"/>
      <c r="J192" s="44"/>
      <c r="K192" s="22"/>
      <c r="L192" s="44"/>
      <c r="M192" s="22"/>
      <c r="N192" s="23">
        <v>7.4347826086956594</v>
      </c>
      <c r="O192" s="53"/>
      <c r="P192" s="101">
        <f t="shared" si="4"/>
        <v>669130434.78260934</v>
      </c>
      <c r="Q192" s="101">
        <f t="shared" si="5"/>
        <v>0</v>
      </c>
    </row>
    <row r="193" spans="1:17" s="11" customFormat="1" hidden="1" outlineLevel="4" x14ac:dyDescent="0.25">
      <c r="A193" s="8"/>
      <c r="B193" s="12"/>
      <c r="C193" s="15"/>
      <c r="D193" s="20"/>
      <c r="E193" s="4"/>
      <c r="F193" s="18" t="s">
        <v>85</v>
      </c>
      <c r="G193" s="18" t="s">
        <v>379</v>
      </c>
      <c r="H193" s="18" t="s">
        <v>379</v>
      </c>
      <c r="I193" s="18" t="s">
        <v>379</v>
      </c>
      <c r="J193" s="43" t="s">
        <v>379</v>
      </c>
      <c r="K193" s="18" t="s">
        <v>379</v>
      </c>
      <c r="L193" s="43" t="s">
        <v>379</v>
      </c>
      <c r="M193" s="18" t="s">
        <v>379</v>
      </c>
      <c r="N193" s="30">
        <v>0.26608695652173925</v>
      </c>
      <c r="O193" s="52"/>
      <c r="P193" s="97">
        <f t="shared" si="4"/>
        <v>23947826.086956535</v>
      </c>
      <c r="Q193" s="97">
        <f t="shared" si="5"/>
        <v>0</v>
      </c>
    </row>
    <row r="194" spans="1:17" s="11" customFormat="1" hidden="1" outlineLevel="4" x14ac:dyDescent="0.25">
      <c r="A194" s="8"/>
      <c r="B194" s="12"/>
      <c r="C194" s="15"/>
      <c r="D194" s="20"/>
      <c r="E194" s="4"/>
      <c r="F194" s="18" t="s">
        <v>86</v>
      </c>
      <c r="G194" s="18" t="s">
        <v>379</v>
      </c>
      <c r="H194" s="18" t="s">
        <v>379</v>
      </c>
      <c r="I194" s="18" t="s">
        <v>379</v>
      </c>
      <c r="J194" s="43" t="s">
        <v>379</v>
      </c>
      <c r="K194" s="18" t="s">
        <v>379</v>
      </c>
      <c r="L194" s="43" t="s">
        <v>379</v>
      </c>
      <c r="M194" s="18" t="s">
        <v>379</v>
      </c>
      <c r="N194" s="30">
        <v>0.26608695652173925</v>
      </c>
      <c r="O194" s="52"/>
      <c r="P194" s="97">
        <f t="shared" si="4"/>
        <v>23947826.086956535</v>
      </c>
      <c r="Q194" s="97">
        <f t="shared" si="5"/>
        <v>0</v>
      </c>
    </row>
    <row r="195" spans="1:17" s="11" customFormat="1" hidden="1" outlineLevel="4" x14ac:dyDescent="0.25">
      <c r="A195" s="8"/>
      <c r="B195" s="12"/>
      <c r="C195" s="15"/>
      <c r="D195" s="20"/>
      <c r="E195" s="4"/>
      <c r="F195" s="18" t="s">
        <v>87</v>
      </c>
      <c r="G195" s="18" t="s">
        <v>379</v>
      </c>
      <c r="H195" s="18" t="s">
        <v>379</v>
      </c>
      <c r="I195" s="18" t="s">
        <v>379</v>
      </c>
      <c r="J195" s="43" t="s">
        <v>379</v>
      </c>
      <c r="K195" s="18" t="s">
        <v>379</v>
      </c>
      <c r="L195" s="43" t="s">
        <v>379</v>
      </c>
      <c r="M195" s="18" t="s">
        <v>379</v>
      </c>
      <c r="N195" s="30">
        <v>0.26608695652173925</v>
      </c>
      <c r="O195" s="52"/>
      <c r="P195" s="97">
        <f t="shared" si="4"/>
        <v>23947826.086956535</v>
      </c>
      <c r="Q195" s="97">
        <f t="shared" si="5"/>
        <v>0</v>
      </c>
    </row>
    <row r="196" spans="1:17" s="11" customFormat="1" hidden="1" outlineLevel="4" x14ac:dyDescent="0.25">
      <c r="A196" s="8"/>
      <c r="B196" s="12"/>
      <c r="C196" s="15"/>
      <c r="D196" s="20"/>
      <c r="E196" s="4"/>
      <c r="F196" s="18" t="s">
        <v>88</v>
      </c>
      <c r="G196" s="18" t="s">
        <v>379</v>
      </c>
      <c r="H196" s="18" t="s">
        <v>379</v>
      </c>
      <c r="I196" s="18" t="s">
        <v>379</v>
      </c>
      <c r="J196" s="43" t="s">
        <v>379</v>
      </c>
      <c r="K196" s="18" t="s">
        <v>379</v>
      </c>
      <c r="L196" s="43" t="s">
        <v>379</v>
      </c>
      <c r="M196" s="18" t="s">
        <v>379</v>
      </c>
      <c r="N196" s="30">
        <v>0.26608695652173925</v>
      </c>
      <c r="O196" s="52"/>
      <c r="P196" s="97">
        <f t="shared" si="4"/>
        <v>23947826.086956535</v>
      </c>
      <c r="Q196" s="97">
        <f t="shared" si="5"/>
        <v>0</v>
      </c>
    </row>
    <row r="197" spans="1:17" s="11" customFormat="1" hidden="1" outlineLevel="4" x14ac:dyDescent="0.25">
      <c r="A197" s="8"/>
      <c r="B197" s="12"/>
      <c r="C197" s="15"/>
      <c r="D197" s="20"/>
      <c r="E197" s="4"/>
      <c r="F197" s="18" t="s">
        <v>72</v>
      </c>
      <c r="G197" s="18" t="s">
        <v>379</v>
      </c>
      <c r="H197" s="18" t="s">
        <v>379</v>
      </c>
      <c r="I197" s="18" t="s">
        <v>379</v>
      </c>
      <c r="J197" s="43" t="s">
        <v>379</v>
      </c>
      <c r="K197" s="18" t="s">
        <v>379</v>
      </c>
      <c r="L197" s="43" t="s">
        <v>379</v>
      </c>
      <c r="M197" s="18" t="s">
        <v>379</v>
      </c>
      <c r="N197" s="30">
        <v>0.26608695652173925</v>
      </c>
      <c r="O197" s="52"/>
      <c r="P197" s="97">
        <f t="shared" ref="P197:P260" si="6">N197*$P$3/$N$3</f>
        <v>23947826.086956535</v>
      </c>
      <c r="Q197" s="97">
        <f t="shared" ref="Q197:Q260" si="7">P197*O197</f>
        <v>0</v>
      </c>
    </row>
    <row r="198" spans="1:17" s="11" customFormat="1" hidden="1" outlineLevel="4" x14ac:dyDescent="0.25">
      <c r="A198" s="8"/>
      <c r="B198" s="12"/>
      <c r="C198" s="15"/>
      <c r="D198" s="20"/>
      <c r="E198" s="4"/>
      <c r="F198" s="18" t="s">
        <v>73</v>
      </c>
      <c r="G198" s="18" t="s">
        <v>379</v>
      </c>
      <c r="H198" s="18" t="s">
        <v>379</v>
      </c>
      <c r="I198" s="18" t="s">
        <v>379</v>
      </c>
      <c r="J198" s="43" t="s">
        <v>379</v>
      </c>
      <c r="K198" s="18" t="s">
        <v>379</v>
      </c>
      <c r="L198" s="43" t="s">
        <v>379</v>
      </c>
      <c r="M198" s="18" t="s">
        <v>379</v>
      </c>
      <c r="N198" s="30">
        <v>0.26608695652173925</v>
      </c>
      <c r="O198" s="52"/>
      <c r="P198" s="97">
        <f t="shared" si="6"/>
        <v>23947826.086956535</v>
      </c>
      <c r="Q198" s="97">
        <f t="shared" si="7"/>
        <v>0</v>
      </c>
    </row>
    <row r="199" spans="1:17" s="11" customFormat="1" hidden="1" outlineLevel="4" x14ac:dyDescent="0.25">
      <c r="A199" s="8"/>
      <c r="B199" s="12"/>
      <c r="C199" s="15"/>
      <c r="D199" s="20"/>
      <c r="E199" s="4"/>
      <c r="F199" s="18" t="s">
        <v>74</v>
      </c>
      <c r="G199" s="18" t="s">
        <v>379</v>
      </c>
      <c r="H199" s="18" t="s">
        <v>379</v>
      </c>
      <c r="I199" s="18" t="s">
        <v>379</v>
      </c>
      <c r="J199" s="43" t="s">
        <v>379</v>
      </c>
      <c r="K199" s="18" t="s">
        <v>379</v>
      </c>
      <c r="L199" s="43" t="s">
        <v>379</v>
      </c>
      <c r="M199" s="18" t="s">
        <v>379</v>
      </c>
      <c r="N199" s="30">
        <v>0.26608695652173925</v>
      </c>
      <c r="O199" s="52"/>
      <c r="P199" s="97">
        <f t="shared" si="6"/>
        <v>23947826.086956535</v>
      </c>
      <c r="Q199" s="97">
        <f t="shared" si="7"/>
        <v>0</v>
      </c>
    </row>
    <row r="200" spans="1:17" s="11" customFormat="1" hidden="1" outlineLevel="4" x14ac:dyDescent="0.25">
      <c r="A200" s="8"/>
      <c r="B200" s="12"/>
      <c r="C200" s="15"/>
      <c r="D200" s="20"/>
      <c r="E200" s="4"/>
      <c r="F200" s="18" t="s">
        <v>75</v>
      </c>
      <c r="G200" s="18" t="s">
        <v>379</v>
      </c>
      <c r="H200" s="18" t="s">
        <v>379</v>
      </c>
      <c r="I200" s="18" t="s">
        <v>379</v>
      </c>
      <c r="J200" s="43" t="s">
        <v>379</v>
      </c>
      <c r="K200" s="18" t="s">
        <v>379</v>
      </c>
      <c r="L200" s="43" t="s">
        <v>379</v>
      </c>
      <c r="M200" s="18" t="s">
        <v>379</v>
      </c>
      <c r="N200" s="30">
        <v>0.26608695652173925</v>
      </c>
      <c r="O200" s="52"/>
      <c r="P200" s="97">
        <f t="shared" si="6"/>
        <v>23947826.086956535</v>
      </c>
      <c r="Q200" s="97">
        <f t="shared" si="7"/>
        <v>0</v>
      </c>
    </row>
    <row r="201" spans="1:17" s="11" customFormat="1" hidden="1" outlineLevel="4" x14ac:dyDescent="0.25">
      <c r="A201" s="8"/>
      <c r="B201" s="12"/>
      <c r="C201" s="15"/>
      <c r="D201" s="20"/>
      <c r="E201" s="4"/>
      <c r="F201" s="18" t="s">
        <v>76</v>
      </c>
      <c r="G201" s="18" t="s">
        <v>379</v>
      </c>
      <c r="H201" s="18" t="s">
        <v>379</v>
      </c>
      <c r="I201" s="18" t="s">
        <v>379</v>
      </c>
      <c r="J201" s="43" t="s">
        <v>379</v>
      </c>
      <c r="K201" s="18" t="s">
        <v>379</v>
      </c>
      <c r="L201" s="43" t="s">
        <v>379</v>
      </c>
      <c r="M201" s="18" t="s">
        <v>379</v>
      </c>
      <c r="N201" s="30">
        <v>0.26608695652173925</v>
      </c>
      <c r="O201" s="52"/>
      <c r="P201" s="97">
        <f t="shared" si="6"/>
        <v>23947826.086956535</v>
      </c>
      <c r="Q201" s="97">
        <f t="shared" si="7"/>
        <v>0</v>
      </c>
    </row>
    <row r="202" spans="1:17" s="11" customFormat="1" hidden="1" outlineLevel="4" x14ac:dyDescent="0.25">
      <c r="A202" s="8"/>
      <c r="B202" s="12"/>
      <c r="C202" s="15"/>
      <c r="D202" s="20"/>
      <c r="E202" s="4"/>
      <c r="F202" s="18" t="s">
        <v>77</v>
      </c>
      <c r="G202" s="18" t="s">
        <v>379</v>
      </c>
      <c r="H202" s="18" t="s">
        <v>379</v>
      </c>
      <c r="I202" s="18" t="s">
        <v>379</v>
      </c>
      <c r="J202" s="43" t="s">
        <v>379</v>
      </c>
      <c r="K202" s="18" t="s">
        <v>379</v>
      </c>
      <c r="L202" s="43" t="s">
        <v>379</v>
      </c>
      <c r="M202" s="18" t="s">
        <v>379</v>
      </c>
      <c r="N202" s="30">
        <v>0.26608695652173925</v>
      </c>
      <c r="O202" s="52"/>
      <c r="P202" s="97">
        <f t="shared" si="6"/>
        <v>23947826.086956535</v>
      </c>
      <c r="Q202" s="97">
        <f t="shared" si="7"/>
        <v>0</v>
      </c>
    </row>
    <row r="203" spans="1:17" s="11" customFormat="1" hidden="1" outlineLevel="4" x14ac:dyDescent="0.25">
      <c r="A203" s="8"/>
      <c r="B203" s="12"/>
      <c r="C203" s="15"/>
      <c r="D203" s="20"/>
      <c r="E203" s="4"/>
      <c r="F203" s="18" t="s">
        <v>78</v>
      </c>
      <c r="G203" s="18" t="s">
        <v>379</v>
      </c>
      <c r="H203" s="18" t="s">
        <v>379</v>
      </c>
      <c r="I203" s="18" t="s">
        <v>379</v>
      </c>
      <c r="J203" s="43" t="s">
        <v>379</v>
      </c>
      <c r="K203" s="18" t="s">
        <v>379</v>
      </c>
      <c r="L203" s="43" t="s">
        <v>379</v>
      </c>
      <c r="M203" s="18" t="s">
        <v>379</v>
      </c>
      <c r="N203" s="30">
        <v>0.26608695652173925</v>
      </c>
      <c r="O203" s="52"/>
      <c r="P203" s="97">
        <f t="shared" si="6"/>
        <v>23947826.086956535</v>
      </c>
      <c r="Q203" s="97">
        <f t="shared" si="7"/>
        <v>0</v>
      </c>
    </row>
    <row r="204" spans="1:17" s="11" customFormat="1" hidden="1" outlineLevel="4" x14ac:dyDescent="0.25">
      <c r="A204" s="8"/>
      <c r="B204" s="12"/>
      <c r="C204" s="15"/>
      <c r="D204" s="20"/>
      <c r="E204" s="4"/>
      <c r="F204" s="18" t="s">
        <v>79</v>
      </c>
      <c r="G204" s="18" t="s">
        <v>379</v>
      </c>
      <c r="H204" s="18" t="s">
        <v>379</v>
      </c>
      <c r="I204" s="18" t="s">
        <v>379</v>
      </c>
      <c r="J204" s="43" t="s">
        <v>379</v>
      </c>
      <c r="K204" s="18" t="s">
        <v>379</v>
      </c>
      <c r="L204" s="43" t="s">
        <v>379</v>
      </c>
      <c r="M204" s="18" t="s">
        <v>379</v>
      </c>
      <c r="N204" s="30">
        <v>0.26608695652173925</v>
      </c>
      <c r="O204" s="52"/>
      <c r="P204" s="97">
        <f t="shared" si="6"/>
        <v>23947826.086956535</v>
      </c>
      <c r="Q204" s="97">
        <f t="shared" si="7"/>
        <v>0</v>
      </c>
    </row>
    <row r="205" spans="1:17" s="11" customFormat="1" hidden="1" outlineLevel="4" x14ac:dyDescent="0.25">
      <c r="A205" s="8"/>
      <c r="B205" s="12"/>
      <c r="C205" s="15"/>
      <c r="D205" s="20"/>
      <c r="E205" s="4"/>
      <c r="F205" s="18" t="s">
        <v>80</v>
      </c>
      <c r="G205" s="18" t="s">
        <v>379</v>
      </c>
      <c r="H205" s="18" t="s">
        <v>379</v>
      </c>
      <c r="I205" s="18" t="s">
        <v>379</v>
      </c>
      <c r="J205" s="43" t="s">
        <v>379</v>
      </c>
      <c r="K205" s="18" t="s">
        <v>379</v>
      </c>
      <c r="L205" s="43" t="s">
        <v>379</v>
      </c>
      <c r="M205" s="18" t="s">
        <v>379</v>
      </c>
      <c r="N205" s="30">
        <v>0.26608695652173925</v>
      </c>
      <c r="O205" s="52"/>
      <c r="P205" s="97">
        <f t="shared" si="6"/>
        <v>23947826.086956535</v>
      </c>
      <c r="Q205" s="97">
        <f t="shared" si="7"/>
        <v>0</v>
      </c>
    </row>
    <row r="206" spans="1:17" s="11" customFormat="1" hidden="1" outlineLevel="4" x14ac:dyDescent="0.25">
      <c r="A206" s="8"/>
      <c r="B206" s="12"/>
      <c r="C206" s="15"/>
      <c r="D206" s="20"/>
      <c r="E206" s="4"/>
      <c r="F206" s="18" t="s">
        <v>81</v>
      </c>
      <c r="G206" s="18" t="s">
        <v>379</v>
      </c>
      <c r="H206" s="18" t="s">
        <v>379</v>
      </c>
      <c r="I206" s="18" t="s">
        <v>379</v>
      </c>
      <c r="J206" s="43" t="s">
        <v>379</v>
      </c>
      <c r="K206" s="18" t="s">
        <v>379</v>
      </c>
      <c r="L206" s="43" t="s">
        <v>379</v>
      </c>
      <c r="M206" s="18" t="s">
        <v>379</v>
      </c>
      <c r="N206" s="30">
        <v>0.26608695652173925</v>
      </c>
      <c r="O206" s="52"/>
      <c r="P206" s="97">
        <f t="shared" si="6"/>
        <v>23947826.086956535</v>
      </c>
      <c r="Q206" s="97">
        <f t="shared" si="7"/>
        <v>0</v>
      </c>
    </row>
    <row r="207" spans="1:17" s="11" customFormat="1" hidden="1" outlineLevel="4" x14ac:dyDescent="0.25">
      <c r="A207" s="8"/>
      <c r="B207" s="12"/>
      <c r="C207" s="15"/>
      <c r="D207" s="20"/>
      <c r="E207" s="4"/>
      <c r="F207" s="18" t="s">
        <v>102</v>
      </c>
      <c r="G207" s="18" t="s">
        <v>379</v>
      </c>
      <c r="H207" s="18" t="s">
        <v>379</v>
      </c>
      <c r="I207" s="18" t="s">
        <v>379</v>
      </c>
      <c r="J207" s="43" t="s">
        <v>379</v>
      </c>
      <c r="K207" s="18" t="s">
        <v>379</v>
      </c>
      <c r="L207" s="43" t="s">
        <v>379</v>
      </c>
      <c r="M207" s="18" t="s">
        <v>379</v>
      </c>
      <c r="N207" s="30">
        <v>0.26608695652173925</v>
      </c>
      <c r="O207" s="52"/>
      <c r="P207" s="97">
        <f t="shared" si="6"/>
        <v>23947826.086956535</v>
      </c>
      <c r="Q207" s="97">
        <f t="shared" si="7"/>
        <v>0</v>
      </c>
    </row>
    <row r="208" spans="1:17" s="11" customFormat="1" hidden="1" outlineLevel="4" x14ac:dyDescent="0.25">
      <c r="A208" s="8"/>
      <c r="B208" s="12"/>
      <c r="C208" s="15"/>
      <c r="D208" s="20"/>
      <c r="E208" s="4"/>
      <c r="F208" s="18" t="s">
        <v>102</v>
      </c>
      <c r="G208" s="18" t="s">
        <v>379</v>
      </c>
      <c r="H208" s="18" t="s">
        <v>379</v>
      </c>
      <c r="I208" s="18" t="s">
        <v>379</v>
      </c>
      <c r="J208" s="43" t="s">
        <v>379</v>
      </c>
      <c r="K208" s="18" t="s">
        <v>379</v>
      </c>
      <c r="L208" s="43" t="s">
        <v>379</v>
      </c>
      <c r="M208" s="18" t="s">
        <v>379</v>
      </c>
      <c r="N208" s="30">
        <v>0.26608695652173925</v>
      </c>
      <c r="O208" s="52"/>
      <c r="P208" s="97">
        <f t="shared" si="6"/>
        <v>23947826.086956535</v>
      </c>
      <c r="Q208" s="97">
        <f t="shared" si="7"/>
        <v>0</v>
      </c>
    </row>
    <row r="209" spans="1:17" s="11" customFormat="1" hidden="1" outlineLevel="4" x14ac:dyDescent="0.25">
      <c r="A209" s="8"/>
      <c r="B209" s="12"/>
      <c r="C209" s="15"/>
      <c r="D209" s="20"/>
      <c r="E209" s="4"/>
      <c r="F209" s="18" t="s">
        <v>103</v>
      </c>
      <c r="G209" s="18" t="s">
        <v>379</v>
      </c>
      <c r="H209" s="18" t="s">
        <v>379</v>
      </c>
      <c r="I209" s="18" t="s">
        <v>379</v>
      </c>
      <c r="J209" s="43" t="s">
        <v>379</v>
      </c>
      <c r="K209" s="18" t="s">
        <v>379</v>
      </c>
      <c r="L209" s="43" t="s">
        <v>379</v>
      </c>
      <c r="M209" s="18" t="s">
        <v>379</v>
      </c>
      <c r="N209" s="30">
        <v>0.26608695652173925</v>
      </c>
      <c r="O209" s="52"/>
      <c r="P209" s="97">
        <f t="shared" si="6"/>
        <v>23947826.086956535</v>
      </c>
      <c r="Q209" s="97">
        <f t="shared" si="7"/>
        <v>0</v>
      </c>
    </row>
    <row r="210" spans="1:17" s="11" customFormat="1" hidden="1" outlineLevel="4" x14ac:dyDescent="0.25">
      <c r="A210" s="8"/>
      <c r="B210" s="12"/>
      <c r="C210" s="15"/>
      <c r="D210" s="20"/>
      <c r="E210" s="4"/>
      <c r="F210" s="18" t="s">
        <v>103</v>
      </c>
      <c r="G210" s="18" t="s">
        <v>379</v>
      </c>
      <c r="H210" s="18" t="s">
        <v>379</v>
      </c>
      <c r="I210" s="18" t="s">
        <v>379</v>
      </c>
      <c r="J210" s="43" t="s">
        <v>379</v>
      </c>
      <c r="K210" s="18" t="s">
        <v>379</v>
      </c>
      <c r="L210" s="43" t="s">
        <v>379</v>
      </c>
      <c r="M210" s="18" t="s">
        <v>379</v>
      </c>
      <c r="N210" s="30">
        <v>0.26608695652173925</v>
      </c>
      <c r="O210" s="52"/>
      <c r="P210" s="97">
        <f t="shared" si="6"/>
        <v>23947826.086956535</v>
      </c>
      <c r="Q210" s="97">
        <f t="shared" si="7"/>
        <v>0</v>
      </c>
    </row>
    <row r="211" spans="1:17" s="11" customFormat="1" hidden="1" outlineLevel="4" x14ac:dyDescent="0.25">
      <c r="A211" s="8"/>
      <c r="B211" s="12"/>
      <c r="C211" s="15"/>
      <c r="D211" s="20"/>
      <c r="E211" s="4"/>
      <c r="F211" s="18" t="s">
        <v>117</v>
      </c>
      <c r="G211" s="18" t="s">
        <v>379</v>
      </c>
      <c r="H211" s="18" t="s">
        <v>379</v>
      </c>
      <c r="I211" s="18" t="s">
        <v>379</v>
      </c>
      <c r="J211" s="43" t="s">
        <v>379</v>
      </c>
      <c r="K211" s="18" t="s">
        <v>379</v>
      </c>
      <c r="L211" s="43" t="s">
        <v>379</v>
      </c>
      <c r="M211" s="18" t="s">
        <v>379</v>
      </c>
      <c r="N211" s="30">
        <v>0.26608695652173925</v>
      </c>
      <c r="O211" s="52"/>
      <c r="P211" s="97">
        <f t="shared" si="6"/>
        <v>23947826.086956535</v>
      </c>
      <c r="Q211" s="97">
        <f t="shared" si="7"/>
        <v>0</v>
      </c>
    </row>
    <row r="212" spans="1:17" s="11" customFormat="1" hidden="1" outlineLevel="4" x14ac:dyDescent="0.25">
      <c r="A212" s="8"/>
      <c r="B212" s="12"/>
      <c r="C212" s="15"/>
      <c r="D212" s="20"/>
      <c r="E212" s="4"/>
      <c r="F212" s="18" t="s">
        <v>118</v>
      </c>
      <c r="G212" s="18" t="s">
        <v>379</v>
      </c>
      <c r="H212" s="18" t="s">
        <v>379</v>
      </c>
      <c r="I212" s="18" t="s">
        <v>379</v>
      </c>
      <c r="J212" s="43" t="s">
        <v>379</v>
      </c>
      <c r="K212" s="18" t="s">
        <v>379</v>
      </c>
      <c r="L212" s="43" t="s">
        <v>379</v>
      </c>
      <c r="M212" s="18" t="s">
        <v>379</v>
      </c>
      <c r="N212" s="30">
        <v>0.26608695652173925</v>
      </c>
      <c r="O212" s="52"/>
      <c r="P212" s="97">
        <f t="shared" si="6"/>
        <v>23947826.086956535</v>
      </c>
      <c r="Q212" s="97">
        <f t="shared" si="7"/>
        <v>0</v>
      </c>
    </row>
    <row r="213" spans="1:17" s="11" customFormat="1" hidden="1" outlineLevel="4" x14ac:dyDescent="0.25">
      <c r="A213" s="8"/>
      <c r="B213" s="12"/>
      <c r="C213" s="15"/>
      <c r="D213" s="20"/>
      <c r="E213" s="4"/>
      <c r="F213" s="18" t="s">
        <v>119</v>
      </c>
      <c r="G213" s="18" t="s">
        <v>379</v>
      </c>
      <c r="H213" s="18" t="s">
        <v>379</v>
      </c>
      <c r="I213" s="18" t="s">
        <v>379</v>
      </c>
      <c r="J213" s="43" t="s">
        <v>379</v>
      </c>
      <c r="K213" s="18" t="s">
        <v>379</v>
      </c>
      <c r="L213" s="43" t="s">
        <v>379</v>
      </c>
      <c r="M213" s="18" t="s">
        <v>379</v>
      </c>
      <c r="N213" s="30">
        <v>0.26608695652173925</v>
      </c>
      <c r="O213" s="52"/>
      <c r="P213" s="97">
        <f t="shared" si="6"/>
        <v>23947826.086956535</v>
      </c>
      <c r="Q213" s="97">
        <f t="shared" si="7"/>
        <v>0</v>
      </c>
    </row>
    <row r="214" spans="1:17" s="11" customFormat="1" hidden="1" outlineLevel="4" x14ac:dyDescent="0.25">
      <c r="A214" s="8"/>
      <c r="B214" s="12"/>
      <c r="C214" s="15"/>
      <c r="D214" s="20"/>
      <c r="E214" s="4"/>
      <c r="F214" s="18" t="s">
        <v>126</v>
      </c>
      <c r="G214" s="18" t="s">
        <v>379</v>
      </c>
      <c r="H214" s="18" t="s">
        <v>379</v>
      </c>
      <c r="I214" s="18" t="s">
        <v>379</v>
      </c>
      <c r="J214" s="43" t="s">
        <v>379</v>
      </c>
      <c r="K214" s="18" t="s">
        <v>379</v>
      </c>
      <c r="L214" s="43" t="s">
        <v>379</v>
      </c>
      <c r="M214" s="18" t="s">
        <v>379</v>
      </c>
      <c r="N214" s="30">
        <v>0.26608695652173925</v>
      </c>
      <c r="O214" s="52"/>
      <c r="P214" s="97">
        <f t="shared" si="6"/>
        <v>23947826.086956535</v>
      </c>
      <c r="Q214" s="97">
        <f t="shared" si="7"/>
        <v>0</v>
      </c>
    </row>
    <row r="215" spans="1:17" s="11" customFormat="1" hidden="1" outlineLevel="4" x14ac:dyDescent="0.25">
      <c r="A215" s="8"/>
      <c r="B215" s="12"/>
      <c r="C215" s="15"/>
      <c r="D215" s="20"/>
      <c r="E215" s="4"/>
      <c r="F215" s="18" t="s">
        <v>126</v>
      </c>
      <c r="G215" s="18" t="s">
        <v>379</v>
      </c>
      <c r="H215" s="18" t="s">
        <v>379</v>
      </c>
      <c r="I215" s="18" t="s">
        <v>379</v>
      </c>
      <c r="J215" s="43" t="s">
        <v>379</v>
      </c>
      <c r="K215" s="18" t="s">
        <v>379</v>
      </c>
      <c r="L215" s="43" t="s">
        <v>379</v>
      </c>
      <c r="M215" s="18" t="s">
        <v>379</v>
      </c>
      <c r="N215" s="30">
        <v>0.26608695652173925</v>
      </c>
      <c r="O215" s="52"/>
      <c r="P215" s="97">
        <f t="shared" si="6"/>
        <v>23947826.086956535</v>
      </c>
      <c r="Q215" s="97">
        <f t="shared" si="7"/>
        <v>0</v>
      </c>
    </row>
    <row r="216" spans="1:17" s="11" customFormat="1" hidden="1" outlineLevel="4" x14ac:dyDescent="0.25">
      <c r="A216" s="8"/>
      <c r="B216" s="12"/>
      <c r="C216" s="15"/>
      <c r="D216" s="20"/>
      <c r="E216" s="4"/>
      <c r="F216" s="18" t="s">
        <v>127</v>
      </c>
      <c r="G216" s="18" t="s">
        <v>379</v>
      </c>
      <c r="H216" s="18" t="s">
        <v>379</v>
      </c>
      <c r="I216" s="18" t="s">
        <v>379</v>
      </c>
      <c r="J216" s="43" t="s">
        <v>379</v>
      </c>
      <c r="K216" s="18" t="s">
        <v>379</v>
      </c>
      <c r="L216" s="43" t="s">
        <v>379</v>
      </c>
      <c r="M216" s="18" t="s">
        <v>379</v>
      </c>
      <c r="N216" s="30">
        <v>0.26608695652173925</v>
      </c>
      <c r="O216" s="52"/>
      <c r="P216" s="97">
        <f t="shared" si="6"/>
        <v>23947826.086956535</v>
      </c>
      <c r="Q216" s="97">
        <f t="shared" si="7"/>
        <v>0</v>
      </c>
    </row>
    <row r="217" spans="1:17" s="11" customFormat="1" hidden="1" outlineLevel="4" x14ac:dyDescent="0.25">
      <c r="A217" s="8"/>
      <c r="B217" s="12"/>
      <c r="C217" s="15"/>
      <c r="D217" s="20"/>
      <c r="E217" s="4"/>
      <c r="F217" s="18" t="s">
        <v>128</v>
      </c>
      <c r="G217" s="18" t="s">
        <v>379</v>
      </c>
      <c r="H217" s="18" t="s">
        <v>379</v>
      </c>
      <c r="I217" s="18" t="s">
        <v>379</v>
      </c>
      <c r="J217" s="43" t="s">
        <v>379</v>
      </c>
      <c r="K217" s="18" t="s">
        <v>379</v>
      </c>
      <c r="L217" s="43" t="s">
        <v>379</v>
      </c>
      <c r="M217" s="18" t="s">
        <v>379</v>
      </c>
      <c r="N217" s="30">
        <v>0.26608695652173925</v>
      </c>
      <c r="O217" s="52"/>
      <c r="P217" s="97">
        <f t="shared" si="6"/>
        <v>23947826.086956535</v>
      </c>
      <c r="Q217" s="97">
        <f t="shared" si="7"/>
        <v>0</v>
      </c>
    </row>
    <row r="218" spans="1:17" s="11" customFormat="1" hidden="1" outlineLevel="4" x14ac:dyDescent="0.25">
      <c r="A218" s="8"/>
      <c r="B218" s="12"/>
      <c r="C218" s="15"/>
      <c r="D218" s="20"/>
      <c r="E218" s="4"/>
      <c r="F218" s="18" t="s">
        <v>129</v>
      </c>
      <c r="G218" s="18" t="s">
        <v>379</v>
      </c>
      <c r="H218" s="18" t="s">
        <v>379</v>
      </c>
      <c r="I218" s="18" t="s">
        <v>379</v>
      </c>
      <c r="J218" s="43" t="s">
        <v>379</v>
      </c>
      <c r="K218" s="18" t="s">
        <v>379</v>
      </c>
      <c r="L218" s="43" t="s">
        <v>379</v>
      </c>
      <c r="M218" s="18" t="s">
        <v>379</v>
      </c>
      <c r="N218" s="30">
        <v>0.26608695652173925</v>
      </c>
      <c r="O218" s="52"/>
      <c r="P218" s="97">
        <f t="shared" si="6"/>
        <v>23947826.086956535</v>
      </c>
      <c r="Q218" s="97">
        <f t="shared" si="7"/>
        <v>0</v>
      </c>
    </row>
    <row r="219" spans="1:17" s="11" customFormat="1" hidden="1" outlineLevel="4" x14ac:dyDescent="0.25">
      <c r="A219" s="8"/>
      <c r="B219" s="12"/>
      <c r="C219" s="15"/>
      <c r="D219" s="20"/>
      <c r="E219" s="4"/>
      <c r="F219" s="18" t="s">
        <v>129</v>
      </c>
      <c r="G219" s="18" t="s">
        <v>379</v>
      </c>
      <c r="H219" s="18" t="s">
        <v>379</v>
      </c>
      <c r="I219" s="18" t="s">
        <v>379</v>
      </c>
      <c r="J219" s="43" t="s">
        <v>379</v>
      </c>
      <c r="K219" s="18" t="s">
        <v>379</v>
      </c>
      <c r="L219" s="43" t="s">
        <v>379</v>
      </c>
      <c r="M219" s="18" t="s">
        <v>379</v>
      </c>
      <c r="N219" s="30">
        <v>0.25826086956521754</v>
      </c>
      <c r="O219" s="52"/>
      <c r="P219" s="97">
        <f t="shared" si="6"/>
        <v>23243478.260869578</v>
      </c>
      <c r="Q219" s="97">
        <f t="shared" si="7"/>
        <v>0</v>
      </c>
    </row>
    <row r="220" spans="1:17" s="11" customFormat="1" hidden="1" outlineLevel="4" x14ac:dyDescent="0.25">
      <c r="A220" s="8"/>
      <c r="B220" s="12"/>
      <c r="C220" s="15"/>
      <c r="D220" s="20"/>
      <c r="E220" s="4"/>
      <c r="F220" s="18" t="s">
        <v>130</v>
      </c>
      <c r="G220" s="18" t="s">
        <v>379</v>
      </c>
      <c r="H220" s="18" t="s">
        <v>379</v>
      </c>
      <c r="I220" s="18" t="s">
        <v>379</v>
      </c>
      <c r="J220" s="43" t="s">
        <v>379</v>
      </c>
      <c r="K220" s="18" t="s">
        <v>379</v>
      </c>
      <c r="L220" s="43" t="s">
        <v>379</v>
      </c>
      <c r="M220" s="18" t="s">
        <v>379</v>
      </c>
      <c r="N220" s="30">
        <v>0.25826086956521754</v>
      </c>
      <c r="O220" s="52"/>
      <c r="P220" s="97">
        <f t="shared" si="6"/>
        <v>23243478.260869578</v>
      </c>
      <c r="Q220" s="97">
        <f t="shared" si="7"/>
        <v>0</v>
      </c>
    </row>
    <row r="221" spans="1:17" s="11" customFormat="1" outlineLevel="3" collapsed="1" x14ac:dyDescent="0.25">
      <c r="A221" s="8"/>
      <c r="B221" s="12"/>
      <c r="C221" s="15"/>
      <c r="D221" s="20"/>
      <c r="E221" s="21"/>
      <c r="F221" s="22" t="s">
        <v>193</v>
      </c>
      <c r="G221" s="22"/>
      <c r="H221" s="22"/>
      <c r="I221" s="22"/>
      <c r="J221" s="44"/>
      <c r="K221" s="22"/>
      <c r="L221" s="44"/>
      <c r="M221" s="22"/>
      <c r="N221" s="23">
        <v>1.5652173913043488</v>
      </c>
      <c r="O221" s="53"/>
      <c r="P221" s="101">
        <f t="shared" si="6"/>
        <v>140869565.2173914</v>
      </c>
      <c r="Q221" s="101">
        <f t="shared" si="7"/>
        <v>0</v>
      </c>
    </row>
    <row r="222" spans="1:17" s="11" customFormat="1" hidden="1" outlineLevel="4" x14ac:dyDescent="0.25">
      <c r="A222" s="8"/>
      <c r="B222" s="12"/>
      <c r="C222" s="15"/>
      <c r="D222" s="20"/>
      <c r="E222" s="4"/>
      <c r="F222" s="19" t="s">
        <v>125</v>
      </c>
      <c r="G222" s="19"/>
      <c r="H222" s="19"/>
      <c r="I222" s="19"/>
      <c r="J222" s="45"/>
      <c r="K222" s="19"/>
      <c r="L222" s="45"/>
      <c r="M222" s="19"/>
      <c r="N222" s="30">
        <v>0.78260869565217439</v>
      </c>
      <c r="O222" s="54"/>
      <c r="P222" s="97">
        <f t="shared" si="6"/>
        <v>70434782.608695701</v>
      </c>
      <c r="Q222" s="97">
        <f t="shared" si="7"/>
        <v>0</v>
      </c>
    </row>
    <row r="223" spans="1:17" s="11" customFormat="1" hidden="1" outlineLevel="4" x14ac:dyDescent="0.25">
      <c r="A223" s="8"/>
      <c r="B223" s="12"/>
      <c r="C223" s="15"/>
      <c r="D223" s="20"/>
      <c r="E223" s="4"/>
      <c r="F223" s="19" t="s">
        <v>131</v>
      </c>
      <c r="G223" s="19"/>
      <c r="H223" s="19"/>
      <c r="I223" s="19"/>
      <c r="J223" s="45"/>
      <c r="K223" s="19"/>
      <c r="L223" s="45"/>
      <c r="M223" s="19"/>
      <c r="N223" s="30">
        <v>0.78260869565217439</v>
      </c>
      <c r="O223" s="54"/>
      <c r="P223" s="97">
        <f t="shared" si="6"/>
        <v>70434782.608695701</v>
      </c>
      <c r="Q223" s="97">
        <f t="shared" si="7"/>
        <v>0</v>
      </c>
    </row>
    <row r="224" spans="1:17" s="11" customFormat="1" outlineLevel="2" x14ac:dyDescent="0.25">
      <c r="A224" s="8"/>
      <c r="B224" s="12"/>
      <c r="C224" s="15"/>
      <c r="D224" s="15"/>
      <c r="E224" s="16"/>
      <c r="F224" s="17" t="s">
        <v>175</v>
      </c>
      <c r="G224" s="17"/>
      <c r="H224" s="17"/>
      <c r="I224" s="17"/>
      <c r="J224" s="41"/>
      <c r="K224" s="17"/>
      <c r="L224" s="41"/>
      <c r="M224" s="17"/>
      <c r="N224" s="26">
        <v>5</v>
      </c>
      <c r="O224" s="50">
        <v>0</v>
      </c>
      <c r="P224" s="99">
        <f t="shared" si="6"/>
        <v>450000000</v>
      </c>
      <c r="Q224" s="99">
        <f t="shared" si="7"/>
        <v>0</v>
      </c>
    </row>
    <row r="225" spans="1:17" s="11" customFormat="1" outlineLevel="3" collapsed="1" x14ac:dyDescent="0.25">
      <c r="A225" s="8"/>
      <c r="B225" s="12"/>
      <c r="C225" s="15"/>
      <c r="D225" s="20"/>
      <c r="E225" s="21"/>
      <c r="F225" s="22" t="s">
        <v>176</v>
      </c>
      <c r="G225" s="22"/>
      <c r="H225" s="22"/>
      <c r="I225" s="22"/>
      <c r="J225" s="44"/>
      <c r="K225" s="22"/>
      <c r="L225" s="44"/>
      <c r="M225" s="22"/>
      <c r="N225" s="23">
        <v>5</v>
      </c>
      <c r="O225" s="53"/>
      <c r="P225" s="101">
        <f t="shared" si="6"/>
        <v>450000000</v>
      </c>
      <c r="Q225" s="101">
        <f t="shared" si="7"/>
        <v>0</v>
      </c>
    </row>
    <row r="226" spans="1:17" s="11" customFormat="1" hidden="1" outlineLevel="4" x14ac:dyDescent="0.25">
      <c r="A226" s="8"/>
      <c r="B226" s="12"/>
      <c r="C226" s="15"/>
      <c r="D226" s="20"/>
      <c r="E226" s="4"/>
      <c r="F226" s="18" t="s">
        <v>145</v>
      </c>
      <c r="G226" s="18" t="s">
        <v>379</v>
      </c>
      <c r="H226" s="18" t="s">
        <v>379</v>
      </c>
      <c r="I226" s="18" t="s">
        <v>379</v>
      </c>
      <c r="J226" s="43" t="s">
        <v>379</v>
      </c>
      <c r="K226" s="18" t="s">
        <v>379</v>
      </c>
      <c r="L226" s="43" t="s">
        <v>379</v>
      </c>
      <c r="M226" s="18" t="s">
        <v>379</v>
      </c>
      <c r="N226" s="30">
        <v>0.7142857142857143</v>
      </c>
      <c r="O226" s="52"/>
      <c r="P226" s="97">
        <f t="shared" si="6"/>
        <v>64285714.285714284</v>
      </c>
      <c r="Q226" s="97">
        <f t="shared" si="7"/>
        <v>0</v>
      </c>
    </row>
    <row r="227" spans="1:17" s="11" customFormat="1" hidden="1" outlineLevel="4" x14ac:dyDescent="0.25">
      <c r="A227" s="8"/>
      <c r="B227" s="12"/>
      <c r="C227" s="15"/>
      <c r="D227" s="20"/>
      <c r="E227" s="4"/>
      <c r="F227" s="18" t="s">
        <v>146</v>
      </c>
      <c r="G227" s="18" t="s">
        <v>379</v>
      </c>
      <c r="H227" s="18" t="s">
        <v>379</v>
      </c>
      <c r="I227" s="18" t="s">
        <v>379</v>
      </c>
      <c r="J227" s="43" t="s">
        <v>379</v>
      </c>
      <c r="K227" s="18" t="s">
        <v>379</v>
      </c>
      <c r="L227" s="43" t="s">
        <v>379</v>
      </c>
      <c r="M227" s="18" t="s">
        <v>379</v>
      </c>
      <c r="N227" s="30">
        <v>0.7142857142857143</v>
      </c>
      <c r="O227" s="52"/>
      <c r="P227" s="97">
        <f t="shared" si="6"/>
        <v>64285714.285714284</v>
      </c>
      <c r="Q227" s="97">
        <f t="shared" si="7"/>
        <v>0</v>
      </c>
    </row>
    <row r="228" spans="1:17" s="11" customFormat="1" hidden="1" outlineLevel="4" x14ac:dyDescent="0.25">
      <c r="A228" s="8"/>
      <c r="B228" s="12"/>
      <c r="C228" s="15"/>
      <c r="D228" s="20"/>
      <c r="E228" s="4"/>
      <c r="F228" s="18" t="s">
        <v>147</v>
      </c>
      <c r="G228" s="18" t="s">
        <v>379</v>
      </c>
      <c r="H228" s="18" t="s">
        <v>379</v>
      </c>
      <c r="I228" s="18" t="s">
        <v>379</v>
      </c>
      <c r="J228" s="43" t="s">
        <v>379</v>
      </c>
      <c r="K228" s="18" t="s">
        <v>379</v>
      </c>
      <c r="L228" s="43" t="s">
        <v>379</v>
      </c>
      <c r="M228" s="18" t="s">
        <v>379</v>
      </c>
      <c r="N228" s="30">
        <v>0.7142857142857143</v>
      </c>
      <c r="O228" s="52"/>
      <c r="P228" s="97">
        <f t="shared" si="6"/>
        <v>64285714.285714284</v>
      </c>
      <c r="Q228" s="97">
        <f t="shared" si="7"/>
        <v>0</v>
      </c>
    </row>
    <row r="229" spans="1:17" s="11" customFormat="1" hidden="1" outlineLevel="4" x14ac:dyDescent="0.25">
      <c r="A229" s="8"/>
      <c r="B229" s="12"/>
      <c r="C229" s="15"/>
      <c r="D229" s="20"/>
      <c r="E229" s="4"/>
      <c r="F229" s="18" t="s">
        <v>148</v>
      </c>
      <c r="G229" s="18" t="s">
        <v>379</v>
      </c>
      <c r="H229" s="18" t="s">
        <v>379</v>
      </c>
      <c r="I229" s="18" t="s">
        <v>379</v>
      </c>
      <c r="J229" s="43" t="s">
        <v>379</v>
      </c>
      <c r="K229" s="18" t="s">
        <v>379</v>
      </c>
      <c r="L229" s="43" t="s">
        <v>379</v>
      </c>
      <c r="M229" s="18" t="s">
        <v>379</v>
      </c>
      <c r="N229" s="30">
        <v>0.7142857142857143</v>
      </c>
      <c r="O229" s="52"/>
      <c r="P229" s="97">
        <f t="shared" si="6"/>
        <v>64285714.285714284</v>
      </c>
      <c r="Q229" s="97">
        <f t="shared" si="7"/>
        <v>0</v>
      </c>
    </row>
    <row r="230" spans="1:17" s="11" customFormat="1" hidden="1" outlineLevel="4" x14ac:dyDescent="0.25">
      <c r="A230" s="8"/>
      <c r="B230" s="12"/>
      <c r="C230" s="15"/>
      <c r="D230" s="20"/>
      <c r="E230" s="4"/>
      <c r="F230" s="18" t="s">
        <v>265</v>
      </c>
      <c r="G230" s="18" t="s">
        <v>379</v>
      </c>
      <c r="H230" s="18" t="s">
        <v>379</v>
      </c>
      <c r="I230" s="18" t="s">
        <v>379</v>
      </c>
      <c r="J230" s="43" t="s">
        <v>379</v>
      </c>
      <c r="K230" s="18" t="s">
        <v>379</v>
      </c>
      <c r="L230" s="43" t="s">
        <v>379</v>
      </c>
      <c r="M230" s="18" t="s">
        <v>379</v>
      </c>
      <c r="N230" s="30">
        <v>0.7142857142857143</v>
      </c>
      <c r="O230" s="52"/>
      <c r="P230" s="97">
        <f t="shared" si="6"/>
        <v>64285714.285714284</v>
      </c>
      <c r="Q230" s="97">
        <f t="shared" si="7"/>
        <v>0</v>
      </c>
    </row>
    <row r="231" spans="1:17" s="11" customFormat="1" hidden="1" outlineLevel="4" x14ac:dyDescent="0.25">
      <c r="A231" s="8"/>
      <c r="B231" s="12"/>
      <c r="C231" s="15"/>
      <c r="D231" s="20"/>
      <c r="E231" s="4"/>
      <c r="F231" s="18" t="s">
        <v>149</v>
      </c>
      <c r="G231" s="18" t="s">
        <v>379</v>
      </c>
      <c r="H231" s="18" t="s">
        <v>379</v>
      </c>
      <c r="I231" s="18" t="s">
        <v>379</v>
      </c>
      <c r="J231" s="43" t="s">
        <v>379</v>
      </c>
      <c r="K231" s="18" t="s">
        <v>379</v>
      </c>
      <c r="L231" s="43" t="s">
        <v>379</v>
      </c>
      <c r="M231" s="18" t="s">
        <v>379</v>
      </c>
      <c r="N231" s="30">
        <v>0.7142857142857143</v>
      </c>
      <c r="O231" s="52"/>
      <c r="P231" s="97">
        <f t="shared" si="6"/>
        <v>64285714.285714284</v>
      </c>
      <c r="Q231" s="97">
        <f t="shared" si="7"/>
        <v>0</v>
      </c>
    </row>
    <row r="232" spans="1:17" s="11" customFormat="1" hidden="1" outlineLevel="4" x14ac:dyDescent="0.25">
      <c r="A232" s="8"/>
      <c r="B232" s="12"/>
      <c r="C232" s="15"/>
      <c r="D232" s="20"/>
      <c r="E232" s="4"/>
      <c r="F232" s="18" t="s">
        <v>150</v>
      </c>
      <c r="G232" s="18" t="s">
        <v>379</v>
      </c>
      <c r="H232" s="18" t="s">
        <v>379</v>
      </c>
      <c r="I232" s="18" t="s">
        <v>379</v>
      </c>
      <c r="J232" s="43" t="s">
        <v>379</v>
      </c>
      <c r="K232" s="18" t="s">
        <v>379</v>
      </c>
      <c r="L232" s="43" t="s">
        <v>379</v>
      </c>
      <c r="M232" s="18" t="s">
        <v>379</v>
      </c>
      <c r="N232" s="30">
        <v>0.7142857142857143</v>
      </c>
      <c r="O232" s="52"/>
      <c r="P232" s="97">
        <f t="shared" si="6"/>
        <v>64285714.285714284</v>
      </c>
      <c r="Q232" s="97">
        <f t="shared" si="7"/>
        <v>0</v>
      </c>
    </row>
    <row r="233" spans="1:17" s="11" customFormat="1" outlineLevel="2" x14ac:dyDescent="0.25">
      <c r="A233" s="8"/>
      <c r="B233" s="12"/>
      <c r="C233" s="15"/>
      <c r="D233" s="15"/>
      <c r="E233" s="16"/>
      <c r="F233" s="17" t="s">
        <v>163</v>
      </c>
      <c r="G233" s="17"/>
      <c r="H233" s="17"/>
      <c r="I233" s="17"/>
      <c r="J233" s="41"/>
      <c r="K233" s="17"/>
      <c r="L233" s="41"/>
      <c r="M233" s="17"/>
      <c r="N233" s="26">
        <v>1.2180267965895251</v>
      </c>
      <c r="O233" s="50">
        <v>0</v>
      </c>
      <c r="P233" s="99">
        <f t="shared" si="6"/>
        <v>109622411.69305725</v>
      </c>
      <c r="Q233" s="99">
        <f t="shared" si="7"/>
        <v>0</v>
      </c>
    </row>
    <row r="234" spans="1:17" s="11" customFormat="1" outlineLevel="3" collapsed="1" x14ac:dyDescent="0.25">
      <c r="A234" s="8"/>
      <c r="B234" s="12"/>
      <c r="C234" s="15"/>
      <c r="D234" s="20"/>
      <c r="E234" s="21"/>
      <c r="F234" s="22" t="s">
        <v>163</v>
      </c>
      <c r="G234" s="22"/>
      <c r="H234" s="22"/>
      <c r="I234" s="22"/>
      <c r="J234" s="44"/>
      <c r="K234" s="22"/>
      <c r="L234" s="44"/>
      <c r="M234" s="22"/>
      <c r="N234" s="23">
        <v>1.2180267965895251</v>
      </c>
      <c r="O234" s="53"/>
      <c r="P234" s="101">
        <f t="shared" si="6"/>
        <v>109622411.69305725</v>
      </c>
      <c r="Q234" s="101">
        <f t="shared" si="7"/>
        <v>0</v>
      </c>
    </row>
    <row r="235" spans="1:17" s="11" customFormat="1" hidden="1" outlineLevel="4" x14ac:dyDescent="0.25">
      <c r="A235" s="8"/>
      <c r="B235" s="12"/>
      <c r="C235" s="15"/>
      <c r="D235" s="20"/>
      <c r="E235" s="4"/>
      <c r="F235" s="18" t="s">
        <v>104</v>
      </c>
      <c r="G235" s="18" t="s">
        <v>379</v>
      </c>
      <c r="H235" s="18" t="s">
        <v>379</v>
      </c>
      <c r="I235" s="18" t="s">
        <v>379</v>
      </c>
      <c r="J235" s="43" t="s">
        <v>379</v>
      </c>
      <c r="K235" s="18" t="s">
        <v>379</v>
      </c>
      <c r="L235" s="43" t="s">
        <v>379</v>
      </c>
      <c r="M235" s="18" t="s">
        <v>379</v>
      </c>
      <c r="N235" s="30">
        <v>0.243605359317905</v>
      </c>
      <c r="O235" s="52"/>
      <c r="P235" s="97">
        <f t="shared" si="6"/>
        <v>21924482.33861145</v>
      </c>
      <c r="Q235" s="97">
        <f t="shared" si="7"/>
        <v>0</v>
      </c>
    </row>
    <row r="236" spans="1:17" s="11" customFormat="1" hidden="1" outlineLevel="4" x14ac:dyDescent="0.25">
      <c r="A236" s="8"/>
      <c r="B236" s="12"/>
      <c r="C236" s="15"/>
      <c r="D236" s="20"/>
      <c r="E236" s="4"/>
      <c r="F236" s="18" t="s">
        <v>104</v>
      </c>
      <c r="G236" s="18" t="s">
        <v>379</v>
      </c>
      <c r="H236" s="18" t="s">
        <v>379</v>
      </c>
      <c r="I236" s="18" t="s">
        <v>379</v>
      </c>
      <c r="J236" s="43" t="s">
        <v>379</v>
      </c>
      <c r="K236" s="18" t="s">
        <v>379</v>
      </c>
      <c r="L236" s="43" t="s">
        <v>379</v>
      </c>
      <c r="M236" s="18" t="s">
        <v>379</v>
      </c>
      <c r="N236" s="30">
        <v>0.243605359317905</v>
      </c>
      <c r="O236" s="52"/>
      <c r="P236" s="97">
        <f t="shared" si="6"/>
        <v>21924482.33861145</v>
      </c>
      <c r="Q236" s="97">
        <f t="shared" si="7"/>
        <v>0</v>
      </c>
    </row>
    <row r="237" spans="1:17" s="11" customFormat="1" hidden="1" outlineLevel="4" x14ac:dyDescent="0.25">
      <c r="A237" s="8"/>
      <c r="B237" s="12"/>
      <c r="C237" s="15"/>
      <c r="D237" s="20"/>
      <c r="E237" s="4"/>
      <c r="F237" s="18" t="s">
        <v>105</v>
      </c>
      <c r="G237" s="18" t="s">
        <v>379</v>
      </c>
      <c r="H237" s="18" t="s">
        <v>379</v>
      </c>
      <c r="I237" s="18" t="s">
        <v>379</v>
      </c>
      <c r="J237" s="43" t="s">
        <v>379</v>
      </c>
      <c r="K237" s="18" t="s">
        <v>379</v>
      </c>
      <c r="L237" s="43" t="s">
        <v>379</v>
      </c>
      <c r="M237" s="18" t="s">
        <v>379</v>
      </c>
      <c r="N237" s="30">
        <v>0.243605359317905</v>
      </c>
      <c r="O237" s="52"/>
      <c r="P237" s="97">
        <f t="shared" si="6"/>
        <v>21924482.33861145</v>
      </c>
      <c r="Q237" s="97">
        <f t="shared" si="7"/>
        <v>0</v>
      </c>
    </row>
    <row r="238" spans="1:17" s="11" customFormat="1" hidden="1" outlineLevel="4" x14ac:dyDescent="0.25">
      <c r="A238" s="8"/>
      <c r="B238" s="12"/>
      <c r="C238" s="15"/>
      <c r="D238" s="20"/>
      <c r="E238" s="4"/>
      <c r="F238" s="18" t="s">
        <v>106</v>
      </c>
      <c r="G238" s="18" t="s">
        <v>379</v>
      </c>
      <c r="H238" s="18" t="s">
        <v>379</v>
      </c>
      <c r="I238" s="18" t="s">
        <v>379</v>
      </c>
      <c r="J238" s="43" t="s">
        <v>379</v>
      </c>
      <c r="K238" s="18" t="s">
        <v>379</v>
      </c>
      <c r="L238" s="43" t="s">
        <v>379</v>
      </c>
      <c r="M238" s="18" t="s">
        <v>379</v>
      </c>
      <c r="N238" s="30">
        <v>0.243605359317905</v>
      </c>
      <c r="O238" s="52"/>
      <c r="P238" s="97">
        <f t="shared" si="6"/>
        <v>21924482.33861145</v>
      </c>
      <c r="Q238" s="97">
        <f t="shared" si="7"/>
        <v>0</v>
      </c>
    </row>
    <row r="239" spans="1:17" s="11" customFormat="1" hidden="1" outlineLevel="4" x14ac:dyDescent="0.25">
      <c r="A239" s="8"/>
      <c r="B239" s="12"/>
      <c r="C239" s="15"/>
      <c r="D239" s="20"/>
      <c r="E239" s="4"/>
      <c r="F239" s="18" t="s">
        <v>107</v>
      </c>
      <c r="G239" s="18" t="s">
        <v>379</v>
      </c>
      <c r="H239" s="18" t="s">
        <v>379</v>
      </c>
      <c r="I239" s="18" t="s">
        <v>379</v>
      </c>
      <c r="J239" s="43" t="s">
        <v>379</v>
      </c>
      <c r="K239" s="18" t="s">
        <v>379</v>
      </c>
      <c r="L239" s="43" t="s">
        <v>379</v>
      </c>
      <c r="M239" s="18" t="s">
        <v>379</v>
      </c>
      <c r="N239" s="30">
        <v>0.243605359317905</v>
      </c>
      <c r="O239" s="52"/>
      <c r="P239" s="97">
        <f t="shared" si="6"/>
        <v>21924482.33861145</v>
      </c>
      <c r="Q239" s="97">
        <f t="shared" si="7"/>
        <v>0</v>
      </c>
    </row>
    <row r="240" spans="1:17" s="11" customFormat="1" outlineLevel="1" x14ac:dyDescent="0.25">
      <c r="A240" s="8"/>
      <c r="B240" s="12"/>
      <c r="C240" s="12"/>
      <c r="D240" s="12"/>
      <c r="E240" s="13"/>
      <c r="F240" s="14" t="s">
        <v>8</v>
      </c>
      <c r="G240" s="14"/>
      <c r="H240" s="14"/>
      <c r="I240" s="14"/>
      <c r="J240" s="40"/>
      <c r="K240" s="14"/>
      <c r="L240" s="40"/>
      <c r="M240" s="14"/>
      <c r="N240" s="74">
        <v>5.7247259439707667</v>
      </c>
      <c r="O240" s="49"/>
      <c r="P240" s="98">
        <f t="shared" si="6"/>
        <v>515225334.95736903</v>
      </c>
      <c r="Q240" s="98">
        <f t="shared" si="7"/>
        <v>0</v>
      </c>
    </row>
    <row r="241" spans="1:17" s="11" customFormat="1" outlineLevel="2" x14ac:dyDescent="0.25">
      <c r="A241" s="8"/>
      <c r="B241" s="12"/>
      <c r="C241" s="15"/>
      <c r="D241" s="15"/>
      <c r="E241" s="16"/>
      <c r="F241" s="17" t="s">
        <v>211</v>
      </c>
      <c r="G241" s="17"/>
      <c r="H241" s="17"/>
      <c r="I241" s="17"/>
      <c r="J241" s="41"/>
      <c r="K241" s="17"/>
      <c r="L241" s="41"/>
      <c r="M241" s="17"/>
      <c r="N241" s="26">
        <v>5.7247259439707667</v>
      </c>
      <c r="O241" s="50"/>
      <c r="P241" s="99">
        <f t="shared" si="6"/>
        <v>515225334.95736903</v>
      </c>
      <c r="Q241" s="99">
        <f t="shared" si="7"/>
        <v>0</v>
      </c>
    </row>
    <row r="242" spans="1:17" s="11" customFormat="1" outlineLevel="3" collapsed="1" x14ac:dyDescent="0.25">
      <c r="A242" s="8"/>
      <c r="B242" s="12"/>
      <c r="C242" s="15"/>
      <c r="D242" s="20"/>
      <c r="E242" s="21"/>
      <c r="F242" s="22" t="s">
        <v>197</v>
      </c>
      <c r="G242" s="22"/>
      <c r="H242" s="22"/>
      <c r="I242" s="22"/>
      <c r="J242" s="44"/>
      <c r="K242" s="22"/>
      <c r="L242" s="44"/>
      <c r="M242" s="22"/>
      <c r="N242" s="76">
        <v>0.85261875761266748</v>
      </c>
      <c r="O242" s="53"/>
      <c r="P242" s="102">
        <f t="shared" si="6"/>
        <v>76735688.185140073</v>
      </c>
      <c r="Q242" s="102">
        <f t="shared" si="7"/>
        <v>0</v>
      </c>
    </row>
    <row r="243" spans="1:17" s="11" customFormat="1" hidden="1" outlineLevel="4" x14ac:dyDescent="0.25">
      <c r="A243" s="8"/>
      <c r="B243" s="12"/>
      <c r="C243" s="15"/>
      <c r="D243" s="20"/>
      <c r="E243" s="4"/>
      <c r="F243" s="18" t="s">
        <v>198</v>
      </c>
      <c r="G243" s="18" t="s">
        <v>379</v>
      </c>
      <c r="H243" s="18" t="s">
        <v>379</v>
      </c>
      <c r="I243" s="18" t="s">
        <v>379</v>
      </c>
      <c r="J243" s="43" t="s">
        <v>379</v>
      </c>
      <c r="K243" s="18" t="s">
        <v>379</v>
      </c>
      <c r="L243" s="43" t="s">
        <v>379</v>
      </c>
      <c r="M243" s="18" t="s">
        <v>379</v>
      </c>
      <c r="N243" s="30">
        <v>0</v>
      </c>
      <c r="O243" s="52"/>
      <c r="P243" s="97">
        <f t="shared" si="6"/>
        <v>0</v>
      </c>
      <c r="Q243" s="97">
        <f t="shared" si="7"/>
        <v>0</v>
      </c>
    </row>
    <row r="244" spans="1:17" s="11" customFormat="1" hidden="1" outlineLevel="4" x14ac:dyDescent="0.25">
      <c r="A244" s="8"/>
      <c r="B244" s="12"/>
      <c r="C244" s="15"/>
      <c r="D244" s="20"/>
      <c r="E244" s="4"/>
      <c r="F244" s="18" t="s">
        <v>199</v>
      </c>
      <c r="G244" s="18" t="s">
        <v>379</v>
      </c>
      <c r="H244" s="18" t="s">
        <v>379</v>
      </c>
      <c r="I244" s="18" t="s">
        <v>379</v>
      </c>
      <c r="J244" s="43" t="s">
        <v>379</v>
      </c>
      <c r="K244" s="18" t="s">
        <v>379</v>
      </c>
      <c r="L244" s="43" t="s">
        <v>379</v>
      </c>
      <c r="M244" s="18" t="s">
        <v>379</v>
      </c>
      <c r="N244" s="30">
        <v>0</v>
      </c>
      <c r="O244" s="52"/>
      <c r="P244" s="97">
        <f t="shared" si="6"/>
        <v>0</v>
      </c>
      <c r="Q244" s="97">
        <f t="shared" si="7"/>
        <v>0</v>
      </c>
    </row>
    <row r="245" spans="1:17" s="11" customFormat="1" hidden="1" outlineLevel="4" x14ac:dyDescent="0.25">
      <c r="A245" s="8"/>
      <c r="B245" s="12"/>
      <c r="C245" s="15"/>
      <c r="D245" s="20"/>
      <c r="E245" s="4"/>
      <c r="F245" s="18" t="s">
        <v>200</v>
      </c>
      <c r="G245" s="18" t="s">
        <v>379</v>
      </c>
      <c r="H245" s="18" t="s">
        <v>379</v>
      </c>
      <c r="I245" s="18" t="s">
        <v>379</v>
      </c>
      <c r="J245" s="43" t="s">
        <v>379</v>
      </c>
      <c r="K245" s="18" t="s">
        <v>379</v>
      </c>
      <c r="L245" s="43" t="s">
        <v>379</v>
      </c>
      <c r="M245" s="18" t="s">
        <v>379</v>
      </c>
      <c r="N245" s="30">
        <v>0</v>
      </c>
      <c r="O245" s="52"/>
      <c r="P245" s="97">
        <f t="shared" si="6"/>
        <v>0</v>
      </c>
      <c r="Q245" s="97">
        <f t="shared" si="7"/>
        <v>0</v>
      </c>
    </row>
    <row r="246" spans="1:17" s="11" customFormat="1" outlineLevel="3" collapsed="1" x14ac:dyDescent="0.25">
      <c r="A246" s="8"/>
      <c r="B246" s="12"/>
      <c r="C246" s="15"/>
      <c r="D246" s="20"/>
      <c r="E246" s="21"/>
      <c r="F246" s="22" t="s">
        <v>201</v>
      </c>
      <c r="G246" s="22"/>
      <c r="H246" s="22"/>
      <c r="I246" s="22"/>
      <c r="J246" s="44"/>
      <c r="K246" s="22"/>
      <c r="L246" s="44"/>
      <c r="M246" s="22"/>
      <c r="N246" s="76">
        <v>0.85261875761266748</v>
      </c>
      <c r="O246" s="53"/>
      <c r="P246" s="102">
        <f t="shared" si="6"/>
        <v>76735688.185140073</v>
      </c>
      <c r="Q246" s="102">
        <f t="shared" si="7"/>
        <v>0</v>
      </c>
    </row>
    <row r="247" spans="1:17" s="11" customFormat="1" hidden="1" outlineLevel="4" x14ac:dyDescent="0.25">
      <c r="A247" s="8"/>
      <c r="B247" s="12"/>
      <c r="C247" s="15"/>
      <c r="D247" s="20"/>
      <c r="E247" s="4"/>
      <c r="F247" s="18" t="s">
        <v>202</v>
      </c>
      <c r="G247" s="18" t="s">
        <v>379</v>
      </c>
      <c r="H247" s="18" t="s">
        <v>379</v>
      </c>
      <c r="I247" s="18" t="s">
        <v>379</v>
      </c>
      <c r="J247" s="43" t="s">
        <v>379</v>
      </c>
      <c r="K247" s="18" t="s">
        <v>379</v>
      </c>
      <c r="L247" s="43" t="s">
        <v>379</v>
      </c>
      <c r="M247" s="18" t="s">
        <v>379</v>
      </c>
      <c r="N247" s="30">
        <v>0</v>
      </c>
      <c r="O247" s="52"/>
      <c r="P247" s="97">
        <f t="shared" si="6"/>
        <v>0</v>
      </c>
      <c r="Q247" s="97">
        <f t="shared" si="7"/>
        <v>0</v>
      </c>
    </row>
    <row r="248" spans="1:17" s="11" customFormat="1" hidden="1" outlineLevel="4" x14ac:dyDescent="0.25">
      <c r="A248" s="8"/>
      <c r="B248" s="12"/>
      <c r="C248" s="15"/>
      <c r="D248" s="20"/>
      <c r="E248" s="4"/>
      <c r="F248" s="18" t="s">
        <v>203</v>
      </c>
      <c r="G248" s="18" t="s">
        <v>379</v>
      </c>
      <c r="H248" s="18" t="s">
        <v>379</v>
      </c>
      <c r="I248" s="18" t="s">
        <v>379</v>
      </c>
      <c r="J248" s="43" t="s">
        <v>379</v>
      </c>
      <c r="K248" s="18" t="s">
        <v>379</v>
      </c>
      <c r="L248" s="43" t="s">
        <v>379</v>
      </c>
      <c r="M248" s="18" t="s">
        <v>379</v>
      </c>
      <c r="N248" s="30">
        <v>0</v>
      </c>
      <c r="O248" s="52"/>
      <c r="P248" s="97">
        <f t="shared" si="6"/>
        <v>0</v>
      </c>
      <c r="Q248" s="97">
        <f t="shared" si="7"/>
        <v>0</v>
      </c>
    </row>
    <row r="249" spans="1:17" s="11" customFormat="1" hidden="1" outlineLevel="4" x14ac:dyDescent="0.25">
      <c r="A249" s="8"/>
      <c r="B249" s="12"/>
      <c r="C249" s="15"/>
      <c r="D249" s="20"/>
      <c r="E249" s="4"/>
      <c r="F249" s="18" t="s">
        <v>200</v>
      </c>
      <c r="G249" s="18" t="s">
        <v>379</v>
      </c>
      <c r="H249" s="18" t="s">
        <v>379</v>
      </c>
      <c r="I249" s="18" t="s">
        <v>379</v>
      </c>
      <c r="J249" s="43" t="s">
        <v>379</v>
      </c>
      <c r="K249" s="18" t="s">
        <v>379</v>
      </c>
      <c r="L249" s="43" t="s">
        <v>379</v>
      </c>
      <c r="M249" s="18" t="s">
        <v>379</v>
      </c>
      <c r="N249" s="30">
        <v>0</v>
      </c>
      <c r="O249" s="52"/>
      <c r="P249" s="97">
        <f t="shared" si="6"/>
        <v>0</v>
      </c>
      <c r="Q249" s="97">
        <f t="shared" si="7"/>
        <v>0</v>
      </c>
    </row>
    <row r="250" spans="1:17" s="11" customFormat="1" outlineLevel="3" collapsed="1" x14ac:dyDescent="0.25">
      <c r="A250" s="8"/>
      <c r="B250" s="12"/>
      <c r="C250" s="15"/>
      <c r="D250" s="20"/>
      <c r="E250" s="21"/>
      <c r="F250" s="22" t="s">
        <v>204</v>
      </c>
      <c r="G250" s="22"/>
      <c r="H250" s="22"/>
      <c r="I250" s="22"/>
      <c r="J250" s="44"/>
      <c r="K250" s="22"/>
      <c r="L250" s="44"/>
      <c r="M250" s="22"/>
      <c r="N250" s="76">
        <v>3.0450669914738122</v>
      </c>
      <c r="O250" s="53"/>
      <c r="P250" s="102">
        <f t="shared" si="6"/>
        <v>274056029.23264307</v>
      </c>
      <c r="Q250" s="102">
        <f t="shared" si="7"/>
        <v>0</v>
      </c>
    </row>
    <row r="251" spans="1:17" s="11" customFormat="1" hidden="1" outlineLevel="4" x14ac:dyDescent="0.25">
      <c r="A251" s="8"/>
      <c r="B251" s="12"/>
      <c r="C251" s="15"/>
      <c r="D251" s="20"/>
      <c r="E251" s="4"/>
      <c r="F251" s="18" t="s">
        <v>207</v>
      </c>
      <c r="G251" s="18" t="s">
        <v>379</v>
      </c>
      <c r="H251" s="18" t="s">
        <v>379</v>
      </c>
      <c r="I251" s="18" t="s">
        <v>379</v>
      </c>
      <c r="J251" s="43" t="s">
        <v>379</v>
      </c>
      <c r="K251" s="18" t="s">
        <v>379</v>
      </c>
      <c r="L251" s="43" t="s">
        <v>379</v>
      </c>
      <c r="M251" s="18" t="s">
        <v>379</v>
      </c>
      <c r="N251" s="30">
        <v>0</v>
      </c>
      <c r="O251" s="52"/>
      <c r="P251" s="97">
        <f t="shared" si="6"/>
        <v>0</v>
      </c>
      <c r="Q251" s="97">
        <f t="shared" si="7"/>
        <v>0</v>
      </c>
    </row>
    <row r="252" spans="1:17" s="11" customFormat="1" hidden="1" outlineLevel="4" x14ac:dyDescent="0.25">
      <c r="A252" s="8"/>
      <c r="B252" s="12"/>
      <c r="C252" s="15"/>
      <c r="D252" s="20"/>
      <c r="E252" s="4"/>
      <c r="F252" s="18" t="s">
        <v>208</v>
      </c>
      <c r="G252" s="18" t="s">
        <v>379</v>
      </c>
      <c r="H252" s="18" t="s">
        <v>379</v>
      </c>
      <c r="I252" s="18" t="s">
        <v>379</v>
      </c>
      <c r="J252" s="43" t="s">
        <v>379</v>
      </c>
      <c r="K252" s="18" t="s">
        <v>379</v>
      </c>
      <c r="L252" s="43" t="s">
        <v>379</v>
      </c>
      <c r="M252" s="18" t="s">
        <v>379</v>
      </c>
      <c r="N252" s="30">
        <v>0</v>
      </c>
      <c r="O252" s="52"/>
      <c r="P252" s="97">
        <f t="shared" si="6"/>
        <v>0</v>
      </c>
      <c r="Q252" s="97">
        <f t="shared" si="7"/>
        <v>0</v>
      </c>
    </row>
    <row r="253" spans="1:17" s="11" customFormat="1" hidden="1" outlineLevel="4" x14ac:dyDescent="0.25">
      <c r="A253" s="8"/>
      <c r="B253" s="12"/>
      <c r="C253" s="15"/>
      <c r="D253" s="20"/>
      <c r="E253" s="4"/>
      <c r="F253" s="18" t="s">
        <v>200</v>
      </c>
      <c r="G253" s="18" t="s">
        <v>379</v>
      </c>
      <c r="H253" s="18" t="s">
        <v>379</v>
      </c>
      <c r="I253" s="18" t="s">
        <v>379</v>
      </c>
      <c r="J253" s="43" t="s">
        <v>379</v>
      </c>
      <c r="K253" s="18" t="s">
        <v>379</v>
      </c>
      <c r="L253" s="43" t="s">
        <v>379</v>
      </c>
      <c r="M253" s="18" t="s">
        <v>379</v>
      </c>
      <c r="N253" s="30">
        <v>0</v>
      </c>
      <c r="O253" s="52"/>
      <c r="P253" s="97">
        <f t="shared" si="6"/>
        <v>0</v>
      </c>
      <c r="Q253" s="97">
        <f t="shared" si="7"/>
        <v>0</v>
      </c>
    </row>
    <row r="254" spans="1:17" s="11" customFormat="1" hidden="1" outlineLevel="4" x14ac:dyDescent="0.25">
      <c r="A254" s="8"/>
      <c r="B254" s="12"/>
      <c r="C254" s="15"/>
      <c r="D254" s="20"/>
      <c r="E254" s="4"/>
      <c r="F254" s="18" t="s">
        <v>266</v>
      </c>
      <c r="G254" s="18" t="s">
        <v>379</v>
      </c>
      <c r="H254" s="18" t="s">
        <v>379</v>
      </c>
      <c r="I254" s="18" t="s">
        <v>379</v>
      </c>
      <c r="J254" s="43" t="s">
        <v>379</v>
      </c>
      <c r="K254" s="18" t="s">
        <v>379</v>
      </c>
      <c r="L254" s="43" t="s">
        <v>379</v>
      </c>
      <c r="M254" s="18" t="s">
        <v>379</v>
      </c>
      <c r="N254" s="30">
        <v>0</v>
      </c>
      <c r="O254" s="52"/>
      <c r="P254" s="97">
        <f t="shared" si="6"/>
        <v>0</v>
      </c>
      <c r="Q254" s="97">
        <f t="shared" si="7"/>
        <v>0</v>
      </c>
    </row>
    <row r="255" spans="1:17" s="11" customFormat="1" outlineLevel="3" collapsed="1" x14ac:dyDescent="0.25">
      <c r="A255" s="8"/>
      <c r="B255" s="12"/>
      <c r="C255" s="15"/>
      <c r="D255" s="20"/>
      <c r="E255" s="21"/>
      <c r="F255" s="22" t="s">
        <v>205</v>
      </c>
      <c r="G255" s="22"/>
      <c r="H255" s="22"/>
      <c r="I255" s="22"/>
      <c r="J255" s="44"/>
      <c r="K255" s="22"/>
      <c r="L255" s="44"/>
      <c r="M255" s="22"/>
      <c r="N255" s="76">
        <v>0.48721071863581</v>
      </c>
      <c r="O255" s="53"/>
      <c r="P255" s="102">
        <f t="shared" si="6"/>
        <v>43848964.6772229</v>
      </c>
      <c r="Q255" s="102">
        <f t="shared" si="7"/>
        <v>0</v>
      </c>
    </row>
    <row r="256" spans="1:17" s="11" customFormat="1" hidden="1" outlineLevel="4" x14ac:dyDescent="0.25">
      <c r="A256" s="8"/>
      <c r="B256" s="12"/>
      <c r="C256" s="15"/>
      <c r="D256" s="20"/>
      <c r="E256" s="4"/>
      <c r="F256" s="18" t="s">
        <v>206</v>
      </c>
      <c r="G256" s="18" t="s">
        <v>379</v>
      </c>
      <c r="H256" s="18" t="s">
        <v>379</v>
      </c>
      <c r="I256" s="18" t="s">
        <v>379</v>
      </c>
      <c r="J256" s="43" t="s">
        <v>379</v>
      </c>
      <c r="K256" s="18" t="s">
        <v>379</v>
      </c>
      <c r="L256" s="43" t="s">
        <v>379</v>
      </c>
      <c r="M256" s="18" t="s">
        <v>379</v>
      </c>
      <c r="N256" s="30">
        <v>0</v>
      </c>
      <c r="O256" s="52"/>
      <c r="P256" s="97">
        <f t="shared" si="6"/>
        <v>0</v>
      </c>
      <c r="Q256" s="97">
        <f t="shared" si="7"/>
        <v>0</v>
      </c>
    </row>
    <row r="257" spans="1:17" s="11" customFormat="1" hidden="1" outlineLevel="4" x14ac:dyDescent="0.25">
      <c r="A257" s="8"/>
      <c r="B257" s="12"/>
      <c r="C257" s="15"/>
      <c r="D257" s="20"/>
      <c r="E257" s="4"/>
      <c r="F257" s="18" t="s">
        <v>209</v>
      </c>
      <c r="G257" s="18" t="s">
        <v>379</v>
      </c>
      <c r="H257" s="18" t="s">
        <v>379</v>
      </c>
      <c r="I257" s="18" t="s">
        <v>379</v>
      </c>
      <c r="J257" s="43" t="s">
        <v>379</v>
      </c>
      <c r="K257" s="18" t="s">
        <v>379</v>
      </c>
      <c r="L257" s="43" t="s">
        <v>379</v>
      </c>
      <c r="M257" s="18" t="s">
        <v>379</v>
      </c>
      <c r="N257" s="30">
        <v>0</v>
      </c>
      <c r="O257" s="52"/>
      <c r="P257" s="97">
        <f t="shared" si="6"/>
        <v>0</v>
      </c>
      <c r="Q257" s="97">
        <f t="shared" si="7"/>
        <v>0</v>
      </c>
    </row>
    <row r="258" spans="1:17" s="11" customFormat="1" outlineLevel="3" collapsed="1" x14ac:dyDescent="0.25">
      <c r="A258" s="8"/>
      <c r="B258" s="12"/>
      <c r="C258" s="15"/>
      <c r="D258" s="20"/>
      <c r="E258" s="21"/>
      <c r="F258" s="22" t="s">
        <v>210</v>
      </c>
      <c r="G258" s="22"/>
      <c r="H258" s="22"/>
      <c r="I258" s="22"/>
      <c r="J258" s="44"/>
      <c r="K258" s="22"/>
      <c r="L258" s="44"/>
      <c r="M258" s="22"/>
      <c r="N258" s="76">
        <v>0.48721071863581</v>
      </c>
      <c r="O258" s="53"/>
      <c r="P258" s="102">
        <f t="shared" si="6"/>
        <v>43848964.6772229</v>
      </c>
      <c r="Q258" s="102">
        <f t="shared" si="7"/>
        <v>0</v>
      </c>
    </row>
    <row r="259" spans="1:17" s="11" customFormat="1" hidden="1" outlineLevel="4" x14ac:dyDescent="0.25">
      <c r="A259" s="8"/>
      <c r="B259" s="12"/>
      <c r="C259" s="15"/>
      <c r="D259" s="20"/>
      <c r="E259" s="4"/>
      <c r="F259" s="18" t="s">
        <v>132</v>
      </c>
      <c r="G259" s="18" t="s">
        <v>379</v>
      </c>
      <c r="H259" s="18" t="s">
        <v>379</v>
      </c>
      <c r="I259" s="18" t="s">
        <v>379</v>
      </c>
      <c r="J259" s="43" t="s">
        <v>379</v>
      </c>
      <c r="K259" s="18" t="s">
        <v>379</v>
      </c>
      <c r="L259" s="43" t="s">
        <v>379</v>
      </c>
      <c r="M259" s="18" t="s">
        <v>379</v>
      </c>
      <c r="N259" s="30">
        <v>0</v>
      </c>
      <c r="O259" s="52"/>
      <c r="P259" s="97">
        <f t="shared" si="6"/>
        <v>0</v>
      </c>
      <c r="Q259" s="97">
        <f t="shared" si="7"/>
        <v>0</v>
      </c>
    </row>
    <row r="260" spans="1:17" s="11" customFormat="1" hidden="1" outlineLevel="4" x14ac:dyDescent="0.25">
      <c r="A260" s="8"/>
      <c r="B260" s="12"/>
      <c r="C260" s="15"/>
      <c r="D260" s="20"/>
      <c r="E260" s="4"/>
      <c r="F260" s="18" t="s">
        <v>10</v>
      </c>
      <c r="G260" s="18" t="s">
        <v>379</v>
      </c>
      <c r="H260" s="18" t="s">
        <v>379</v>
      </c>
      <c r="I260" s="18" t="s">
        <v>379</v>
      </c>
      <c r="J260" s="43" t="s">
        <v>379</v>
      </c>
      <c r="K260" s="18" t="s">
        <v>379</v>
      </c>
      <c r="L260" s="43" t="s">
        <v>379</v>
      </c>
      <c r="M260" s="18" t="s">
        <v>379</v>
      </c>
      <c r="N260" s="30">
        <v>0</v>
      </c>
      <c r="O260" s="52"/>
      <c r="P260" s="97">
        <f t="shared" si="6"/>
        <v>0</v>
      </c>
      <c r="Q260" s="97">
        <f t="shared" si="7"/>
        <v>0</v>
      </c>
    </row>
    <row r="261" spans="1:17" s="11" customFormat="1" hidden="1" outlineLevel="4" x14ac:dyDescent="0.25">
      <c r="A261" s="8"/>
      <c r="B261" s="12"/>
      <c r="C261" s="15"/>
      <c r="D261" s="20"/>
      <c r="E261" s="4"/>
      <c r="F261" s="18" t="s">
        <v>11</v>
      </c>
      <c r="G261" s="18" t="s">
        <v>379</v>
      </c>
      <c r="H261" s="18" t="s">
        <v>379</v>
      </c>
      <c r="I261" s="18" t="s">
        <v>379</v>
      </c>
      <c r="J261" s="43" t="s">
        <v>379</v>
      </c>
      <c r="K261" s="18" t="s">
        <v>379</v>
      </c>
      <c r="L261" s="43" t="s">
        <v>379</v>
      </c>
      <c r="M261" s="18" t="s">
        <v>379</v>
      </c>
      <c r="N261" s="30">
        <v>0</v>
      </c>
      <c r="O261" s="52"/>
      <c r="P261" s="97">
        <f t="shared" ref="P261:P281" si="8">N261*$P$3/$N$3</f>
        <v>0</v>
      </c>
      <c r="Q261" s="97">
        <f t="shared" ref="Q261:Q281" si="9">P261*O261</f>
        <v>0</v>
      </c>
    </row>
    <row r="262" spans="1:17" s="11" customFormat="1" outlineLevel="1" x14ac:dyDescent="0.25">
      <c r="A262" s="8"/>
      <c r="B262" s="12"/>
      <c r="C262" s="12"/>
      <c r="D262" s="12"/>
      <c r="E262" s="13"/>
      <c r="F262" s="14" t="s">
        <v>9</v>
      </c>
      <c r="G262" s="14"/>
      <c r="H262" s="14"/>
      <c r="I262" s="14"/>
      <c r="J262" s="40"/>
      <c r="K262" s="14"/>
      <c r="L262" s="40"/>
      <c r="M262" s="14"/>
      <c r="N262" s="74">
        <v>28.014616321559078</v>
      </c>
      <c r="O262" s="49"/>
      <c r="P262" s="98">
        <f t="shared" si="8"/>
        <v>2521315468.9403172</v>
      </c>
      <c r="Q262" s="98">
        <f t="shared" si="9"/>
        <v>0</v>
      </c>
    </row>
    <row r="263" spans="1:17" s="11" customFormat="1" outlineLevel="2" x14ac:dyDescent="0.25">
      <c r="A263" s="8"/>
      <c r="B263" s="12"/>
      <c r="C263" s="15"/>
      <c r="D263" s="15"/>
      <c r="E263" s="16"/>
      <c r="F263" s="17" t="s">
        <v>5</v>
      </c>
      <c r="G263" s="17"/>
      <c r="H263" s="17"/>
      <c r="I263" s="17"/>
      <c r="J263" s="41"/>
      <c r="K263" s="17"/>
      <c r="L263" s="41"/>
      <c r="M263" s="17"/>
      <c r="N263" s="26">
        <v>16.443361753958591</v>
      </c>
      <c r="O263" s="50"/>
      <c r="P263" s="99">
        <f t="shared" si="8"/>
        <v>1479902557.8562732</v>
      </c>
      <c r="Q263" s="99">
        <f t="shared" si="9"/>
        <v>0</v>
      </c>
    </row>
    <row r="264" spans="1:17" s="11" customFormat="1" outlineLevel="3" x14ac:dyDescent="0.25">
      <c r="A264" s="8"/>
      <c r="B264" s="12"/>
      <c r="C264" s="15"/>
      <c r="D264" s="15"/>
      <c r="E264" s="4"/>
      <c r="F264" s="18" t="s">
        <v>216</v>
      </c>
      <c r="G264" s="18" t="s">
        <v>379</v>
      </c>
      <c r="H264" s="18" t="s">
        <v>379</v>
      </c>
      <c r="I264" s="18" t="s">
        <v>379</v>
      </c>
      <c r="J264" s="43" t="s">
        <v>379</v>
      </c>
      <c r="K264" s="18" t="s">
        <v>379</v>
      </c>
      <c r="L264" s="43" t="s">
        <v>379</v>
      </c>
      <c r="M264" s="18" t="s">
        <v>379</v>
      </c>
      <c r="N264" s="30">
        <v>3.6540803897685747</v>
      </c>
      <c r="O264" s="52"/>
      <c r="P264" s="97">
        <f t="shared" si="8"/>
        <v>328867235.07917172</v>
      </c>
      <c r="Q264" s="97">
        <f t="shared" si="9"/>
        <v>0</v>
      </c>
    </row>
    <row r="265" spans="1:17" s="11" customFormat="1" outlineLevel="3" x14ac:dyDescent="0.25">
      <c r="A265" s="8"/>
      <c r="B265" s="12"/>
      <c r="C265" s="15"/>
      <c r="D265" s="15"/>
      <c r="E265" s="4"/>
      <c r="F265" s="18" t="s">
        <v>214</v>
      </c>
      <c r="G265" s="18" t="s">
        <v>379</v>
      </c>
      <c r="H265" s="18" t="s">
        <v>379</v>
      </c>
      <c r="I265" s="18" t="s">
        <v>379</v>
      </c>
      <c r="J265" s="43" t="s">
        <v>379</v>
      </c>
      <c r="K265" s="18" t="s">
        <v>379</v>
      </c>
      <c r="L265" s="43" t="s">
        <v>379</v>
      </c>
      <c r="M265" s="18" t="s">
        <v>379</v>
      </c>
      <c r="N265" s="30">
        <v>3.0450669914738122</v>
      </c>
      <c r="O265" s="52"/>
      <c r="P265" s="97">
        <f t="shared" si="8"/>
        <v>274056029.23264307</v>
      </c>
      <c r="Q265" s="97">
        <f t="shared" si="9"/>
        <v>0</v>
      </c>
    </row>
    <row r="266" spans="1:17" s="11" customFormat="1" outlineLevel="3" x14ac:dyDescent="0.25">
      <c r="A266" s="8"/>
      <c r="B266" s="12"/>
      <c r="C266" s="15"/>
      <c r="D266" s="15"/>
      <c r="E266" s="4"/>
      <c r="F266" s="18" t="s">
        <v>253</v>
      </c>
      <c r="G266" s="18" t="s">
        <v>379</v>
      </c>
      <c r="H266" s="18" t="s">
        <v>379</v>
      </c>
      <c r="I266" s="18" t="s">
        <v>379</v>
      </c>
      <c r="J266" s="43" t="s">
        <v>379</v>
      </c>
      <c r="K266" s="18" t="s">
        <v>379</v>
      </c>
      <c r="L266" s="43" t="s">
        <v>379</v>
      </c>
      <c r="M266" s="18" t="s">
        <v>379</v>
      </c>
      <c r="N266" s="30">
        <v>3.6540803897685747</v>
      </c>
      <c r="O266" s="52"/>
      <c r="P266" s="97">
        <f t="shared" si="8"/>
        <v>328867235.07917172</v>
      </c>
      <c r="Q266" s="97">
        <f t="shared" si="9"/>
        <v>0</v>
      </c>
    </row>
    <row r="267" spans="1:17" s="11" customFormat="1" outlineLevel="3" x14ac:dyDescent="0.25">
      <c r="A267" s="8"/>
      <c r="B267" s="12"/>
      <c r="C267" s="15"/>
      <c r="D267" s="15"/>
      <c r="E267" s="4"/>
      <c r="F267" s="18" t="s">
        <v>212</v>
      </c>
      <c r="G267" s="18" t="s">
        <v>379</v>
      </c>
      <c r="H267" s="18" t="s">
        <v>379</v>
      </c>
      <c r="I267" s="18" t="s">
        <v>379</v>
      </c>
      <c r="J267" s="43" t="s">
        <v>379</v>
      </c>
      <c r="K267" s="18" t="s">
        <v>379</v>
      </c>
      <c r="L267" s="43" t="s">
        <v>379</v>
      </c>
      <c r="M267" s="18" t="s">
        <v>379</v>
      </c>
      <c r="N267" s="30">
        <v>1.2180267965895251</v>
      </c>
      <c r="O267" s="52"/>
      <c r="P267" s="97">
        <f t="shared" si="8"/>
        <v>109622411.69305725</v>
      </c>
      <c r="Q267" s="97">
        <f t="shared" si="9"/>
        <v>0</v>
      </c>
    </row>
    <row r="268" spans="1:17" s="11" customFormat="1" outlineLevel="3" x14ac:dyDescent="0.25">
      <c r="A268" s="8"/>
      <c r="B268" s="12"/>
      <c r="C268" s="15"/>
      <c r="D268" s="15"/>
      <c r="E268" s="4"/>
      <c r="F268" s="18" t="s">
        <v>226</v>
      </c>
      <c r="G268" s="18" t="s">
        <v>379</v>
      </c>
      <c r="H268" s="18" t="s">
        <v>379</v>
      </c>
      <c r="I268" s="18" t="s">
        <v>379</v>
      </c>
      <c r="J268" s="43" t="s">
        <v>379</v>
      </c>
      <c r="K268" s="18" t="s">
        <v>379</v>
      </c>
      <c r="L268" s="43" t="s">
        <v>379</v>
      </c>
      <c r="M268" s="18" t="s">
        <v>379</v>
      </c>
      <c r="N268" s="30">
        <v>1.2180267965895251</v>
      </c>
      <c r="O268" s="52"/>
      <c r="P268" s="97">
        <f t="shared" si="8"/>
        <v>109622411.69305725</v>
      </c>
      <c r="Q268" s="97">
        <f t="shared" si="9"/>
        <v>0</v>
      </c>
    </row>
    <row r="269" spans="1:17" s="11" customFormat="1" outlineLevel="3" x14ac:dyDescent="0.25">
      <c r="A269" s="8"/>
      <c r="B269" s="12"/>
      <c r="C269" s="15"/>
      <c r="D269" s="15"/>
      <c r="E269" s="4"/>
      <c r="F269" s="18" t="s">
        <v>227</v>
      </c>
      <c r="G269" s="18" t="s">
        <v>379</v>
      </c>
      <c r="H269" s="18" t="s">
        <v>379</v>
      </c>
      <c r="I269" s="18" t="s">
        <v>379</v>
      </c>
      <c r="J269" s="43" t="s">
        <v>379</v>
      </c>
      <c r="K269" s="18" t="s">
        <v>379</v>
      </c>
      <c r="L269" s="43" t="s">
        <v>379</v>
      </c>
      <c r="M269" s="18" t="s">
        <v>379</v>
      </c>
      <c r="N269" s="30">
        <v>1.2180267965895251</v>
      </c>
      <c r="O269" s="52"/>
      <c r="P269" s="97">
        <f t="shared" si="8"/>
        <v>109622411.69305725</v>
      </c>
      <c r="Q269" s="97">
        <f t="shared" si="9"/>
        <v>0</v>
      </c>
    </row>
    <row r="270" spans="1:17" s="11" customFormat="1" outlineLevel="3" x14ac:dyDescent="0.25">
      <c r="A270" s="8"/>
      <c r="B270" s="12"/>
      <c r="C270" s="15"/>
      <c r="D270" s="15"/>
      <c r="E270" s="4"/>
      <c r="F270" s="18" t="s">
        <v>215</v>
      </c>
      <c r="G270" s="18" t="s">
        <v>379</v>
      </c>
      <c r="H270" s="18" t="s">
        <v>379</v>
      </c>
      <c r="I270" s="18" t="s">
        <v>379</v>
      </c>
      <c r="J270" s="43" t="s">
        <v>379</v>
      </c>
      <c r="K270" s="18" t="s">
        <v>379</v>
      </c>
      <c r="L270" s="43" t="s">
        <v>379</v>
      </c>
      <c r="M270" s="18" t="s">
        <v>379</v>
      </c>
      <c r="N270" s="30">
        <v>0.60901339829476253</v>
      </c>
      <c r="O270" s="52"/>
      <c r="P270" s="97">
        <f t="shared" si="8"/>
        <v>54811205.846528627</v>
      </c>
      <c r="Q270" s="97">
        <f t="shared" si="9"/>
        <v>0</v>
      </c>
    </row>
    <row r="271" spans="1:17" s="11" customFormat="1" outlineLevel="3" x14ac:dyDescent="0.25">
      <c r="A271" s="8"/>
      <c r="B271" s="12"/>
      <c r="C271" s="15"/>
      <c r="D271" s="15"/>
      <c r="E271" s="4"/>
      <c r="F271" s="18" t="s">
        <v>14</v>
      </c>
      <c r="G271" s="18" t="s">
        <v>379</v>
      </c>
      <c r="H271" s="18" t="s">
        <v>379</v>
      </c>
      <c r="I271" s="18" t="s">
        <v>379</v>
      </c>
      <c r="J271" s="43" t="s">
        <v>379</v>
      </c>
      <c r="K271" s="18" t="s">
        <v>379</v>
      </c>
      <c r="L271" s="43" t="s">
        <v>379</v>
      </c>
      <c r="M271" s="18" t="s">
        <v>379</v>
      </c>
      <c r="N271" s="30">
        <v>0.60901339829476253</v>
      </c>
      <c r="O271" s="52"/>
      <c r="P271" s="97">
        <f t="shared" si="8"/>
        <v>54811205.846528627</v>
      </c>
      <c r="Q271" s="97">
        <f t="shared" si="9"/>
        <v>0</v>
      </c>
    </row>
    <row r="272" spans="1:17" s="11" customFormat="1" outlineLevel="3" x14ac:dyDescent="0.25">
      <c r="A272" s="8"/>
      <c r="B272" s="12"/>
      <c r="C272" s="15"/>
      <c r="D272" s="15"/>
      <c r="E272" s="4"/>
      <c r="F272" s="18" t="s">
        <v>217</v>
      </c>
      <c r="G272" s="18" t="s">
        <v>379</v>
      </c>
      <c r="H272" s="18" t="s">
        <v>379</v>
      </c>
      <c r="I272" s="18" t="s">
        <v>379</v>
      </c>
      <c r="J272" s="43" t="s">
        <v>379</v>
      </c>
      <c r="K272" s="18" t="s">
        <v>379</v>
      </c>
      <c r="L272" s="43" t="s">
        <v>379</v>
      </c>
      <c r="M272" s="18" t="s">
        <v>379</v>
      </c>
      <c r="N272" s="30">
        <v>0.60901339829476253</v>
      </c>
      <c r="O272" s="52"/>
      <c r="P272" s="97">
        <f t="shared" si="8"/>
        <v>54811205.846528627</v>
      </c>
      <c r="Q272" s="97">
        <f t="shared" si="9"/>
        <v>0</v>
      </c>
    </row>
    <row r="273" spans="1:17" s="11" customFormat="1" outlineLevel="3" x14ac:dyDescent="0.25">
      <c r="A273" s="8"/>
      <c r="B273" s="12"/>
      <c r="C273" s="15"/>
      <c r="D273" s="15"/>
      <c r="E273" s="4"/>
      <c r="F273" s="18" t="s">
        <v>15</v>
      </c>
      <c r="G273" s="18" t="s">
        <v>379</v>
      </c>
      <c r="H273" s="18" t="s">
        <v>379</v>
      </c>
      <c r="I273" s="18" t="s">
        <v>379</v>
      </c>
      <c r="J273" s="43" t="s">
        <v>379</v>
      </c>
      <c r="K273" s="18" t="s">
        <v>379</v>
      </c>
      <c r="L273" s="43" t="s">
        <v>379</v>
      </c>
      <c r="M273" s="18" t="s">
        <v>379</v>
      </c>
      <c r="N273" s="30">
        <v>0.60901339829476253</v>
      </c>
      <c r="O273" s="52"/>
      <c r="P273" s="97">
        <f t="shared" si="8"/>
        <v>54811205.846528627</v>
      </c>
      <c r="Q273" s="97">
        <f t="shared" si="9"/>
        <v>0</v>
      </c>
    </row>
    <row r="274" spans="1:17" s="11" customFormat="1" outlineLevel="2" x14ac:dyDescent="0.25">
      <c r="A274" s="8"/>
      <c r="B274" s="12"/>
      <c r="C274" s="15"/>
      <c r="D274" s="15"/>
      <c r="E274" s="16"/>
      <c r="F274" s="17" t="s">
        <v>213</v>
      </c>
      <c r="G274" s="17"/>
      <c r="H274" s="17"/>
      <c r="I274" s="17"/>
      <c r="J274" s="41"/>
      <c r="K274" s="17"/>
      <c r="L274" s="41"/>
      <c r="M274" s="17"/>
      <c r="N274" s="26">
        <v>11.571254567600487</v>
      </c>
      <c r="O274" s="50"/>
      <c r="P274" s="99">
        <f t="shared" si="8"/>
        <v>1041412911.0840439</v>
      </c>
      <c r="Q274" s="99">
        <f t="shared" si="9"/>
        <v>0</v>
      </c>
    </row>
    <row r="275" spans="1:17" s="11" customFormat="1" outlineLevel="3" x14ac:dyDescent="0.25">
      <c r="A275" s="8"/>
      <c r="B275" s="12"/>
      <c r="C275" s="15"/>
      <c r="D275" s="15"/>
      <c r="E275" s="4"/>
      <c r="F275" s="18" t="s">
        <v>218</v>
      </c>
      <c r="G275" s="18" t="s">
        <v>379</v>
      </c>
      <c r="H275" s="18" t="s">
        <v>379</v>
      </c>
      <c r="I275" s="18" t="s">
        <v>379</v>
      </c>
      <c r="J275" s="43" t="s">
        <v>379</v>
      </c>
      <c r="K275" s="18" t="s">
        <v>379</v>
      </c>
      <c r="L275" s="43" t="s">
        <v>379</v>
      </c>
      <c r="M275" s="18" t="s">
        <v>379</v>
      </c>
      <c r="N275" s="30">
        <v>1.2180267965895251</v>
      </c>
      <c r="O275" s="52"/>
      <c r="P275" s="97">
        <f t="shared" si="8"/>
        <v>109622411.69305725</v>
      </c>
      <c r="Q275" s="97">
        <f t="shared" si="9"/>
        <v>0</v>
      </c>
    </row>
    <row r="276" spans="1:17" s="11" customFormat="1" outlineLevel="3" x14ac:dyDescent="0.25">
      <c r="A276" s="8"/>
      <c r="B276" s="12"/>
      <c r="C276" s="15"/>
      <c r="D276" s="15"/>
      <c r="E276" s="4"/>
      <c r="F276" s="18" t="s">
        <v>220</v>
      </c>
      <c r="G276" s="18" t="s">
        <v>379</v>
      </c>
      <c r="H276" s="18" t="s">
        <v>379</v>
      </c>
      <c r="I276" s="18" t="s">
        <v>379</v>
      </c>
      <c r="J276" s="43" t="s">
        <v>379</v>
      </c>
      <c r="K276" s="18" t="s">
        <v>379</v>
      </c>
      <c r="L276" s="43" t="s">
        <v>379</v>
      </c>
      <c r="M276" s="18" t="s">
        <v>379</v>
      </c>
      <c r="N276" s="30">
        <v>3.6540803897685747</v>
      </c>
      <c r="O276" s="52"/>
      <c r="P276" s="97">
        <f t="shared" si="8"/>
        <v>328867235.07917172</v>
      </c>
      <c r="Q276" s="97">
        <f t="shared" si="9"/>
        <v>0</v>
      </c>
    </row>
    <row r="277" spans="1:17" s="11" customFormat="1" outlineLevel="3" x14ac:dyDescent="0.25">
      <c r="A277" s="8"/>
      <c r="B277" s="12"/>
      <c r="C277" s="15"/>
      <c r="D277" s="15"/>
      <c r="E277" s="4"/>
      <c r="F277" s="18" t="s">
        <v>18</v>
      </c>
      <c r="G277" s="18" t="s">
        <v>379</v>
      </c>
      <c r="H277" s="18" t="s">
        <v>379</v>
      </c>
      <c r="I277" s="18" t="s">
        <v>379</v>
      </c>
      <c r="J277" s="43" t="s">
        <v>379</v>
      </c>
      <c r="K277" s="18" t="s">
        <v>379</v>
      </c>
      <c r="L277" s="43" t="s">
        <v>379</v>
      </c>
      <c r="M277" s="18" t="s">
        <v>379</v>
      </c>
      <c r="N277" s="30">
        <v>1.8270401948842874</v>
      </c>
      <c r="O277" s="52"/>
      <c r="P277" s="97">
        <f t="shared" si="8"/>
        <v>164433617.53958586</v>
      </c>
      <c r="Q277" s="97">
        <f t="shared" si="9"/>
        <v>0</v>
      </c>
    </row>
    <row r="278" spans="1:17" s="11" customFormat="1" outlineLevel="3" x14ac:dyDescent="0.25">
      <c r="A278" s="8"/>
      <c r="B278" s="12"/>
      <c r="C278" s="15"/>
      <c r="D278" s="15"/>
      <c r="E278" s="4"/>
      <c r="F278" s="18" t="s">
        <v>221</v>
      </c>
      <c r="G278" s="18" t="s">
        <v>379</v>
      </c>
      <c r="H278" s="18" t="s">
        <v>379</v>
      </c>
      <c r="I278" s="18" t="s">
        <v>379</v>
      </c>
      <c r="J278" s="43" t="s">
        <v>379</v>
      </c>
      <c r="K278" s="18" t="s">
        <v>379</v>
      </c>
      <c r="L278" s="43" t="s">
        <v>379</v>
      </c>
      <c r="M278" s="18" t="s">
        <v>379</v>
      </c>
      <c r="N278" s="30">
        <v>1.2180267965895251</v>
      </c>
      <c r="O278" s="52"/>
      <c r="P278" s="97">
        <f t="shared" si="8"/>
        <v>109622411.69305725</v>
      </c>
      <c r="Q278" s="97">
        <f t="shared" si="9"/>
        <v>0</v>
      </c>
    </row>
    <row r="279" spans="1:17" s="11" customFormat="1" outlineLevel="3" x14ac:dyDescent="0.25">
      <c r="A279" s="8"/>
      <c r="B279" s="12"/>
      <c r="C279" s="15"/>
      <c r="D279" s="15"/>
      <c r="E279" s="4"/>
      <c r="F279" s="18" t="s">
        <v>219</v>
      </c>
      <c r="G279" s="18" t="s">
        <v>379</v>
      </c>
      <c r="H279" s="18" t="s">
        <v>379</v>
      </c>
      <c r="I279" s="18" t="s">
        <v>379</v>
      </c>
      <c r="J279" s="43" t="s">
        <v>379</v>
      </c>
      <c r="K279" s="18" t="s">
        <v>379</v>
      </c>
      <c r="L279" s="43" t="s">
        <v>379</v>
      </c>
      <c r="M279" s="18" t="s">
        <v>379</v>
      </c>
      <c r="N279" s="30">
        <v>1.2180267965895251</v>
      </c>
      <c r="O279" s="52"/>
      <c r="P279" s="97">
        <f t="shared" si="8"/>
        <v>109622411.69305725</v>
      </c>
      <c r="Q279" s="97">
        <f t="shared" si="9"/>
        <v>0</v>
      </c>
    </row>
    <row r="280" spans="1:17" s="11" customFormat="1" outlineLevel="3" x14ac:dyDescent="0.25">
      <c r="A280" s="8"/>
      <c r="B280" s="12"/>
      <c r="C280" s="15"/>
      <c r="D280" s="15"/>
      <c r="E280" s="4"/>
      <c r="F280" s="18" t="s">
        <v>222</v>
      </c>
      <c r="G280" s="18" t="s">
        <v>379</v>
      </c>
      <c r="H280" s="18" t="s">
        <v>379</v>
      </c>
      <c r="I280" s="18" t="s">
        <v>379</v>
      </c>
      <c r="J280" s="43" t="s">
        <v>379</v>
      </c>
      <c r="K280" s="18" t="s">
        <v>379</v>
      </c>
      <c r="L280" s="43" t="s">
        <v>379</v>
      </c>
      <c r="M280" s="18" t="s">
        <v>379</v>
      </c>
      <c r="N280" s="30">
        <v>1.2180267965895251</v>
      </c>
      <c r="O280" s="52"/>
      <c r="P280" s="97">
        <f t="shared" si="8"/>
        <v>109622411.69305725</v>
      </c>
      <c r="Q280" s="97">
        <f t="shared" si="9"/>
        <v>0</v>
      </c>
    </row>
    <row r="281" spans="1:17" s="11" customFormat="1" outlineLevel="3" x14ac:dyDescent="0.25">
      <c r="A281" s="8"/>
      <c r="B281" s="12"/>
      <c r="C281" s="15"/>
      <c r="D281" s="15"/>
      <c r="E281" s="4"/>
      <c r="F281" s="18" t="s">
        <v>16</v>
      </c>
      <c r="G281" s="18" t="s">
        <v>379</v>
      </c>
      <c r="H281" s="18" t="s">
        <v>379</v>
      </c>
      <c r="I281" s="18" t="s">
        <v>379</v>
      </c>
      <c r="J281" s="43" t="s">
        <v>379</v>
      </c>
      <c r="K281" s="18" t="s">
        <v>379</v>
      </c>
      <c r="L281" s="43" t="s">
        <v>379</v>
      </c>
      <c r="M281" s="18" t="s">
        <v>379</v>
      </c>
      <c r="N281" s="30">
        <v>1.2180267965895251</v>
      </c>
      <c r="O281" s="52"/>
      <c r="P281" s="97">
        <f t="shared" si="8"/>
        <v>109622411.69305725</v>
      </c>
      <c r="Q281" s="97">
        <f t="shared" si="9"/>
        <v>0</v>
      </c>
    </row>
    <row r="288" spans="1:17" x14ac:dyDescent="0.25">
      <c r="F288" s="6" t="s">
        <v>7</v>
      </c>
      <c r="L288" s="71">
        <v>0.12989999999999999</v>
      </c>
      <c r="N288" s="70">
        <v>60.723142509135194</v>
      </c>
      <c r="O288" s="47">
        <v>0.15671213972082296</v>
      </c>
    </row>
    <row r="289" spans="6:15" x14ac:dyDescent="0.25">
      <c r="F289" s="6" t="s">
        <v>4</v>
      </c>
      <c r="L289" s="71">
        <v>0.06</v>
      </c>
      <c r="N289" s="70">
        <v>6.3901339829476242</v>
      </c>
      <c r="O289" s="47">
        <v>7.289137106151003E-2</v>
      </c>
    </row>
    <row r="290" spans="6:15" x14ac:dyDescent="0.25">
      <c r="F290" s="6" t="s">
        <v>195</v>
      </c>
      <c r="L290" s="71">
        <v>0</v>
      </c>
      <c r="N290" s="70">
        <v>32.886723507917182</v>
      </c>
      <c r="O290" s="47">
        <v>0</v>
      </c>
    </row>
  </sheetData>
  <autoFilter ref="E2:O281"/>
  <mergeCells count="3">
    <mergeCell ref="B2:D2"/>
    <mergeCell ref="E3:F3"/>
    <mergeCell ref="G1:L1"/>
  </mergeCells>
  <conditionalFormatting sqref="E240">
    <cfRule type="duplicateValues" dxfId="84" priority="75"/>
  </conditionalFormatting>
  <conditionalFormatting sqref="E262:E263">
    <cfRule type="duplicateValues" dxfId="83" priority="76"/>
  </conditionalFormatting>
  <conditionalFormatting sqref="E41">
    <cfRule type="duplicateValues" dxfId="82" priority="74"/>
  </conditionalFormatting>
  <conditionalFormatting sqref="E166:E167">
    <cfRule type="duplicateValues" dxfId="81" priority="73"/>
  </conditionalFormatting>
  <conditionalFormatting sqref="E191:E192">
    <cfRule type="duplicateValues" dxfId="80" priority="72"/>
  </conditionalFormatting>
  <conditionalFormatting sqref="E224:E225">
    <cfRule type="duplicateValues" dxfId="79" priority="71"/>
  </conditionalFormatting>
  <conditionalFormatting sqref="E233:E234">
    <cfRule type="duplicateValues" dxfId="78" priority="70"/>
  </conditionalFormatting>
  <conditionalFormatting sqref="E143">
    <cfRule type="duplicateValues" dxfId="77" priority="69"/>
  </conditionalFormatting>
  <conditionalFormatting sqref="E147:E148">
    <cfRule type="duplicateValues" dxfId="76" priority="68"/>
  </conditionalFormatting>
  <conditionalFormatting sqref="E149:E150">
    <cfRule type="duplicateValues" dxfId="75" priority="67"/>
  </conditionalFormatting>
  <conditionalFormatting sqref="E151">
    <cfRule type="duplicateValues" dxfId="74" priority="66"/>
  </conditionalFormatting>
  <conditionalFormatting sqref="E152">
    <cfRule type="duplicateValues" dxfId="73" priority="65"/>
  </conditionalFormatting>
  <conditionalFormatting sqref="E153:E154">
    <cfRule type="duplicateValues" dxfId="72" priority="64"/>
  </conditionalFormatting>
  <conditionalFormatting sqref="E157:E160">
    <cfRule type="duplicateValues" dxfId="71" priority="63"/>
  </conditionalFormatting>
  <conditionalFormatting sqref="E58:E67">
    <cfRule type="duplicateValues" dxfId="70" priority="62"/>
  </conditionalFormatting>
  <conditionalFormatting sqref="E168:E173">
    <cfRule type="duplicateValues" dxfId="69" priority="61"/>
  </conditionalFormatting>
  <conditionalFormatting sqref="E69:E76 E86:E90">
    <cfRule type="duplicateValues" dxfId="68" priority="60"/>
  </conditionalFormatting>
  <conditionalFormatting sqref="E92:E96">
    <cfRule type="duplicateValues" dxfId="67" priority="59"/>
  </conditionalFormatting>
  <conditionalFormatting sqref="E98:E102">
    <cfRule type="duplicateValues" dxfId="66" priority="58"/>
  </conditionalFormatting>
  <conditionalFormatting sqref="E197:E206">
    <cfRule type="duplicateValues" dxfId="65" priority="57"/>
  </conditionalFormatting>
  <conditionalFormatting sqref="E193:E196">
    <cfRule type="duplicateValues" dxfId="64" priority="56"/>
  </conditionalFormatting>
  <conditionalFormatting sqref="E77:E78">
    <cfRule type="duplicateValues" dxfId="63" priority="55"/>
  </conditionalFormatting>
  <conditionalFormatting sqref="E79">
    <cfRule type="duplicateValues" dxfId="62" priority="54"/>
  </conditionalFormatting>
  <conditionalFormatting sqref="E207:E208">
    <cfRule type="duplicateValues" dxfId="61" priority="53"/>
  </conditionalFormatting>
  <conditionalFormatting sqref="E209:E210">
    <cfRule type="duplicateValues" dxfId="60" priority="52"/>
  </conditionalFormatting>
  <conditionalFormatting sqref="E235:E236">
    <cfRule type="duplicateValues" dxfId="59" priority="51"/>
  </conditionalFormatting>
  <conditionalFormatting sqref="E237">
    <cfRule type="duplicateValues" dxfId="58" priority="50"/>
  </conditionalFormatting>
  <conditionalFormatting sqref="E238:E239">
    <cfRule type="duplicateValues" dxfId="57" priority="49"/>
  </conditionalFormatting>
  <conditionalFormatting sqref="E104:E106 E80:E81">
    <cfRule type="duplicateValues" dxfId="56" priority="48"/>
  </conditionalFormatting>
  <conditionalFormatting sqref="E108:E109 E111:E117 E119:E124">
    <cfRule type="duplicateValues" dxfId="55" priority="47"/>
  </conditionalFormatting>
  <conditionalFormatting sqref="E125 E82:E84">
    <cfRule type="duplicateValues" dxfId="54" priority="46"/>
  </conditionalFormatting>
  <conditionalFormatting sqref="E4">
    <cfRule type="duplicateValues" dxfId="53" priority="45"/>
  </conditionalFormatting>
  <conditionalFormatting sqref="E5">
    <cfRule type="duplicateValues" dxfId="52" priority="77"/>
  </conditionalFormatting>
  <conditionalFormatting sqref="E155">
    <cfRule type="duplicateValues" dxfId="51" priority="44"/>
  </conditionalFormatting>
  <conditionalFormatting sqref="E211:E213">
    <cfRule type="duplicateValues" dxfId="50" priority="43"/>
  </conditionalFormatting>
  <conditionalFormatting sqref="E145">
    <cfRule type="duplicateValues" dxfId="49" priority="42"/>
  </conditionalFormatting>
  <conditionalFormatting sqref="E162:E163">
    <cfRule type="duplicateValues" dxfId="48" priority="41"/>
  </conditionalFormatting>
  <conditionalFormatting sqref="E180:E182 E174 E184:E185">
    <cfRule type="duplicateValues" dxfId="47" priority="40"/>
  </conditionalFormatting>
  <conditionalFormatting sqref="E132">
    <cfRule type="duplicateValues" dxfId="46" priority="39"/>
  </conditionalFormatting>
  <conditionalFormatting sqref="E226:E231">
    <cfRule type="duplicateValues" dxfId="45" priority="38"/>
  </conditionalFormatting>
  <conditionalFormatting sqref="E232">
    <cfRule type="duplicateValues" dxfId="44" priority="37"/>
  </conditionalFormatting>
  <conditionalFormatting sqref="E44:E57">
    <cfRule type="duplicateValues" dxfId="43" priority="78"/>
  </conditionalFormatting>
  <conditionalFormatting sqref="E142">
    <cfRule type="duplicateValues" dxfId="42" priority="36"/>
  </conditionalFormatting>
  <conditionalFormatting sqref="E144">
    <cfRule type="duplicateValues" dxfId="41" priority="35"/>
  </conditionalFormatting>
  <conditionalFormatting sqref="E146">
    <cfRule type="duplicateValues" dxfId="40" priority="34"/>
  </conditionalFormatting>
  <conditionalFormatting sqref="E156">
    <cfRule type="duplicateValues" dxfId="39" priority="33"/>
  </conditionalFormatting>
  <conditionalFormatting sqref="E161">
    <cfRule type="duplicateValues" dxfId="38" priority="32"/>
  </conditionalFormatting>
  <conditionalFormatting sqref="E164">
    <cfRule type="duplicateValues" dxfId="37" priority="31"/>
  </conditionalFormatting>
  <conditionalFormatting sqref="E43">
    <cfRule type="duplicateValues" dxfId="36" priority="30"/>
  </conditionalFormatting>
  <conditionalFormatting sqref="E68">
    <cfRule type="duplicateValues" dxfId="35" priority="29"/>
  </conditionalFormatting>
  <conditionalFormatting sqref="E85">
    <cfRule type="duplicateValues" dxfId="34" priority="28"/>
  </conditionalFormatting>
  <conditionalFormatting sqref="E91">
    <cfRule type="duplicateValues" dxfId="33" priority="27"/>
  </conditionalFormatting>
  <conditionalFormatting sqref="E97">
    <cfRule type="duplicateValues" dxfId="32" priority="26"/>
  </conditionalFormatting>
  <conditionalFormatting sqref="E103">
    <cfRule type="duplicateValues" dxfId="31" priority="25"/>
  </conditionalFormatting>
  <conditionalFormatting sqref="E107">
    <cfRule type="duplicateValues" dxfId="30" priority="24"/>
  </conditionalFormatting>
  <conditionalFormatting sqref="E110">
    <cfRule type="duplicateValues" dxfId="29" priority="23"/>
  </conditionalFormatting>
  <conditionalFormatting sqref="E118">
    <cfRule type="duplicateValues" dxfId="28" priority="22"/>
  </conditionalFormatting>
  <conditionalFormatting sqref="E179">
    <cfRule type="duplicateValues" dxfId="27" priority="21"/>
  </conditionalFormatting>
  <conditionalFormatting sqref="E183">
    <cfRule type="duplicateValues" dxfId="26" priority="20"/>
  </conditionalFormatting>
  <conditionalFormatting sqref="E186">
    <cfRule type="duplicateValues" dxfId="25" priority="19"/>
  </conditionalFormatting>
  <conditionalFormatting sqref="E221">
    <cfRule type="duplicateValues" dxfId="24" priority="18"/>
  </conditionalFormatting>
  <conditionalFormatting sqref="E222">
    <cfRule type="duplicateValues" dxfId="23" priority="17"/>
  </conditionalFormatting>
  <conditionalFormatting sqref="E223">
    <cfRule type="duplicateValues" dxfId="22" priority="16"/>
  </conditionalFormatting>
  <conditionalFormatting sqref="E214:E220">
    <cfRule type="duplicateValues" dxfId="21" priority="79"/>
  </conditionalFormatting>
  <conditionalFormatting sqref="E246">
    <cfRule type="duplicateValues" dxfId="20" priority="15"/>
  </conditionalFormatting>
  <conditionalFormatting sqref="E255">
    <cfRule type="duplicateValues" dxfId="19" priority="14"/>
  </conditionalFormatting>
  <conditionalFormatting sqref="E250">
    <cfRule type="duplicateValues" dxfId="18" priority="13"/>
  </conditionalFormatting>
  <conditionalFormatting sqref="E251:E254">
    <cfRule type="duplicateValues" dxfId="17" priority="80"/>
  </conditionalFormatting>
  <conditionalFormatting sqref="E258">
    <cfRule type="duplicateValues" dxfId="16" priority="12"/>
  </conditionalFormatting>
  <conditionalFormatting sqref="E282:E1048576 E2:E3 E241:E242 E247:E249 E42 E126:E131 E165 E133:E141 E256:E257 E260:E261">
    <cfRule type="duplicateValues" dxfId="15" priority="81"/>
  </conditionalFormatting>
  <conditionalFormatting sqref="E259">
    <cfRule type="duplicateValues" dxfId="14" priority="82"/>
  </conditionalFormatting>
  <conditionalFormatting sqref="E243:E245">
    <cfRule type="duplicateValues" dxfId="13" priority="83"/>
  </conditionalFormatting>
  <conditionalFormatting sqref="E274">
    <cfRule type="duplicateValues" dxfId="12" priority="11"/>
  </conditionalFormatting>
  <conditionalFormatting sqref="E187:E190 E175:E178">
    <cfRule type="duplicateValues" dxfId="11" priority="84"/>
  </conditionalFormatting>
  <conditionalFormatting sqref="E38">
    <cfRule type="duplicateValues" dxfId="10" priority="8"/>
  </conditionalFormatting>
  <conditionalFormatting sqref="E13:E16">
    <cfRule type="duplicateValues" dxfId="9" priority="7"/>
  </conditionalFormatting>
  <conditionalFormatting sqref="E17:E18">
    <cfRule type="duplicateValues" dxfId="8" priority="6"/>
  </conditionalFormatting>
  <conditionalFormatting sqref="E6">
    <cfRule type="duplicateValues" dxfId="7" priority="5"/>
  </conditionalFormatting>
  <conditionalFormatting sqref="E23">
    <cfRule type="duplicateValues" dxfId="6" priority="4"/>
  </conditionalFormatting>
  <conditionalFormatting sqref="E24">
    <cfRule type="duplicateValues" dxfId="5" priority="3"/>
  </conditionalFormatting>
  <conditionalFormatting sqref="E36">
    <cfRule type="duplicateValues" dxfId="4" priority="2"/>
  </conditionalFormatting>
  <conditionalFormatting sqref="E37">
    <cfRule type="duplicateValues" dxfId="3" priority="1"/>
  </conditionalFormatting>
  <conditionalFormatting sqref="E7:E12 E25:E35">
    <cfRule type="duplicateValues" dxfId="2" priority="9"/>
  </conditionalFormatting>
  <conditionalFormatting sqref="E19:E22">
    <cfRule type="duplicateValues" dxfId="1" priority="10"/>
  </conditionalFormatting>
  <printOptions horizontalCentered="1"/>
  <pageMargins left="0.31496062992125984" right="0.31496062992125984" top="0.55118110236220474" bottom="0.55118110236220474" header="0.31496062992125984" footer="0.31496062992125984"/>
  <pageSetup paperSize="9" scale="46" fitToHeight="1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"/>
  <sheetViews>
    <sheetView rightToLeft="1" view="pageBreakPreview" zoomScaleSheetLayoutView="100" workbookViewId="0">
      <selection activeCell="I16" sqref="I16"/>
    </sheetView>
  </sheetViews>
  <sheetFormatPr defaultColWidth="9.140625" defaultRowHeight="18" x14ac:dyDescent="0.25"/>
  <cols>
    <col min="1" max="1" width="4" style="104" customWidth="1"/>
    <col min="2" max="2" width="39.42578125" style="104" customWidth="1"/>
    <col min="3" max="3" width="5.140625" style="104" customWidth="1"/>
    <col min="4" max="4" width="4.7109375" style="104" customWidth="1"/>
    <col min="5" max="5" width="27.7109375" style="104" customWidth="1"/>
    <col min="6" max="6" width="4.7109375" style="104" customWidth="1"/>
    <col min="7" max="7" width="27.7109375" style="125" customWidth="1"/>
    <col min="8" max="8" width="6.7109375" style="125" customWidth="1"/>
    <col min="9" max="9" width="46.28515625" style="125" customWidth="1"/>
    <col min="10" max="10" width="6.7109375" style="125" customWidth="1"/>
    <col min="11" max="16384" width="9.140625" style="104"/>
  </cols>
  <sheetData>
    <row r="1" spans="1:10" ht="132" customHeight="1" x14ac:dyDescent="0.25">
      <c r="A1" s="452" t="s">
        <v>396</v>
      </c>
      <c r="B1" s="453"/>
      <c r="C1" s="453"/>
      <c r="D1" s="453"/>
      <c r="E1" s="453"/>
      <c r="F1" s="453"/>
      <c r="G1" s="453"/>
      <c r="H1" s="453"/>
      <c r="I1" s="453"/>
      <c r="J1" s="454"/>
    </row>
    <row r="2" spans="1:10" ht="40.5" customHeight="1" x14ac:dyDescent="0.25">
      <c r="A2" s="455" t="s">
        <v>397</v>
      </c>
      <c r="B2" s="456"/>
      <c r="C2" s="456"/>
      <c r="D2" s="456"/>
      <c r="E2" s="456"/>
      <c r="F2" s="456"/>
      <c r="G2" s="456"/>
      <c r="H2" s="456"/>
      <c r="I2" s="456"/>
      <c r="J2" s="457"/>
    </row>
    <row r="3" spans="1:10" ht="50.1" customHeight="1" thickBot="1" x14ac:dyDescent="0.65">
      <c r="A3" s="105"/>
      <c r="B3" s="106" t="s">
        <v>383</v>
      </c>
      <c r="C3" s="107"/>
      <c r="D3" s="107"/>
      <c r="E3" s="106" t="s">
        <v>384</v>
      </c>
      <c r="F3" s="107"/>
      <c r="G3" s="106" t="s">
        <v>385</v>
      </c>
      <c r="H3" s="108"/>
      <c r="I3" s="108"/>
      <c r="J3" s="109"/>
    </row>
    <row r="4" spans="1:10" ht="50.1" customHeight="1" thickBot="1" x14ac:dyDescent="0.3">
      <c r="A4" s="110"/>
      <c r="B4" s="111" t="s">
        <v>386</v>
      </c>
      <c r="C4" s="112"/>
      <c r="D4" s="112"/>
      <c r="E4" s="113">
        <v>0</v>
      </c>
      <c r="F4" s="114"/>
      <c r="G4" s="458" t="s">
        <v>400</v>
      </c>
      <c r="H4" s="459"/>
      <c r="I4" s="460"/>
      <c r="J4" s="115"/>
    </row>
    <row r="5" spans="1:10" ht="24.95" customHeight="1" thickBot="1" x14ac:dyDescent="0.3">
      <c r="A5" s="110"/>
      <c r="B5" s="116"/>
      <c r="C5" s="112"/>
      <c r="D5" s="112"/>
      <c r="E5" s="114"/>
      <c r="F5" s="114"/>
      <c r="G5" s="117"/>
      <c r="H5" s="117"/>
      <c r="I5" s="117"/>
      <c r="J5" s="115"/>
    </row>
    <row r="6" spans="1:10" ht="50.1" customHeight="1" thickBot="1" x14ac:dyDescent="0.3">
      <c r="A6" s="110"/>
      <c r="B6" s="118" t="s">
        <v>387</v>
      </c>
      <c r="C6" s="112"/>
      <c r="D6" s="112"/>
      <c r="E6" s="119">
        <f>COMULATIVE!G4</f>
        <v>810667600.48720956</v>
      </c>
      <c r="F6" s="114"/>
      <c r="G6" s="458" t="s">
        <v>401</v>
      </c>
      <c r="H6" s="459"/>
      <c r="I6" s="460"/>
      <c r="J6" s="115"/>
    </row>
    <row r="7" spans="1:10" ht="24.95" customHeight="1" thickBot="1" x14ac:dyDescent="0.3">
      <c r="A7" s="110"/>
      <c r="B7" s="116"/>
      <c r="C7" s="112"/>
      <c r="D7" s="112"/>
      <c r="E7" s="114"/>
      <c r="F7" s="114"/>
      <c r="G7" s="117"/>
      <c r="H7" s="117"/>
      <c r="I7" s="117"/>
      <c r="J7" s="115"/>
    </row>
    <row r="8" spans="1:10" ht="50.1" customHeight="1" thickBot="1" x14ac:dyDescent="0.3">
      <c r="A8" s="110"/>
      <c r="B8" s="111" t="s">
        <v>388</v>
      </c>
      <c r="C8" s="112"/>
      <c r="D8" s="112"/>
      <c r="E8" s="113">
        <f>E6-E4</f>
        <v>810667600.48720956</v>
      </c>
      <c r="F8" s="114"/>
      <c r="G8" s="458" t="s">
        <v>401</v>
      </c>
      <c r="H8" s="459"/>
      <c r="I8" s="460"/>
      <c r="J8" s="115"/>
    </row>
    <row r="9" spans="1:10" ht="24.95" customHeight="1" thickBot="1" x14ac:dyDescent="0.3">
      <c r="A9" s="120"/>
      <c r="B9" s="121"/>
      <c r="C9" s="121"/>
      <c r="D9" s="121"/>
      <c r="E9" s="122"/>
      <c r="F9" s="122"/>
      <c r="G9" s="122"/>
      <c r="H9" s="122"/>
      <c r="I9" s="122"/>
      <c r="J9" s="123"/>
    </row>
    <row r="10" spans="1:10" ht="22.5" x14ac:dyDescent="0.25">
      <c r="B10" s="124" t="s">
        <v>389</v>
      </c>
      <c r="E10" s="124"/>
      <c r="H10" s="126" t="s">
        <v>390</v>
      </c>
    </row>
  </sheetData>
  <mergeCells count="5">
    <mergeCell ref="A1:J1"/>
    <mergeCell ref="A2:J2"/>
    <mergeCell ref="G4:I4"/>
    <mergeCell ref="G6:I6"/>
    <mergeCell ref="G8:I8"/>
  </mergeCells>
  <printOptions horizontalCentered="1" verticalCentered="1"/>
  <pageMargins left="0.39370078740157483" right="0.39370078740157483" top="0.78740157480314965" bottom="0.59055118110236227" header="0.23622047244094491" footer="0.98425196850393704"/>
  <pageSetup paperSize="9"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Pivot</vt:lpstr>
      <vt:lpstr>MDR</vt:lpstr>
      <vt:lpstr>Cover E</vt:lpstr>
      <vt:lpstr>Invoice 01</vt:lpstr>
      <vt:lpstr>Invoice 02</vt:lpstr>
      <vt:lpstr>Invoice 03</vt:lpstr>
      <vt:lpstr>MDR for Client</vt:lpstr>
      <vt:lpstr>Invoice No. 1</vt:lpstr>
      <vt:lpstr>TOTAL</vt:lpstr>
      <vt:lpstr>COMULATIVE</vt:lpstr>
      <vt:lpstr>Budget</vt:lpstr>
      <vt:lpstr>Extra &amp; Re- Work</vt:lpstr>
      <vt:lpstr>COMULATIVE!Print_Area</vt:lpstr>
      <vt:lpstr>'Cover E'!Print_Area</vt:lpstr>
      <vt:lpstr>'Invoice 01'!Print_Area</vt:lpstr>
      <vt:lpstr>'Invoice 02'!Print_Area</vt:lpstr>
      <vt:lpstr>'Invoice 03'!Print_Area</vt:lpstr>
      <vt:lpstr>'Invoice No. 1'!Print_Area</vt:lpstr>
      <vt:lpstr>MDR!Print_Area</vt:lpstr>
      <vt:lpstr>TOTAL!Print_Area</vt:lpstr>
      <vt:lpstr>'Invoice No. 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Asgari</dc:creator>
  <cp:lastModifiedBy>Farnosh Ghafarpour</cp:lastModifiedBy>
  <cp:lastPrinted>2019-11-13T11:47:34Z</cp:lastPrinted>
  <dcterms:created xsi:type="dcterms:W3CDTF">2017-10-07T06:43:34Z</dcterms:created>
  <dcterms:modified xsi:type="dcterms:W3CDTF">2020-09-21T10:24:30Z</dcterms:modified>
</cp:coreProperties>
</file>