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Faculty Of Engineering (Zagazig University)\Documents\My Files\Documents_Files\ME\IEEE\IEEE-CS-AI-25\Task_10\"/>
    </mc:Choice>
  </mc:AlternateContent>
  <xr:revisionPtr revIDLastSave="0" documentId="13_ncr:1_{E2DE4BF7-BF75-4F31-8F6E-CC72D44332F2}" xr6:coauthVersionLast="47" xr6:coauthVersionMax="47" xr10:uidLastSave="{00000000-0000-0000-0000-000000000000}"/>
  <bookViews>
    <workbookView xWindow="-108" yWindow="-108" windowWidth="23256" windowHeight="12456" activeTab="4" xr2:uid="{17F244FA-563D-4B8C-8E7B-B88EDA2842D4}"/>
  </bookViews>
  <sheets>
    <sheet name="Main_Data" sheetId="1" r:id="rId1"/>
    <sheet name="Pivot_Profit" sheetId="2" r:id="rId2"/>
    <sheet name="Pivot_Month" sheetId="3" r:id="rId3"/>
    <sheet name="Pivot_By_Region" sheetId="6" r:id="rId4"/>
    <sheet name="Profit and Quantity by Region" sheetId="7" r:id="rId5"/>
  </sheets>
  <calcPr calcId="191029"/>
  <pivotCaches>
    <pivotCache cacheId="3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 a="1"/>
  <c r="I25" i="1" s="1"/>
  <c r="I14" i="1"/>
  <c r="G14" i="1" s="1"/>
  <c r="J14" i="1" s="1"/>
  <c r="I15" i="1"/>
  <c r="G15" i="1" s="1"/>
  <c r="J15" i="1" s="1"/>
  <c r="I3" i="1"/>
  <c r="G3" i="1" s="1"/>
  <c r="J3" i="1" s="1"/>
  <c r="I7" i="1"/>
  <c r="G7" i="1" s="1"/>
  <c r="J7" i="1" s="1"/>
  <c r="I20" i="1"/>
  <c r="G20" i="1" s="1"/>
  <c r="J20" i="1" s="1"/>
  <c r="I19" i="1"/>
  <c r="G19" i="1" s="1"/>
  <c r="J19" i="1" s="1"/>
  <c r="I9" i="1"/>
  <c r="G9" i="1" s="1"/>
  <c r="J9" i="1" s="1"/>
  <c r="I5" i="1"/>
  <c r="G5" i="1" s="1"/>
  <c r="J5" i="1" s="1"/>
  <c r="I21" i="1"/>
  <c r="G21" i="1" s="1"/>
  <c r="J21" i="1" s="1"/>
  <c r="I6" i="1"/>
  <c r="G6" i="1" s="1"/>
  <c r="J6" i="1" s="1"/>
  <c r="I12" i="1"/>
  <c r="G12" i="1" s="1"/>
  <c r="J12" i="1" s="1"/>
  <c r="I17" i="1"/>
  <c r="G17" i="1" s="1"/>
  <c r="J17" i="1" s="1"/>
  <c r="I11" i="1"/>
  <c r="G11" i="1" s="1"/>
  <c r="J11" i="1" s="1"/>
  <c r="I4" i="1"/>
  <c r="I10" i="1"/>
  <c r="G10" i="1" s="1"/>
  <c r="J10" i="1" s="1"/>
  <c r="I13" i="1"/>
  <c r="G13" i="1" s="1"/>
  <c r="J13" i="1" s="1"/>
  <c r="I16" i="1"/>
  <c r="G16" i="1" s="1"/>
  <c r="J16" i="1" s="1"/>
  <c r="I8" i="1"/>
  <c r="G8" i="1" s="1"/>
  <c r="J8" i="1" s="1"/>
  <c r="I18" i="1"/>
  <c r="G18" i="1" s="1"/>
  <c r="J18" i="1" s="1"/>
  <c r="I2" i="1"/>
  <c r="G2" i="1" s="1"/>
  <c r="K2" i="1" s="1"/>
  <c r="B23" i="1"/>
  <c r="D23" i="1"/>
  <c r="C23" i="1"/>
  <c r="K21" i="1" l="1"/>
  <c r="K18" i="1"/>
  <c r="K19" i="1"/>
  <c r="K13" i="1"/>
  <c r="K12" i="1"/>
  <c r="K8" i="1"/>
  <c r="K9" i="1"/>
  <c r="K7" i="1"/>
  <c r="K14" i="1"/>
  <c r="K15" i="1"/>
  <c r="K6" i="1"/>
  <c r="K11" i="1"/>
  <c r="K10" i="1"/>
  <c r="K5" i="1"/>
  <c r="K17" i="1"/>
  <c r="K3" i="1"/>
  <c r="K20" i="1"/>
  <c r="K16" i="1"/>
  <c r="J2" i="1"/>
  <c r="G4" i="1"/>
  <c r="I23" i="1"/>
  <c r="J4" i="1" l="1"/>
  <c r="K4" i="1"/>
  <c r="M15" i="1" s="1" a="1"/>
  <c r="M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<sst xmlns="http://schemas.openxmlformats.org/spreadsheetml/2006/main" count="162" uniqueCount="74">
  <si>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Date</t>
  </si>
  <si>
    <t>Product</t>
  </si>
  <si>
    <t>Quantity</t>
  </si>
  <si>
    <t>Category</t>
  </si>
  <si>
    <t>Price</t>
  </si>
  <si>
    <t>Laptop</t>
  </si>
  <si>
    <t>Electronics</t>
  </si>
  <si>
    <t>Sofa</t>
  </si>
  <si>
    <t>Furniture</t>
  </si>
  <si>
    <t>T-Shirt</t>
  </si>
  <si>
    <t>Clothing</t>
  </si>
  <si>
    <t>Smartphone</t>
  </si>
  <si>
    <t>Watch</t>
  </si>
  <si>
    <t>Accessories</t>
  </si>
  <si>
    <t>Chair</t>
  </si>
  <si>
    <t>Jeans</t>
  </si>
  <si>
    <t>Headphones</t>
  </si>
  <si>
    <t>Coffee Table</t>
  </si>
  <si>
    <t>Jacket</t>
  </si>
  <si>
    <t>TV</t>
  </si>
  <si>
    <t>Sneakers</t>
  </si>
  <si>
    <t>Blender</t>
  </si>
  <si>
    <t>Handbag</t>
  </si>
  <si>
    <t>Dining Table</t>
  </si>
  <si>
    <t>Microwave</t>
  </si>
  <si>
    <t>Sunglasses</t>
  </si>
  <si>
    <t>Desk</t>
  </si>
  <si>
    <t>Gaming Mouse</t>
  </si>
  <si>
    <t>Sweater</t>
  </si>
  <si>
    <t>Total</t>
  </si>
  <si>
    <t>Average</t>
  </si>
  <si>
    <t>No. of entries</t>
  </si>
  <si>
    <t>Total Revenue</t>
  </si>
  <si>
    <t>Food</t>
  </si>
  <si>
    <t>Total Price</t>
  </si>
  <si>
    <t>OR</t>
  </si>
  <si>
    <t>Region</t>
  </si>
  <si>
    <t>Salesperson</t>
  </si>
  <si>
    <t>Profit</t>
  </si>
  <si>
    <t>John Doe</t>
  </si>
  <si>
    <t>Emily Davis</t>
  </si>
  <si>
    <t>Jane Smith</t>
  </si>
  <si>
    <t>Alex Brown</t>
  </si>
  <si>
    <t xml:space="preserve">Suez  </t>
  </si>
  <si>
    <t xml:space="preserve">Beni Suef  </t>
  </si>
  <si>
    <t xml:space="preserve">Fayoum  </t>
  </si>
  <si>
    <t xml:space="preserve">Giza  </t>
  </si>
  <si>
    <t xml:space="preserve">Minya  </t>
  </si>
  <si>
    <t xml:space="preserve">Assiut  </t>
  </si>
  <si>
    <t xml:space="preserve">6th of October City  </t>
  </si>
  <si>
    <t xml:space="preserve">Cairo  </t>
  </si>
  <si>
    <t xml:space="preserve">Helwan  </t>
  </si>
  <si>
    <t xml:space="preserve">Qalyubia  </t>
  </si>
  <si>
    <t>Quantity More Than :</t>
  </si>
  <si>
    <t>Profit Flag</t>
  </si>
  <si>
    <t>Profit Range</t>
  </si>
  <si>
    <t>Bonus Rate</t>
  </si>
  <si>
    <t>Row Labels</t>
  </si>
  <si>
    <t>Grand Total</t>
  </si>
  <si>
    <t>Column Labels</t>
  </si>
  <si>
    <t>Sum of Profit</t>
  </si>
  <si>
    <t>Total Sum of Profit</t>
  </si>
  <si>
    <t>Sum of Quantity</t>
  </si>
  <si>
    <t>Mar</t>
  </si>
  <si>
    <t>Jan</t>
  </si>
  <si>
    <t>Feb</t>
  </si>
  <si>
    <t>Apr</t>
  </si>
  <si>
    <t>May</t>
  </si>
  <si>
    <t>Jun</t>
  </si>
  <si>
    <t>Aug</t>
  </si>
  <si>
    <t>Sep</t>
  </si>
  <si>
    <t>Dec</t>
  </si>
  <si>
    <t>Total  Bonus Amount</t>
  </si>
  <si>
    <t xml:space="preserve"> Bonus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</si>
</sst>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000000"/>
      <name val="Aptos"/>
      <family val="2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4" fontId="0" fillId="0" borderId="0" xfId="0" applyNumberFormat="1"/>
    <xf numFmtId="44" fontId="4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9" fontId="0" fillId="0" borderId="0" xfId="2" applyFont="1"/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1" xfId="2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" fontId="4" fillId="0" borderId="0" xfId="0" applyNumberFormat="1" applyFont="1" applyAlignment="1">
      <alignment horizontal="left"/>
    </xf>
    <xf numFmtId="4" fontId="0" fillId="0" borderId="0" xfId="0" applyNumberFormat="1"/>
    <xf numFmtId="164" fontId="0" fillId="0" borderId="0" xfId="1" applyNumberFormat="1" applyFont="1" applyAlignment="1">
      <alignment horizontal="left"/>
    </xf>
    <xf numFmtId="9" fontId="0" fillId="0" borderId="0" xfId="2" applyFont="1" applyAlignment="1">
      <alignment horizontal="left"/>
    </xf>
    <xf numFmtId="0" fontId="0" fillId="0" borderId="0" xfId="0" pivotButton="1"/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17">
    <dxf>
      <fill>
        <patternFill>
          <bgColor theme="9"/>
        </patternFill>
      </fill>
    </dxf>
    <dxf>
      <fill>
        <patternFill>
          <bgColor rgb="FFFF0000"/>
        </patternFill>
      </fill>
    </dxf>
    <dxf>
      <numFmt numFmtId="13" formatCode="0%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&quot;$&quot;#,##0.00"/>
    </dxf>
    <dxf>
      <alignment horizontal="general" vertical="center" textRotation="0" wrapText="1" indent="0" justifyLastLine="0" shrinkToFit="0" readingOrder="0"/>
    </dxf>
    <dxf>
      <numFmt numFmtId="164" formatCode="&quot;$&quot;#,##0.00"/>
    </dxf>
    <dxf>
      <numFmt numFmtId="164" formatCode="&quot;$&quot;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border outline="0">
        <top style="thick">
          <color theme="1"/>
        </top>
      </border>
    </dxf>
    <dxf>
      <border outline="0">
        <bottom style="thick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&quot;$&quot;#,##0.00"/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theme="1"/>
        </left>
        <right style="thick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chartsheet" Target="chartsheets/sheet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Summary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Main_Data!$B$1:$B$21</c:f>
              <c:strCache>
                <c:ptCount val="21"/>
                <c:pt idx="0">
                  <c:v>Product</c:v>
                </c:pt>
                <c:pt idx="1">
                  <c:v>Laptop</c:v>
                </c:pt>
                <c:pt idx="2">
                  <c:v>Smartphone</c:v>
                </c:pt>
                <c:pt idx="3">
                  <c:v>Dining Table</c:v>
                </c:pt>
                <c:pt idx="4">
                  <c:v>Coffee Table</c:v>
                </c:pt>
                <c:pt idx="5">
                  <c:v>TV</c:v>
                </c:pt>
                <c:pt idx="6">
                  <c:v>Watch</c:v>
                </c:pt>
                <c:pt idx="7">
                  <c:v>Gaming Mouse</c:v>
                </c:pt>
                <c:pt idx="8">
                  <c:v>Headphones</c:v>
                </c:pt>
                <c:pt idx="9">
                  <c:v>Microwave</c:v>
                </c:pt>
                <c:pt idx="10">
                  <c:v>Handbag</c:v>
                </c:pt>
                <c:pt idx="11">
                  <c:v>Sneakers</c:v>
                </c:pt>
                <c:pt idx="12">
                  <c:v>Sunglasses</c:v>
                </c:pt>
                <c:pt idx="13">
                  <c:v>Sofa</c:v>
                </c:pt>
                <c:pt idx="14">
                  <c:v>T-Shirt</c:v>
                </c:pt>
                <c:pt idx="15">
                  <c:v>Desk</c:v>
                </c:pt>
                <c:pt idx="16">
                  <c:v>Blender</c:v>
                </c:pt>
                <c:pt idx="17">
                  <c:v>Sweater</c:v>
                </c:pt>
                <c:pt idx="18">
                  <c:v>Jeans</c:v>
                </c:pt>
                <c:pt idx="19">
                  <c:v>Chair</c:v>
                </c:pt>
                <c:pt idx="20">
                  <c:v>Jacket</c:v>
                </c:pt>
              </c:strCache>
            </c:strRef>
          </c:cat>
          <c:val>
            <c:numRef>
              <c:f>Main_Data!$C$1:$C$21</c:f>
              <c:numCache>
                <c:formatCode>General</c:formatCode>
                <c:ptCount val="21"/>
                <c:pt idx="0">
                  <c:v>0</c:v>
                </c:pt>
                <c:pt idx="1">
                  <c:v>22</c:v>
                </c:pt>
                <c:pt idx="2">
                  <c:v>11</c:v>
                </c:pt>
                <c:pt idx="3">
                  <c:v>18</c:v>
                </c:pt>
                <c:pt idx="4">
                  <c:v>30</c:v>
                </c:pt>
                <c:pt idx="5">
                  <c:v>5</c:v>
                </c:pt>
                <c:pt idx="6">
                  <c:v>15</c:v>
                </c:pt>
                <c:pt idx="7">
                  <c:v>40</c:v>
                </c:pt>
                <c:pt idx="8">
                  <c:v>25</c:v>
                </c:pt>
                <c:pt idx="9">
                  <c:v>7</c:v>
                </c:pt>
                <c:pt idx="10">
                  <c:v>9</c:v>
                </c:pt>
                <c:pt idx="11">
                  <c:v>12</c:v>
                </c:pt>
                <c:pt idx="12">
                  <c:v>20</c:v>
                </c:pt>
                <c:pt idx="13">
                  <c:v>3</c:v>
                </c:pt>
                <c:pt idx="14">
                  <c:v>35</c:v>
                </c:pt>
                <c:pt idx="15">
                  <c:v>6</c:v>
                </c:pt>
                <c:pt idx="16">
                  <c:v>14</c:v>
                </c:pt>
                <c:pt idx="17">
                  <c:v>10</c:v>
                </c:pt>
                <c:pt idx="18">
                  <c:v>17</c:v>
                </c:pt>
                <c:pt idx="19">
                  <c:v>4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1-45B3-A036-63B85FDEA99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Main_Data!$B$1:$B$21</c:f>
              <c:strCache>
                <c:ptCount val="21"/>
                <c:pt idx="0">
                  <c:v>Product</c:v>
                </c:pt>
                <c:pt idx="1">
                  <c:v>Laptop</c:v>
                </c:pt>
                <c:pt idx="2">
                  <c:v>Smartphone</c:v>
                </c:pt>
                <c:pt idx="3">
                  <c:v>Dining Table</c:v>
                </c:pt>
                <c:pt idx="4">
                  <c:v>Coffee Table</c:v>
                </c:pt>
                <c:pt idx="5">
                  <c:v>TV</c:v>
                </c:pt>
                <c:pt idx="6">
                  <c:v>Watch</c:v>
                </c:pt>
                <c:pt idx="7">
                  <c:v>Gaming Mouse</c:v>
                </c:pt>
                <c:pt idx="8">
                  <c:v>Headphones</c:v>
                </c:pt>
                <c:pt idx="9">
                  <c:v>Microwave</c:v>
                </c:pt>
                <c:pt idx="10">
                  <c:v>Handbag</c:v>
                </c:pt>
                <c:pt idx="11">
                  <c:v>Sneakers</c:v>
                </c:pt>
                <c:pt idx="12">
                  <c:v>Sunglasses</c:v>
                </c:pt>
                <c:pt idx="13">
                  <c:v>Sofa</c:v>
                </c:pt>
                <c:pt idx="14">
                  <c:v>T-Shirt</c:v>
                </c:pt>
                <c:pt idx="15">
                  <c:v>Desk</c:v>
                </c:pt>
                <c:pt idx="16">
                  <c:v>Blender</c:v>
                </c:pt>
                <c:pt idx="17">
                  <c:v>Sweater</c:v>
                </c:pt>
                <c:pt idx="18">
                  <c:v>Jeans</c:v>
                </c:pt>
                <c:pt idx="19">
                  <c:v>Chair</c:v>
                </c:pt>
                <c:pt idx="20">
                  <c:v>Jacket</c:v>
                </c:pt>
              </c:strCache>
            </c:strRef>
          </c:cat>
          <c:val>
            <c:numRef>
              <c:f>Main_Data!$D$1:$D$21</c:f>
              <c:numCache>
                <c:formatCode>"$"#,##0.00</c:formatCode>
                <c:ptCount val="21"/>
                <c:pt idx="0">
                  <c:v>0</c:v>
                </c:pt>
                <c:pt idx="1">
                  <c:v>950</c:v>
                </c:pt>
                <c:pt idx="2">
                  <c:v>600</c:v>
                </c:pt>
                <c:pt idx="3">
                  <c:v>310</c:v>
                </c:pt>
                <c:pt idx="4">
                  <c:v>150</c:v>
                </c:pt>
                <c:pt idx="5">
                  <c:v>720</c:v>
                </c:pt>
                <c:pt idx="6">
                  <c:v>180</c:v>
                </c:pt>
                <c:pt idx="7">
                  <c:v>65</c:v>
                </c:pt>
                <c:pt idx="8">
                  <c:v>90</c:v>
                </c:pt>
                <c:pt idx="9">
                  <c:v>280</c:v>
                </c:pt>
                <c:pt idx="10">
                  <c:v>210</c:v>
                </c:pt>
                <c:pt idx="11">
                  <c:v>110</c:v>
                </c:pt>
                <c:pt idx="12">
                  <c:v>55</c:v>
                </c:pt>
                <c:pt idx="13">
                  <c:v>350</c:v>
                </c:pt>
                <c:pt idx="14">
                  <c:v>30</c:v>
                </c:pt>
                <c:pt idx="15">
                  <c:v>175</c:v>
                </c:pt>
                <c:pt idx="16">
                  <c:v>70</c:v>
                </c:pt>
                <c:pt idx="17">
                  <c:v>85</c:v>
                </c:pt>
                <c:pt idx="18">
                  <c:v>45</c:v>
                </c:pt>
                <c:pt idx="19">
                  <c:v>95</c:v>
                </c:pt>
                <c:pt idx="2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1-45B3-A036-63B85FDEA99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Main_Data!$B$1:$B$21</c:f>
              <c:strCache>
                <c:ptCount val="21"/>
                <c:pt idx="0">
                  <c:v>Product</c:v>
                </c:pt>
                <c:pt idx="1">
                  <c:v>Laptop</c:v>
                </c:pt>
                <c:pt idx="2">
                  <c:v>Smartphone</c:v>
                </c:pt>
                <c:pt idx="3">
                  <c:v>Dining Table</c:v>
                </c:pt>
                <c:pt idx="4">
                  <c:v>Coffee Table</c:v>
                </c:pt>
                <c:pt idx="5">
                  <c:v>TV</c:v>
                </c:pt>
                <c:pt idx="6">
                  <c:v>Watch</c:v>
                </c:pt>
                <c:pt idx="7">
                  <c:v>Gaming Mouse</c:v>
                </c:pt>
                <c:pt idx="8">
                  <c:v>Headphones</c:v>
                </c:pt>
                <c:pt idx="9">
                  <c:v>Microwave</c:v>
                </c:pt>
                <c:pt idx="10">
                  <c:v>Handbag</c:v>
                </c:pt>
                <c:pt idx="11">
                  <c:v>Sneakers</c:v>
                </c:pt>
                <c:pt idx="12">
                  <c:v>Sunglasses</c:v>
                </c:pt>
                <c:pt idx="13">
                  <c:v>Sofa</c:v>
                </c:pt>
                <c:pt idx="14">
                  <c:v>T-Shirt</c:v>
                </c:pt>
                <c:pt idx="15">
                  <c:v>Desk</c:v>
                </c:pt>
                <c:pt idx="16">
                  <c:v>Blender</c:v>
                </c:pt>
                <c:pt idx="17">
                  <c:v>Sweater</c:v>
                </c:pt>
                <c:pt idx="18">
                  <c:v>Jeans</c:v>
                </c:pt>
                <c:pt idx="19">
                  <c:v>Chair</c:v>
                </c:pt>
                <c:pt idx="20">
                  <c:v>Jacket</c:v>
                </c:pt>
              </c:strCache>
            </c:strRef>
          </c:cat>
          <c:val>
            <c:numRef>
              <c:f>Main_Data!$H$1:$H$21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21-45B3-A036-63B85FDEA99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Main_Data!$B$1:$B$21</c:f>
              <c:strCache>
                <c:ptCount val="21"/>
                <c:pt idx="0">
                  <c:v>Product</c:v>
                </c:pt>
                <c:pt idx="1">
                  <c:v>Laptop</c:v>
                </c:pt>
                <c:pt idx="2">
                  <c:v>Smartphone</c:v>
                </c:pt>
                <c:pt idx="3">
                  <c:v>Dining Table</c:v>
                </c:pt>
                <c:pt idx="4">
                  <c:v>Coffee Table</c:v>
                </c:pt>
                <c:pt idx="5">
                  <c:v>TV</c:v>
                </c:pt>
                <c:pt idx="6">
                  <c:v>Watch</c:v>
                </c:pt>
                <c:pt idx="7">
                  <c:v>Gaming Mouse</c:v>
                </c:pt>
                <c:pt idx="8">
                  <c:v>Headphones</c:v>
                </c:pt>
                <c:pt idx="9">
                  <c:v>Microwave</c:v>
                </c:pt>
                <c:pt idx="10">
                  <c:v>Handbag</c:v>
                </c:pt>
                <c:pt idx="11">
                  <c:v>Sneakers</c:v>
                </c:pt>
                <c:pt idx="12">
                  <c:v>Sunglasses</c:v>
                </c:pt>
                <c:pt idx="13">
                  <c:v>Sofa</c:v>
                </c:pt>
                <c:pt idx="14">
                  <c:v>T-Shirt</c:v>
                </c:pt>
                <c:pt idx="15">
                  <c:v>Desk</c:v>
                </c:pt>
                <c:pt idx="16">
                  <c:v>Blender</c:v>
                </c:pt>
                <c:pt idx="17">
                  <c:v>Sweater</c:v>
                </c:pt>
                <c:pt idx="18">
                  <c:v>Jeans</c:v>
                </c:pt>
                <c:pt idx="19">
                  <c:v>Chair</c:v>
                </c:pt>
                <c:pt idx="20">
                  <c:v>Jacket</c:v>
                </c:pt>
              </c:strCache>
            </c:strRef>
          </c:cat>
          <c:val>
            <c:numRef>
              <c:f>Main_Data!$I$1:$I$21</c:f>
              <c:numCache>
                <c:formatCode>"$"#,##0.00</c:formatCode>
                <c:ptCount val="21"/>
                <c:pt idx="0" formatCode="General">
                  <c:v>0</c:v>
                </c:pt>
                <c:pt idx="1">
                  <c:v>20900</c:v>
                </c:pt>
                <c:pt idx="2">
                  <c:v>6600</c:v>
                </c:pt>
                <c:pt idx="3">
                  <c:v>5580</c:v>
                </c:pt>
                <c:pt idx="4">
                  <c:v>4500</c:v>
                </c:pt>
                <c:pt idx="5">
                  <c:v>3600</c:v>
                </c:pt>
                <c:pt idx="6">
                  <c:v>2700</c:v>
                </c:pt>
                <c:pt idx="7">
                  <c:v>2600</c:v>
                </c:pt>
                <c:pt idx="8">
                  <c:v>2250</c:v>
                </c:pt>
                <c:pt idx="9">
                  <c:v>1960</c:v>
                </c:pt>
                <c:pt idx="10">
                  <c:v>1890</c:v>
                </c:pt>
                <c:pt idx="11">
                  <c:v>1320</c:v>
                </c:pt>
                <c:pt idx="12">
                  <c:v>1100</c:v>
                </c:pt>
                <c:pt idx="13">
                  <c:v>1050</c:v>
                </c:pt>
                <c:pt idx="14">
                  <c:v>1050</c:v>
                </c:pt>
                <c:pt idx="15">
                  <c:v>1050</c:v>
                </c:pt>
                <c:pt idx="16">
                  <c:v>980</c:v>
                </c:pt>
                <c:pt idx="17">
                  <c:v>850</c:v>
                </c:pt>
                <c:pt idx="18">
                  <c:v>765</c:v>
                </c:pt>
                <c:pt idx="19">
                  <c:v>380</c:v>
                </c:pt>
                <c:pt idx="20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21-45B3-A036-63B85FDEA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3800752"/>
        <c:axId val="1933812272"/>
      </c:barChart>
      <c:catAx>
        <c:axId val="193380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812272"/>
        <c:crosses val="autoZero"/>
        <c:auto val="1"/>
        <c:lblAlgn val="ctr"/>
        <c:lblOffset val="100"/>
        <c:noMultiLvlLbl val="0"/>
      </c:catAx>
      <c:valAx>
        <c:axId val="193381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80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034995625546831E-4"/>
          <c:y val="0.92187445319335082"/>
          <c:w val="0.48848818897637797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[Sales_Data.xlsx]Pivot_By_Region!PivotTable5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Profit and Quantity by Region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Pivot_By_Region!$B$3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Pivot_By_Region!$A$4:$A$14</c:f>
              <c:strCache>
                <c:ptCount val="10"/>
                <c:pt idx="0">
                  <c:v>6th of October City  </c:v>
                </c:pt>
                <c:pt idx="1">
                  <c:v>Assiut  </c:v>
                </c:pt>
                <c:pt idx="2">
                  <c:v>Beni Suef  </c:v>
                </c:pt>
                <c:pt idx="3">
                  <c:v>Cairo  </c:v>
                </c:pt>
                <c:pt idx="4">
                  <c:v>Fayoum  </c:v>
                </c:pt>
                <c:pt idx="5">
                  <c:v>Giza  </c:v>
                </c:pt>
                <c:pt idx="6">
                  <c:v>Helwan  </c:v>
                </c:pt>
                <c:pt idx="7">
                  <c:v>Minya  </c:v>
                </c:pt>
                <c:pt idx="8">
                  <c:v>Qalyubia  </c:v>
                </c:pt>
                <c:pt idx="9">
                  <c:v>Suez  </c:v>
                </c:pt>
              </c:strCache>
            </c:strRef>
          </c:cat>
          <c:val>
            <c:numRef>
              <c:f>Pivot_By_Region!$B$4:$B$14</c:f>
              <c:numCache>
                <c:formatCode>"$"#,##0.00</c:formatCode>
                <c:ptCount val="10"/>
                <c:pt idx="0">
                  <c:v>245</c:v>
                </c:pt>
                <c:pt idx="1">
                  <c:v>191.25</c:v>
                </c:pt>
                <c:pt idx="2">
                  <c:v>322.5</c:v>
                </c:pt>
                <c:pt idx="3">
                  <c:v>2320</c:v>
                </c:pt>
                <c:pt idx="4">
                  <c:v>2962.5</c:v>
                </c:pt>
                <c:pt idx="5">
                  <c:v>2452.5</c:v>
                </c:pt>
                <c:pt idx="6">
                  <c:v>752.5</c:v>
                </c:pt>
                <c:pt idx="7">
                  <c:v>657.5</c:v>
                </c:pt>
                <c:pt idx="8">
                  <c:v>212.5</c:v>
                </c:pt>
                <c:pt idx="9">
                  <c:v>5225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4-47EE-8AA1-26E6F736D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498032"/>
        <c:axId val="170500912"/>
      </c:barChart>
      <c:lineChart>
        <c:grouping val="standard"/>
        <c:varyColors val="0"/>
        <c:ser>
          <c:idx val="1"/>
          <c:order val="1"/>
          <c:tx>
            <c:strRef>
              <c:f>Pivot_By_Region!$C$3</c:f>
              <c:strCache>
                <c:ptCount val="1"/>
                <c:pt idx="0">
                  <c:v>Sum of Quantity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Pivot_By_Region!$A$4:$A$14</c:f>
              <c:strCache>
                <c:ptCount val="10"/>
                <c:pt idx="0">
                  <c:v>6th of October City  </c:v>
                </c:pt>
                <c:pt idx="1">
                  <c:v>Assiut  </c:v>
                </c:pt>
                <c:pt idx="2">
                  <c:v>Beni Suef  </c:v>
                </c:pt>
                <c:pt idx="3">
                  <c:v>Cairo  </c:v>
                </c:pt>
                <c:pt idx="4">
                  <c:v>Fayoum  </c:v>
                </c:pt>
                <c:pt idx="5">
                  <c:v>Giza  </c:v>
                </c:pt>
                <c:pt idx="6">
                  <c:v>Helwan  </c:v>
                </c:pt>
                <c:pt idx="7">
                  <c:v>Minya  </c:v>
                </c:pt>
                <c:pt idx="8">
                  <c:v>Qalyubia  </c:v>
                </c:pt>
                <c:pt idx="9">
                  <c:v>Suez  </c:v>
                </c:pt>
              </c:strCache>
            </c:strRef>
          </c:cat>
          <c:val>
            <c:numRef>
              <c:f>Pivot_By_Region!$C$4:$C$14</c:f>
              <c:numCache>
                <c:formatCode>General</c:formatCode>
                <c:ptCount val="10"/>
                <c:pt idx="0">
                  <c:v>14</c:v>
                </c:pt>
                <c:pt idx="1">
                  <c:v>17</c:v>
                </c:pt>
                <c:pt idx="2">
                  <c:v>5</c:v>
                </c:pt>
                <c:pt idx="3">
                  <c:v>78</c:v>
                </c:pt>
                <c:pt idx="4">
                  <c:v>85</c:v>
                </c:pt>
                <c:pt idx="5">
                  <c:v>32</c:v>
                </c:pt>
                <c:pt idx="6">
                  <c:v>13</c:v>
                </c:pt>
                <c:pt idx="7">
                  <c:v>29</c:v>
                </c:pt>
                <c:pt idx="8">
                  <c:v>10</c:v>
                </c:pt>
                <c:pt idx="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F4-47EE-8AA1-26E6F736D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19632"/>
        <c:axId val="170519152"/>
      </c:lineChart>
      <c:catAx>
        <c:axId val="17049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0912"/>
        <c:crosses val="autoZero"/>
        <c:auto val="1"/>
        <c:lblAlgn val="ctr"/>
        <c:lblOffset val="100"/>
        <c:noMultiLvlLbl val="0"/>
      </c:catAx>
      <c:valAx>
        <c:axId val="17050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98032"/>
        <c:crosses val="autoZero"/>
        <c:crossBetween val="between"/>
      </c:valAx>
      <c:valAx>
        <c:axId val="170519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19632"/>
        <c:crosses val="max"/>
        <c:crossBetween val="between"/>
      </c:valAx>
      <c:catAx>
        <c:axId val="17051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519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F82C02-CFD6-4D43-BA58-EDE846EFDE0C}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57150</xdr:rowOff>
    </xdr:from>
    <xdr:to>
      <xdr:col>8</xdr:col>
      <xdr:colOff>1013460</xdr:colOff>
      <xdr:row>44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726DEB-3659-2DCE-72D5-632B48960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71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917E4-DEE8-0D2E-2231-C432F003FD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38.869731597224" createdVersion="8" refreshedVersion="8" minRefreshableVersion="3" recordCount="20" xr:uid="{2C925526-9335-4F51-93E9-599647482DE2}">
  <cacheSource type="worksheet">
    <worksheetSource name="Table1"/>
  </cacheSource>
  <cacheFields count="13">
    <cacheField name="Date" numFmtId="14">
      <sharedItems containsSemiMixedTypes="0" containsNonDate="0" containsDate="1" containsString="0" minDate="2025-01-08T00:00:00" maxDate="2025-12-04T00:00:00" count="31">
        <d v="2025-04-01T00:00:00"/>
        <d v="2025-03-04T00:00:00"/>
        <d v="2025-03-15T00:00:00"/>
        <d v="2025-03-09T00:00:00"/>
        <d v="2025-03-11T00:00:00"/>
        <d v="2025-03-05T00:00:00"/>
        <d v="2025-02-19T00:00:00"/>
        <d v="2025-01-08T00:00:00"/>
        <d v="2025-03-16T00:00:00"/>
        <d v="2025-01-14T00:00:00"/>
        <d v="2025-02-12T00:00:00"/>
        <d v="2025-03-17T00:00:00"/>
        <d v="2025-04-02T00:00:00"/>
        <d v="2025-12-03T00:00:00"/>
        <d v="2025-03-18T00:00:00"/>
        <d v="2025-03-13T00:00:00"/>
        <d v="2025-08-20T00:00:00"/>
        <d v="2025-09-07T00:00:00"/>
        <d v="2025-06-06T00:00:00"/>
        <d v="2025-05-10T00:00:00"/>
        <d v="2025-03-01T00:00:00" u="1"/>
        <d v="2025-03-19T00:00:00" u="1"/>
        <d v="2025-03-08T00:00:00" u="1"/>
        <d v="2025-03-14T00:00:00" u="1"/>
        <d v="2025-03-12T00:00:00" u="1"/>
        <d v="2025-03-02T00:00:00" u="1"/>
        <d v="2025-03-03T00:00:00" u="1"/>
        <d v="2025-03-20T00:00:00" u="1"/>
        <d v="2025-03-07T00:00:00" u="1"/>
        <d v="2025-03-06T00:00:00" u="1"/>
        <d v="2025-03-10T00:00:00" u="1"/>
      </sharedItems>
      <fieldGroup par="12"/>
    </cacheField>
    <cacheField name="Product" numFmtId="0">
      <sharedItems/>
    </cacheField>
    <cacheField name="Quantity" numFmtId="0">
      <sharedItems containsSemiMixedTypes="0" containsString="0" containsNumber="1" containsInteger="1" minValue="2" maxValue="40"/>
    </cacheField>
    <cacheField name="Price" numFmtId="164">
      <sharedItems containsSemiMixedTypes="0" containsString="0" containsNumber="1" containsInteger="1" minValue="30" maxValue="950"/>
    </cacheField>
    <cacheField name="Region" numFmtId="0">
      <sharedItems count="10">
        <s v="Suez  "/>
        <s v="Giza  "/>
        <s v="Cairo  "/>
        <s v="Fayoum  "/>
        <s v="Minya  "/>
        <s v="Helwan  "/>
        <s v="Beni Suef  "/>
        <s v="6th of October City  "/>
        <s v="Qalyubia  "/>
        <s v="Assiut  "/>
      </sharedItems>
    </cacheField>
    <cacheField name="Salesperson" numFmtId="0">
      <sharedItems count="4">
        <s v="John Doe"/>
        <s v="Alex Brown"/>
        <s v="Jane Smith"/>
        <s v="Emily Davis"/>
      </sharedItems>
    </cacheField>
    <cacheField name="Profit" numFmtId="164">
      <sharedItems containsSemiMixedTypes="0" containsString="0" containsNumber="1" minValue="60" maxValue="5225"/>
    </cacheField>
    <cacheField name="Category" numFmtId="0">
      <sharedItems/>
    </cacheField>
    <cacheField name="Total Price" numFmtId="164">
      <sharedItems containsSemiMixedTypes="0" containsString="0" containsNumber="1" containsInteger="1" minValue="240" maxValue="20900"/>
    </cacheField>
    <cacheField name="Profit Flag" numFmtId="0">
      <sharedItems/>
    </cacheField>
    <cacheField name="Bonus Rate" numFmtId="9">
      <sharedItems containsSemiMixedTypes="0" containsString="0" containsNumber="1" minValue="0.05" maxValue="0.2"/>
    </cacheField>
    <cacheField name="Bonus Amount" numFmtId="0" formula="Profit *'Bonus Rate'" databaseField="0"/>
    <cacheField name="Months (Date)" numFmtId="0" databaseField="0">
      <fieldGroup base="0">
        <rangePr groupBy="months" startDate="2025-01-08T00:00:00" endDate="2025-12-04T00:00:00"/>
        <groupItems count="14">
          <s v="&lt;1/8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4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Laptop"/>
    <n v="22"/>
    <n v="950"/>
    <x v="0"/>
    <x v="0"/>
    <n v="5225"/>
    <s v="Electronics"/>
    <n v="20900"/>
    <s v="High"/>
    <n v="0.2"/>
  </r>
  <r>
    <x v="1"/>
    <s v="Smartphone"/>
    <n v="11"/>
    <n v="600"/>
    <x v="1"/>
    <x v="1"/>
    <n v="1650"/>
    <s v="Electronics"/>
    <n v="6600"/>
    <s v="High"/>
    <n v="0.2"/>
  </r>
  <r>
    <x v="2"/>
    <s v="Dining Table"/>
    <n v="18"/>
    <n v="310"/>
    <x v="2"/>
    <x v="0"/>
    <n v="1395"/>
    <s v="Furniture"/>
    <n v="5580"/>
    <s v="High"/>
    <n v="0.2"/>
  </r>
  <r>
    <x v="3"/>
    <s v="Coffee Table"/>
    <n v="30"/>
    <n v="150"/>
    <x v="3"/>
    <x v="1"/>
    <n v="1125"/>
    <s v="Furniture"/>
    <n v="4500"/>
    <s v="High"/>
    <n v="0.2"/>
  </r>
  <r>
    <x v="4"/>
    <s v="TV"/>
    <n v="5"/>
    <n v="720"/>
    <x v="3"/>
    <x v="2"/>
    <n v="900"/>
    <s v="Electronics"/>
    <n v="3600"/>
    <s v="High"/>
    <n v="0.15"/>
  </r>
  <r>
    <x v="5"/>
    <s v="Watch"/>
    <n v="15"/>
    <n v="180"/>
    <x v="3"/>
    <x v="3"/>
    <n v="675"/>
    <s v="Accessories"/>
    <n v="2700"/>
    <s v="High"/>
    <n v="0.15"/>
  </r>
  <r>
    <x v="6"/>
    <s v="Gaming Mouse"/>
    <n v="40"/>
    <n v="65"/>
    <x v="2"/>
    <x v="1"/>
    <n v="650"/>
    <s v="Electronics"/>
    <n v="2600"/>
    <s v="High"/>
    <n v="0.15"/>
  </r>
  <r>
    <x v="7"/>
    <s v="Headphones"/>
    <n v="25"/>
    <n v="90"/>
    <x v="4"/>
    <x v="2"/>
    <n v="562.5"/>
    <s v="Electronics"/>
    <n v="2250"/>
    <s v="High"/>
    <n v="0.15"/>
  </r>
  <r>
    <x v="8"/>
    <s v="Microwave"/>
    <n v="7"/>
    <n v="280"/>
    <x v="5"/>
    <x v="3"/>
    <n v="490"/>
    <s v="Electronics"/>
    <n v="1960"/>
    <s v="High"/>
    <n v="0.1"/>
  </r>
  <r>
    <x v="9"/>
    <s v="Handbag"/>
    <n v="9"/>
    <n v="210"/>
    <x v="1"/>
    <x v="0"/>
    <n v="472.5"/>
    <s v="Accessories"/>
    <n v="1890"/>
    <s v="High"/>
    <n v="0.1"/>
  </r>
  <r>
    <x v="10"/>
    <s v="Sneakers"/>
    <n v="12"/>
    <n v="110"/>
    <x v="1"/>
    <x v="2"/>
    <n v="330"/>
    <s v="Clothing"/>
    <n v="1320"/>
    <s v="High"/>
    <n v="0.1"/>
  </r>
  <r>
    <x v="11"/>
    <s v="Sunglasses"/>
    <n v="20"/>
    <n v="55"/>
    <x v="2"/>
    <x v="1"/>
    <n v="275"/>
    <s v="Accessories"/>
    <n v="1100"/>
    <s v="Low"/>
    <n v="0.1"/>
  </r>
  <r>
    <x v="12"/>
    <s v="Sofa"/>
    <n v="3"/>
    <n v="350"/>
    <x v="6"/>
    <x v="3"/>
    <n v="262.5"/>
    <s v="Furniture"/>
    <n v="1050"/>
    <s v="Low"/>
    <n v="0.1"/>
  </r>
  <r>
    <x v="13"/>
    <s v="T-Shirt"/>
    <n v="35"/>
    <n v="30"/>
    <x v="3"/>
    <x v="2"/>
    <n v="262.5"/>
    <s v="Clothing"/>
    <n v="1050"/>
    <s v="Low"/>
    <n v="0.1"/>
  </r>
  <r>
    <x v="14"/>
    <s v="Desk"/>
    <n v="6"/>
    <n v="175"/>
    <x v="5"/>
    <x v="3"/>
    <n v="262.5"/>
    <s v="Furniture"/>
    <n v="1050"/>
    <s v="Low"/>
    <n v="0.1"/>
  </r>
  <r>
    <x v="15"/>
    <s v="Blender"/>
    <n v="14"/>
    <n v="70"/>
    <x v="7"/>
    <x v="2"/>
    <n v="245"/>
    <s v="Electronics"/>
    <n v="980"/>
    <s v="Low"/>
    <n v="0.1"/>
  </r>
  <r>
    <x v="16"/>
    <s v="Sweater"/>
    <n v="10"/>
    <n v="85"/>
    <x v="8"/>
    <x v="1"/>
    <n v="212.5"/>
    <s v="Clothing"/>
    <n v="850"/>
    <s v="Low"/>
    <n v="0.1"/>
  </r>
  <r>
    <x v="17"/>
    <s v="Jeans"/>
    <n v="17"/>
    <n v="45"/>
    <x v="9"/>
    <x v="0"/>
    <n v="191.25"/>
    <s v="Clothing"/>
    <n v="765"/>
    <s v="Low"/>
    <n v="0.05"/>
  </r>
  <r>
    <x v="18"/>
    <s v="Chair"/>
    <n v="4"/>
    <n v="95"/>
    <x v="4"/>
    <x v="3"/>
    <n v="95"/>
    <s v="Furniture"/>
    <n v="380"/>
    <s v="Low"/>
    <n v="0.05"/>
  </r>
  <r>
    <x v="19"/>
    <s v="Jacket"/>
    <n v="2"/>
    <n v="120"/>
    <x v="6"/>
    <x v="0"/>
    <n v="60"/>
    <s v="Clothing"/>
    <n v="240"/>
    <s v="Low"/>
    <n v="0.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FBE2A4-05EC-49AF-9181-2378036C3DE3}" name="PivotTable1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6" firstHeaderRow="1" firstDataRow="3" firstDataCol="1"/>
  <pivotFields count="13">
    <pivotField numFmtId="14" showAll="0">
      <items count="32">
        <item m="1" x="20"/>
        <item m="1" x="25"/>
        <item m="1" x="26"/>
        <item x="1"/>
        <item x="5"/>
        <item m="1" x="29"/>
        <item m="1" x="28"/>
        <item m="1" x="22"/>
        <item x="3"/>
        <item m="1" x="30"/>
        <item x="4"/>
        <item m="1" x="24"/>
        <item x="15"/>
        <item m="1" x="23"/>
        <item x="2"/>
        <item x="8"/>
        <item x="11"/>
        <item x="14"/>
        <item m="1" x="21"/>
        <item m="1" x="27"/>
        <item x="0"/>
        <item x="6"/>
        <item x="7"/>
        <item x="9"/>
        <item x="10"/>
        <item x="12"/>
        <item x="13"/>
        <item x="16"/>
        <item x="17"/>
        <item x="18"/>
        <item x="19"/>
        <item t="default"/>
      </items>
    </pivotField>
    <pivotField showAll="0"/>
    <pivotField showAll="0"/>
    <pivotField numFmtId="164" showAll="0"/>
    <pivotField axis="axisRow" showAll="0" sortType="ascending">
      <items count="11">
        <item x="7"/>
        <item x="9"/>
        <item x="6"/>
        <item x="2"/>
        <item x="3"/>
        <item x="1"/>
        <item x="5"/>
        <item x="4"/>
        <item x="8"/>
        <item x="0"/>
        <item t="default"/>
      </items>
    </pivotField>
    <pivotField axis="axisCol" showAll="0" sortType="ascending">
      <items count="5">
        <item x="1"/>
        <item x="3"/>
        <item x="2"/>
        <item x="0"/>
        <item t="default"/>
      </items>
    </pivotField>
    <pivotField dataField="1" numFmtId="164" showAll="0"/>
    <pivotField showAll="0"/>
    <pivotField numFmtId="164" showAll="0"/>
    <pivotField showAll="0"/>
    <pivotField numFmtId="9" showAll="0"/>
    <pivotField dataField="1"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Profit" fld="6" baseField="0" baseItem="0" numFmtId="164"/>
    <dataField name=" Bonus Am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194BDE-E593-4B40-B0BE-C2F203A92E73}" name="PivotTable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13">
    <pivotField numFmtId="14" showAll="0">
      <items count="32">
        <item m="1" x="20"/>
        <item m="1" x="25"/>
        <item m="1" x="26"/>
        <item x="1"/>
        <item x="5"/>
        <item m="1" x="29"/>
        <item m="1" x="28"/>
        <item m="1" x="22"/>
        <item x="3"/>
        <item m="1" x="30"/>
        <item x="4"/>
        <item m="1" x="24"/>
        <item x="15"/>
        <item m="1" x="23"/>
        <item x="2"/>
        <item x="8"/>
        <item x="11"/>
        <item x="14"/>
        <item m="1" x="21"/>
        <item m="1" x="27"/>
        <item x="0"/>
        <item x="6"/>
        <item x="7"/>
        <item x="9"/>
        <item x="10"/>
        <item x="12"/>
        <item x="13"/>
        <item x="16"/>
        <item x="17"/>
        <item x="18"/>
        <item x="19"/>
        <item t="default"/>
      </items>
    </pivotField>
    <pivotField showAll="0"/>
    <pivotField dataField="1" showAll="0"/>
    <pivotField numFmtId="164" showAll="0"/>
    <pivotField showAll="0"/>
    <pivotField showAll="0"/>
    <pivotField numFmtId="164" showAll="0"/>
    <pivotField showAll="0"/>
    <pivotField numFmtId="164" showAll="0"/>
    <pivotField showAll="0"/>
    <pivotField numFmtId="9" showAll="0"/>
    <pivotField dragToRow="0" dragToCol="0" dragToPage="0" showAll="0" defaultSubtota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2"/>
  </rowFields>
  <rowItems count="10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2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FB8CE-90B0-4C57-8197-99BD9309AB16}" name="PivotTable5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14" firstHeaderRow="0" firstDataRow="1" firstDataCol="1"/>
  <pivotFields count="13">
    <pivotField numFmtId="14" showAll="0">
      <items count="32">
        <item x="7"/>
        <item x="9"/>
        <item x="10"/>
        <item x="6"/>
        <item m="1" x="20"/>
        <item m="1" x="25"/>
        <item m="1" x="26"/>
        <item x="1"/>
        <item x="5"/>
        <item m="1" x="29"/>
        <item m="1" x="28"/>
        <item m="1" x="22"/>
        <item x="3"/>
        <item m="1" x="30"/>
        <item x="4"/>
        <item m="1" x="24"/>
        <item x="15"/>
        <item m="1" x="23"/>
        <item x="2"/>
        <item x="8"/>
        <item x="11"/>
        <item x="14"/>
        <item m="1" x="21"/>
        <item m="1" x="27"/>
        <item x="0"/>
        <item x="12"/>
        <item x="19"/>
        <item x="18"/>
        <item x="16"/>
        <item x="17"/>
        <item x="13"/>
        <item t="default"/>
      </items>
    </pivotField>
    <pivotField showAll="0"/>
    <pivotField dataField="1" showAll="0"/>
    <pivotField numFmtId="164" showAll="0"/>
    <pivotField axis="axisRow" showAll="0">
      <items count="11">
        <item x="7"/>
        <item x="9"/>
        <item x="6"/>
        <item x="2"/>
        <item x="3"/>
        <item x="1"/>
        <item x="5"/>
        <item x="4"/>
        <item x="8"/>
        <item x="0"/>
        <item t="default"/>
      </items>
    </pivotField>
    <pivotField showAll="0"/>
    <pivotField dataField="1" numFmtId="164" showAll="0"/>
    <pivotField showAll="0"/>
    <pivotField numFmtId="164" showAll="0"/>
    <pivotField showAll="0"/>
    <pivotField numFmtId="9" showAll="0"/>
    <pivotField dragToRow="0" dragToCol="0" dragToPage="0"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6" baseField="0" baseItem="0" numFmtId="164"/>
    <dataField name="Sum of Quantity" fld="2" baseField="0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3C4E82-11DA-444A-9187-B6E2E41ADEB9}" name="Table1" displayName="Table1" ref="A1:K21" totalsRowShown="0" headerRowDxfId="16" headerRowBorderDxfId="15" tableBorderDxfId="14">
  <autoFilter ref="A1:K21" xr:uid="{003C4E82-11DA-444A-9187-B6E2E41ADEB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21">
    <sortCondition descending="1" ref="G2:G21"/>
    <sortCondition ref="E2:E21"/>
  </sortState>
  <tableColumns count="11">
    <tableColumn id="12" xr3:uid="{E6F0ED38-C070-49D2-B669-401B96E8B57C}" name="Date" dataDxfId="13"/>
    <tableColumn id="2" xr3:uid="{5A2988A7-3B91-4AB7-923C-6A6C60FC9260}" name="Product" dataDxfId="12"/>
    <tableColumn id="3" xr3:uid="{1D729EC9-1C3B-4758-B499-F94A9EB83B94}" name="Quantity" dataDxfId="11"/>
    <tableColumn id="4" xr3:uid="{3182F9B8-572D-47F3-B594-12889529BCB9}" name="Price" dataDxfId="10"/>
    <tableColumn id="5" xr3:uid="{27BE56B2-A71C-456F-8264-C99CF5873734}" name="Region"/>
    <tableColumn id="6" xr3:uid="{0CEB959B-5067-410D-92F9-A6D4AE2ABF9F}" name="Salesperson"/>
    <tableColumn id="7" xr3:uid="{2C3BBA79-0E9F-4BA5-A6FC-271A0615C5EB}" name="Profit" dataDxfId="9">
      <calculatedColumnFormula>I2*0.25</calculatedColumnFormula>
    </tableColumn>
    <tableColumn id="8" xr3:uid="{0D285906-1312-45EF-B935-0A04B28E692E}" name="Category" dataDxfId="8"/>
    <tableColumn id="9" xr3:uid="{1BA678CC-8F0B-443D-9ED8-12C48167A147}" name="Total Price" dataDxfId="7">
      <calculatedColumnFormula>C2*D2</calculatedColumnFormula>
    </tableColumn>
    <tableColumn id="10" xr3:uid="{421A04C5-8714-4EFC-B90C-84F11ED3CD25}" name="Profit Flag" dataDxfId="6">
      <calculatedColumnFormula>IF(G2&gt;300,"High","Low")</calculatedColumnFormula>
    </tableColumn>
    <tableColumn id="11" xr3:uid="{59AAD775-5D53-4F38-A96D-A20132CA016A}" name="Bonus Rate" dataDxfId="5" dataCellStyle="Percent">
      <calculatedColumnFormula>VLOOKUP(G2, Bonus[], 2, TRUE)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18E55C-FE85-4222-AA5B-592D6A2C5AD7}" name="Bonus" displayName="Bonus" ref="M4:N8" totalsRowShown="0" headerRowDxfId="4">
  <autoFilter ref="M4:N8" xr:uid="{9D18E55C-FE85-4222-AA5B-592D6A2C5AD7}">
    <filterColumn colId="0" hiddenButton="1"/>
    <filterColumn colId="1" hiddenButton="1"/>
  </autoFilter>
  <tableColumns count="2">
    <tableColumn id="1" xr3:uid="{3E313147-3606-42F4-AFE2-9BD6540E6404}" name="Profit Range" dataDxfId="3"/>
    <tableColumn id="2" xr3:uid="{40D4FF32-8357-424B-B4FD-DF6A4204274D}" name="Bonus Rate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467E-2978-484E-B2E8-49C69666F373}">
  <dimension ref="A1:Q52"/>
  <sheetViews>
    <sheetView zoomScale="76" zoomScaleNormal="100" workbookViewId="0">
      <selection sqref="A1:K21"/>
    </sheetView>
  </sheetViews>
  <sheetFormatPr defaultRowHeight="14.4" x14ac:dyDescent="0.3"/>
  <cols>
    <col min="1" max="1" width="9.33203125" style="1" customWidth="1"/>
    <col min="2" max="2" width="15.33203125" bestFit="1" customWidth="1"/>
    <col min="3" max="3" width="14.77734375" customWidth="1"/>
    <col min="4" max="4" width="11.109375" style="6" bestFit="1" customWidth="1"/>
    <col min="5" max="5" width="16.44140625" style="6" bestFit="1" customWidth="1"/>
    <col min="6" max="6" width="18.21875" style="6" customWidth="1"/>
    <col min="7" max="7" width="9.77734375" style="6" customWidth="1"/>
    <col min="8" max="8" width="14" customWidth="1"/>
    <col min="9" max="9" width="18.88671875" bestFit="1" customWidth="1"/>
    <col min="10" max="10" width="16" style="20" bestFit="1" customWidth="1"/>
    <col min="11" max="11" width="16" style="21" customWidth="1"/>
    <col min="13" max="13" width="17.88671875" bestFit="1" customWidth="1"/>
    <col min="14" max="14" width="10.109375" bestFit="1" customWidth="1"/>
    <col min="15" max="15" width="9.6640625" bestFit="1" customWidth="1"/>
    <col min="16" max="17" width="10.109375" bestFit="1" customWidth="1"/>
    <col min="18" max="18" width="7" bestFit="1" customWidth="1"/>
    <col min="19" max="19" width="10.88671875" bestFit="1" customWidth="1"/>
    <col min="20" max="20" width="6" bestFit="1" customWidth="1"/>
  </cols>
  <sheetData>
    <row r="1" spans="1:17" s="4" customFormat="1" ht="21.6" thickBot="1" x14ac:dyDescent="0.45">
      <c r="A1" s="13" t="s">
        <v>0</v>
      </c>
      <c r="B1" s="11" t="s">
        <v>1</v>
      </c>
      <c r="C1" s="12" t="s">
        <v>2</v>
      </c>
      <c r="D1" s="13" t="s">
        <v>4</v>
      </c>
      <c r="E1" s="13" t="s">
        <v>36</v>
      </c>
      <c r="F1" s="13" t="s">
        <v>37</v>
      </c>
      <c r="G1" s="13" t="s">
        <v>38</v>
      </c>
      <c r="H1" s="11" t="s">
        <v>3</v>
      </c>
      <c r="I1" s="11" t="s">
        <v>34</v>
      </c>
      <c r="J1" s="19" t="s">
        <v>54</v>
      </c>
      <c r="K1" s="24" t="s">
        <v>56</v>
      </c>
    </row>
    <row r="2" spans="1:17" ht="15" thickTop="1" x14ac:dyDescent="0.3">
      <c r="A2" s="2">
        <v>45748</v>
      </c>
      <c r="B2" s="3" t="s">
        <v>5</v>
      </c>
      <c r="C2" s="3">
        <v>22</v>
      </c>
      <c r="D2" s="5">
        <v>950</v>
      </c>
      <c r="E2" t="s">
        <v>43</v>
      </c>
      <c r="F2" t="s">
        <v>39</v>
      </c>
      <c r="G2" s="6">
        <f t="shared" ref="G2:G21" si="0">I2*0.25</f>
        <v>5225</v>
      </c>
      <c r="H2" s="3" t="s">
        <v>6</v>
      </c>
      <c r="I2" s="6">
        <f t="shared" ref="I2:I21" si="1">C2*D2</f>
        <v>20900</v>
      </c>
      <c r="J2" s="23" t="str">
        <f t="shared" ref="J2:J21" si="2">IF(G2&gt;300,"High","Low")</f>
        <v>High</v>
      </c>
      <c r="K2" s="22">
        <f>VLOOKUP(G2, Bonus[], 2, TRUE)</f>
        <v>0.2</v>
      </c>
    </row>
    <row r="3" spans="1:17" x14ac:dyDescent="0.3">
      <c r="A3" s="2">
        <v>45720</v>
      </c>
      <c r="B3" s="3" t="s">
        <v>11</v>
      </c>
      <c r="C3" s="3">
        <v>11</v>
      </c>
      <c r="D3" s="5">
        <v>600</v>
      </c>
      <c r="E3" t="s">
        <v>46</v>
      </c>
      <c r="F3" t="s">
        <v>42</v>
      </c>
      <c r="G3" s="6">
        <f t="shared" si="0"/>
        <v>1650</v>
      </c>
      <c r="H3" s="3" t="s">
        <v>6</v>
      </c>
      <c r="I3" s="6">
        <f t="shared" si="1"/>
        <v>6600</v>
      </c>
      <c r="J3" s="23" t="str">
        <f t="shared" si="2"/>
        <v>High</v>
      </c>
      <c r="K3" s="22">
        <f>VLOOKUP(G3, Bonus[], 2, TRUE)</f>
        <v>0.2</v>
      </c>
    </row>
    <row r="4" spans="1:17" x14ac:dyDescent="0.3">
      <c r="A4" s="2">
        <v>45731</v>
      </c>
      <c r="B4" s="3" t="s">
        <v>23</v>
      </c>
      <c r="C4" s="3">
        <v>18</v>
      </c>
      <c r="D4" s="5">
        <v>310</v>
      </c>
      <c r="E4" t="s">
        <v>50</v>
      </c>
      <c r="F4" t="s">
        <v>39</v>
      </c>
      <c r="G4" s="6">
        <f t="shared" si="0"/>
        <v>1395</v>
      </c>
      <c r="H4" s="3" t="s">
        <v>8</v>
      </c>
      <c r="I4" s="6">
        <f t="shared" si="1"/>
        <v>5580</v>
      </c>
      <c r="J4" s="23" t="str">
        <f t="shared" si="2"/>
        <v>High</v>
      </c>
      <c r="K4" s="22">
        <f>VLOOKUP(G4, Bonus[], 2, TRUE)</f>
        <v>0.2</v>
      </c>
      <c r="M4" s="14" t="s">
        <v>55</v>
      </c>
      <c r="N4" s="14" t="s">
        <v>56</v>
      </c>
    </row>
    <row r="5" spans="1:17" x14ac:dyDescent="0.3">
      <c r="A5" s="2">
        <v>45725</v>
      </c>
      <c r="B5" s="3" t="s">
        <v>17</v>
      </c>
      <c r="C5" s="3">
        <v>30</v>
      </c>
      <c r="D5" s="5">
        <v>150</v>
      </c>
      <c r="E5" t="s">
        <v>45</v>
      </c>
      <c r="F5" t="s">
        <v>42</v>
      </c>
      <c r="G5" s="6">
        <f t="shared" si="0"/>
        <v>1125</v>
      </c>
      <c r="H5" s="3" t="s">
        <v>8</v>
      </c>
      <c r="I5" s="6">
        <f t="shared" si="1"/>
        <v>4500</v>
      </c>
      <c r="J5" s="23" t="str">
        <f t="shared" si="2"/>
        <v>High</v>
      </c>
      <c r="K5" s="22">
        <f>VLOOKUP(G5, Bonus[], 2, TRUE)</f>
        <v>0.2</v>
      </c>
      <c r="M5" s="15">
        <v>0</v>
      </c>
      <c r="N5" s="16">
        <v>0.05</v>
      </c>
    </row>
    <row r="6" spans="1:17" x14ac:dyDescent="0.3">
      <c r="A6" s="2">
        <v>45727</v>
      </c>
      <c r="B6" s="3" t="s">
        <v>19</v>
      </c>
      <c r="C6" s="3">
        <v>5</v>
      </c>
      <c r="D6" s="5">
        <v>720</v>
      </c>
      <c r="E6" t="s">
        <v>45</v>
      </c>
      <c r="F6" t="s">
        <v>41</v>
      </c>
      <c r="G6" s="6">
        <f t="shared" si="0"/>
        <v>900</v>
      </c>
      <c r="H6" s="3" t="s">
        <v>6</v>
      </c>
      <c r="I6" s="6">
        <f t="shared" si="1"/>
        <v>3600</v>
      </c>
      <c r="J6" s="23" t="str">
        <f t="shared" si="2"/>
        <v>High</v>
      </c>
      <c r="K6" s="22">
        <f>VLOOKUP(G6, Bonus[], 2, TRUE)</f>
        <v>0.15</v>
      </c>
      <c r="M6" s="15">
        <v>201</v>
      </c>
      <c r="N6" s="16">
        <v>0.1</v>
      </c>
    </row>
    <row r="7" spans="1:17" x14ac:dyDescent="0.3">
      <c r="A7" s="2">
        <v>45721</v>
      </c>
      <c r="B7" s="3" t="s">
        <v>12</v>
      </c>
      <c r="C7" s="3">
        <v>15</v>
      </c>
      <c r="D7" s="5">
        <v>180</v>
      </c>
      <c r="E7" t="s">
        <v>45</v>
      </c>
      <c r="F7" t="s">
        <v>40</v>
      </c>
      <c r="G7" s="6">
        <f t="shared" si="0"/>
        <v>675</v>
      </c>
      <c r="H7" s="3" t="s">
        <v>13</v>
      </c>
      <c r="I7" s="6">
        <f t="shared" si="1"/>
        <v>2700</v>
      </c>
      <c r="J7" s="23" t="str">
        <f t="shared" si="2"/>
        <v>High</v>
      </c>
      <c r="K7" s="22">
        <f>VLOOKUP(G7, Bonus[], 2, TRUE)</f>
        <v>0.15</v>
      </c>
      <c r="M7" s="15">
        <v>501</v>
      </c>
      <c r="N7" s="16">
        <v>0.15</v>
      </c>
    </row>
    <row r="8" spans="1:17" x14ac:dyDescent="0.3">
      <c r="A8" s="2">
        <v>45707</v>
      </c>
      <c r="B8" s="3" t="s">
        <v>27</v>
      </c>
      <c r="C8" s="3">
        <v>40</v>
      </c>
      <c r="D8" s="5">
        <v>65</v>
      </c>
      <c r="E8" t="s">
        <v>50</v>
      </c>
      <c r="F8" t="s">
        <v>42</v>
      </c>
      <c r="G8" s="6">
        <f t="shared" si="0"/>
        <v>650</v>
      </c>
      <c r="H8" s="3" t="s">
        <v>6</v>
      </c>
      <c r="I8" s="6">
        <f t="shared" si="1"/>
        <v>2600</v>
      </c>
      <c r="J8" s="23" t="str">
        <f t="shared" si="2"/>
        <v>High</v>
      </c>
      <c r="K8" s="22">
        <f>VLOOKUP(G8, Bonus[], 2, TRUE)</f>
        <v>0.15</v>
      </c>
      <c r="M8" s="15">
        <v>1001</v>
      </c>
      <c r="N8" s="16">
        <v>0.2</v>
      </c>
    </row>
    <row r="9" spans="1:17" x14ac:dyDescent="0.3">
      <c r="A9" s="2">
        <v>45665</v>
      </c>
      <c r="B9" s="3" t="s">
        <v>16</v>
      </c>
      <c r="C9" s="3">
        <v>25</v>
      </c>
      <c r="D9" s="5">
        <v>90</v>
      </c>
      <c r="E9" t="s">
        <v>47</v>
      </c>
      <c r="F9" t="s">
        <v>41</v>
      </c>
      <c r="G9" s="6">
        <f t="shared" si="0"/>
        <v>562.5</v>
      </c>
      <c r="H9" s="3" t="s">
        <v>6</v>
      </c>
      <c r="I9" s="6">
        <f t="shared" si="1"/>
        <v>2250</v>
      </c>
      <c r="J9" s="23" t="str">
        <f t="shared" si="2"/>
        <v>High</v>
      </c>
      <c r="K9" s="22">
        <f>VLOOKUP(G9, Bonus[], 2, TRUE)</f>
        <v>0.15</v>
      </c>
    </row>
    <row r="10" spans="1:17" x14ac:dyDescent="0.3">
      <c r="A10" s="2">
        <v>45732</v>
      </c>
      <c r="B10" s="3" t="s">
        <v>24</v>
      </c>
      <c r="C10" s="3">
        <v>7</v>
      </c>
      <c r="D10" s="5">
        <v>280</v>
      </c>
      <c r="E10" t="s">
        <v>51</v>
      </c>
      <c r="F10" t="s">
        <v>40</v>
      </c>
      <c r="G10" s="6">
        <f t="shared" si="0"/>
        <v>490</v>
      </c>
      <c r="H10" s="3" t="s">
        <v>6</v>
      </c>
      <c r="I10" s="6">
        <f t="shared" si="1"/>
        <v>1960</v>
      </c>
      <c r="J10" s="23" t="str">
        <f t="shared" si="2"/>
        <v>High</v>
      </c>
      <c r="K10" s="22">
        <f>VLOOKUP(G10, Bonus[], 2, TRUE)</f>
        <v>0.1</v>
      </c>
    </row>
    <row r="11" spans="1:17" x14ac:dyDescent="0.3">
      <c r="A11" s="2">
        <v>45671</v>
      </c>
      <c r="B11" s="3" t="s">
        <v>22</v>
      </c>
      <c r="C11" s="3">
        <v>9</v>
      </c>
      <c r="D11" s="5">
        <v>210</v>
      </c>
      <c r="E11" t="s">
        <v>46</v>
      </c>
      <c r="F11" t="s">
        <v>39</v>
      </c>
      <c r="G11" s="6">
        <f t="shared" si="0"/>
        <v>472.5</v>
      </c>
      <c r="H11" s="3" t="s">
        <v>13</v>
      </c>
      <c r="I11" s="6">
        <f t="shared" si="1"/>
        <v>1890</v>
      </c>
      <c r="J11" s="23" t="str">
        <f t="shared" si="2"/>
        <v>High</v>
      </c>
      <c r="K11" s="22">
        <f>VLOOKUP(G11, Bonus[], 2, TRUE)</f>
        <v>0.1</v>
      </c>
    </row>
    <row r="12" spans="1:17" x14ac:dyDescent="0.3">
      <c r="A12" s="2">
        <v>45700</v>
      </c>
      <c r="B12" s="3" t="s">
        <v>20</v>
      </c>
      <c r="C12" s="3">
        <v>12</v>
      </c>
      <c r="D12" s="5">
        <v>110</v>
      </c>
      <c r="E12" t="s">
        <v>46</v>
      </c>
      <c r="F12" t="s">
        <v>41</v>
      </c>
      <c r="G12" s="6">
        <f t="shared" si="0"/>
        <v>330</v>
      </c>
      <c r="H12" s="3" t="s">
        <v>10</v>
      </c>
      <c r="I12" s="6">
        <f t="shared" si="1"/>
        <v>1320</v>
      </c>
      <c r="J12" s="23" t="str">
        <f t="shared" si="2"/>
        <v>High</v>
      </c>
      <c r="K12" s="22">
        <f>VLOOKUP(G12, Bonus[], 2, TRUE)</f>
        <v>0.1</v>
      </c>
    </row>
    <row r="13" spans="1:17" x14ac:dyDescent="0.3">
      <c r="A13" s="2">
        <v>45733</v>
      </c>
      <c r="B13" s="3" t="s">
        <v>25</v>
      </c>
      <c r="C13" s="3">
        <v>20</v>
      </c>
      <c r="D13" s="5">
        <v>55</v>
      </c>
      <c r="E13" t="s">
        <v>50</v>
      </c>
      <c r="F13" t="s">
        <v>42</v>
      </c>
      <c r="G13" s="6">
        <f t="shared" si="0"/>
        <v>275</v>
      </c>
      <c r="H13" s="3" t="s">
        <v>13</v>
      </c>
      <c r="I13" s="6">
        <f t="shared" si="1"/>
        <v>1100</v>
      </c>
      <c r="J13" s="23" t="str">
        <f t="shared" si="2"/>
        <v>Low</v>
      </c>
      <c r="K13" s="22">
        <f>VLOOKUP(G13, Bonus[], 2, TRUE)</f>
        <v>0.1</v>
      </c>
      <c r="M13" s="25" t="s">
        <v>53</v>
      </c>
      <c r="N13" s="17">
        <v>10</v>
      </c>
      <c r="O13" s="17"/>
      <c r="P13" s="17"/>
      <c r="Q13" s="17"/>
    </row>
    <row r="14" spans="1:17" x14ac:dyDescent="0.3">
      <c r="A14" s="2">
        <v>45749</v>
      </c>
      <c r="B14" s="3" t="s">
        <v>7</v>
      </c>
      <c r="C14" s="3">
        <v>3</v>
      </c>
      <c r="D14" s="5">
        <v>350</v>
      </c>
      <c r="E14" t="s">
        <v>44</v>
      </c>
      <c r="F14" t="s">
        <v>40</v>
      </c>
      <c r="G14" s="6">
        <f t="shared" si="0"/>
        <v>262.5</v>
      </c>
      <c r="H14" s="3" t="s">
        <v>8</v>
      </c>
      <c r="I14" s="6">
        <f t="shared" si="1"/>
        <v>1050</v>
      </c>
      <c r="J14" s="23" t="str">
        <f t="shared" si="2"/>
        <v>Low</v>
      </c>
      <c r="K14" s="22">
        <f>VLOOKUP(G14, Bonus[], 2, TRUE)</f>
        <v>0.1</v>
      </c>
      <c r="M14" s="25" t="s">
        <v>1</v>
      </c>
      <c r="N14" s="25" t="s">
        <v>2</v>
      </c>
      <c r="O14" s="27" t="s">
        <v>38</v>
      </c>
      <c r="P14" s="27" t="s">
        <v>34</v>
      </c>
      <c r="Q14" s="25" t="s">
        <v>56</v>
      </c>
    </row>
    <row r="15" spans="1:17" x14ac:dyDescent="0.3">
      <c r="A15" s="2">
        <v>45994</v>
      </c>
      <c r="B15" s="3" t="s">
        <v>9</v>
      </c>
      <c r="C15" s="3">
        <v>35</v>
      </c>
      <c r="D15" s="5">
        <v>30</v>
      </c>
      <c r="E15" t="s">
        <v>45</v>
      </c>
      <c r="F15" t="s">
        <v>41</v>
      </c>
      <c r="G15" s="6">
        <f t="shared" si="0"/>
        <v>262.5</v>
      </c>
      <c r="H15" s="3" t="s">
        <v>10</v>
      </c>
      <c r="I15" s="6">
        <f t="shared" si="1"/>
        <v>1050</v>
      </c>
      <c r="J15" s="23" t="str">
        <f t="shared" si="2"/>
        <v>Low</v>
      </c>
      <c r="K15" s="22">
        <f>VLOOKUP(G15, Bonus[], 2, TRUE)</f>
        <v>0.1</v>
      </c>
      <c r="M15" s="17" t="str" cm="1">
        <f t="array" ref="M15:Q26">_xlfn._xlws.FILTER(CHOOSE({1,2,3,4,5},  Table1[Product],Table1[Quantity], Table1[Profit], Table1[Total Price], Table1[Bonus Rate]), Table1[Quantity] &gt; N13, "NONE")</f>
        <v>Laptop</v>
      </c>
      <c r="N15" s="17">
        <v>22</v>
      </c>
      <c r="O15" s="29">
        <v>5225</v>
      </c>
      <c r="P15" s="26">
        <v>20900</v>
      </c>
      <c r="Q15" s="30">
        <v>0.2</v>
      </c>
    </row>
    <row r="16" spans="1:17" x14ac:dyDescent="0.3">
      <c r="A16" s="2">
        <v>45734</v>
      </c>
      <c r="B16" s="3" t="s">
        <v>26</v>
      </c>
      <c r="C16" s="3">
        <v>6</v>
      </c>
      <c r="D16" s="5">
        <v>175</v>
      </c>
      <c r="E16" t="s">
        <v>51</v>
      </c>
      <c r="F16" t="s">
        <v>40</v>
      </c>
      <c r="G16" s="6">
        <f t="shared" si="0"/>
        <v>262.5</v>
      </c>
      <c r="H16" s="3" t="s">
        <v>8</v>
      </c>
      <c r="I16" s="6">
        <f t="shared" si="1"/>
        <v>1050</v>
      </c>
      <c r="J16" s="23" t="str">
        <f t="shared" si="2"/>
        <v>Low</v>
      </c>
      <c r="K16" s="22">
        <f>VLOOKUP(G16, Bonus[], 2, TRUE)</f>
        <v>0.1</v>
      </c>
      <c r="M16" s="17" t="str">
        <v>Smartphone</v>
      </c>
      <c r="N16" s="17">
        <v>11</v>
      </c>
      <c r="O16" s="29">
        <v>1650</v>
      </c>
      <c r="P16" s="26">
        <v>6600</v>
      </c>
      <c r="Q16" s="30">
        <v>0.2</v>
      </c>
    </row>
    <row r="17" spans="1:17" x14ac:dyDescent="0.3">
      <c r="A17" s="2">
        <v>45729</v>
      </c>
      <c r="B17" s="3" t="s">
        <v>21</v>
      </c>
      <c r="C17" s="3">
        <v>14</v>
      </c>
      <c r="D17" s="5">
        <v>70</v>
      </c>
      <c r="E17" t="s">
        <v>49</v>
      </c>
      <c r="F17" t="s">
        <v>41</v>
      </c>
      <c r="G17" s="6">
        <f t="shared" si="0"/>
        <v>245</v>
      </c>
      <c r="H17" s="3" t="s">
        <v>6</v>
      </c>
      <c r="I17" s="6">
        <f t="shared" si="1"/>
        <v>980</v>
      </c>
      <c r="J17" s="23" t="str">
        <f t="shared" si="2"/>
        <v>Low</v>
      </c>
      <c r="K17" s="22">
        <f>VLOOKUP(G17, Bonus[], 2, TRUE)</f>
        <v>0.1</v>
      </c>
      <c r="M17" s="17" t="str">
        <v>Dining Table</v>
      </c>
      <c r="N17" s="17">
        <v>18</v>
      </c>
      <c r="O17" s="29">
        <v>1395</v>
      </c>
      <c r="P17" s="26">
        <v>5580</v>
      </c>
      <c r="Q17" s="30">
        <v>0.2</v>
      </c>
    </row>
    <row r="18" spans="1:17" x14ac:dyDescent="0.3">
      <c r="A18" s="2">
        <v>45889</v>
      </c>
      <c r="B18" s="3" t="s">
        <v>28</v>
      </c>
      <c r="C18" s="3">
        <v>10</v>
      </c>
      <c r="D18" s="5">
        <v>85</v>
      </c>
      <c r="E18" t="s">
        <v>52</v>
      </c>
      <c r="F18" t="s">
        <v>42</v>
      </c>
      <c r="G18" s="6">
        <f t="shared" si="0"/>
        <v>212.5</v>
      </c>
      <c r="H18" s="3" t="s">
        <v>10</v>
      </c>
      <c r="I18" s="6">
        <f t="shared" si="1"/>
        <v>850</v>
      </c>
      <c r="J18" s="23" t="str">
        <f t="shared" si="2"/>
        <v>Low</v>
      </c>
      <c r="K18" s="22">
        <f>VLOOKUP(G18, Bonus[], 2, TRUE)</f>
        <v>0.1</v>
      </c>
      <c r="M18" s="17" t="str">
        <v>Coffee Table</v>
      </c>
      <c r="N18" s="17">
        <v>30</v>
      </c>
      <c r="O18" s="29">
        <v>1125</v>
      </c>
      <c r="P18" s="26">
        <v>4500</v>
      </c>
      <c r="Q18" s="30">
        <v>0.2</v>
      </c>
    </row>
    <row r="19" spans="1:17" x14ac:dyDescent="0.3">
      <c r="A19" s="2">
        <v>45907</v>
      </c>
      <c r="B19" s="3" t="s">
        <v>15</v>
      </c>
      <c r="C19" s="3">
        <v>17</v>
      </c>
      <c r="D19" s="5">
        <v>45</v>
      </c>
      <c r="E19" t="s">
        <v>48</v>
      </c>
      <c r="F19" t="s">
        <v>39</v>
      </c>
      <c r="G19" s="6">
        <f t="shared" si="0"/>
        <v>191.25</v>
      </c>
      <c r="H19" s="3" t="s">
        <v>10</v>
      </c>
      <c r="I19" s="6">
        <f t="shared" si="1"/>
        <v>765</v>
      </c>
      <c r="J19" s="23" t="str">
        <f t="shared" si="2"/>
        <v>Low</v>
      </c>
      <c r="K19" s="22">
        <f>VLOOKUP(G19, Bonus[], 2, TRUE)</f>
        <v>0.05</v>
      </c>
      <c r="M19" s="17" t="str">
        <v>Watch</v>
      </c>
      <c r="N19" s="17">
        <v>15</v>
      </c>
      <c r="O19" s="29">
        <v>675</v>
      </c>
      <c r="P19" s="26">
        <v>2700</v>
      </c>
      <c r="Q19" s="30">
        <v>0.15</v>
      </c>
    </row>
    <row r="20" spans="1:17" x14ac:dyDescent="0.3">
      <c r="A20" s="2">
        <v>45814</v>
      </c>
      <c r="B20" s="3" t="s">
        <v>14</v>
      </c>
      <c r="C20" s="3">
        <v>4</v>
      </c>
      <c r="D20" s="5">
        <v>95</v>
      </c>
      <c r="E20" t="s">
        <v>47</v>
      </c>
      <c r="F20" t="s">
        <v>40</v>
      </c>
      <c r="G20" s="6">
        <f t="shared" si="0"/>
        <v>95</v>
      </c>
      <c r="H20" s="3" t="s">
        <v>8</v>
      </c>
      <c r="I20" s="6">
        <f t="shared" si="1"/>
        <v>380</v>
      </c>
      <c r="J20" s="23" t="str">
        <f t="shared" si="2"/>
        <v>Low</v>
      </c>
      <c r="K20" s="22">
        <f>VLOOKUP(G20, Bonus[], 2, TRUE)</f>
        <v>0.05</v>
      </c>
      <c r="M20" s="17" t="str">
        <v>Gaming Mouse</v>
      </c>
      <c r="N20" s="17">
        <v>40</v>
      </c>
      <c r="O20" s="29">
        <v>650</v>
      </c>
      <c r="P20" s="26">
        <v>2600</v>
      </c>
      <c r="Q20" s="30">
        <v>0.15</v>
      </c>
    </row>
    <row r="21" spans="1:17" x14ac:dyDescent="0.3">
      <c r="A21" s="2">
        <v>45787</v>
      </c>
      <c r="B21" s="3" t="s">
        <v>18</v>
      </c>
      <c r="C21" s="3">
        <v>2</v>
      </c>
      <c r="D21" s="5">
        <v>120</v>
      </c>
      <c r="E21" t="s">
        <v>44</v>
      </c>
      <c r="F21" t="s">
        <v>39</v>
      </c>
      <c r="G21" s="6">
        <f t="shared" si="0"/>
        <v>60</v>
      </c>
      <c r="H21" s="3" t="s">
        <v>10</v>
      </c>
      <c r="I21" s="6">
        <f t="shared" si="1"/>
        <v>240</v>
      </c>
      <c r="J21" s="23" t="str">
        <f t="shared" si="2"/>
        <v>Low</v>
      </c>
      <c r="K21" s="22">
        <f>VLOOKUP(G21, Bonus[], 2, TRUE)</f>
        <v>0.05</v>
      </c>
      <c r="M21" s="17" t="str">
        <v>Headphones</v>
      </c>
      <c r="N21" s="17">
        <v>25</v>
      </c>
      <c r="O21" s="29">
        <v>562.5</v>
      </c>
      <c r="P21" s="26">
        <v>2250</v>
      </c>
      <c r="Q21" s="30">
        <v>0.15</v>
      </c>
    </row>
    <row r="22" spans="1:17" ht="21" x14ac:dyDescent="0.4">
      <c r="B22" s="8" t="s">
        <v>31</v>
      </c>
      <c r="C22" s="4" t="s">
        <v>29</v>
      </c>
      <c r="D22" s="4" t="s">
        <v>30</v>
      </c>
      <c r="E22" s="4"/>
      <c r="F22" s="4"/>
      <c r="G22" s="4"/>
      <c r="I22" s="4" t="s">
        <v>32</v>
      </c>
      <c r="M22" s="17" t="str">
        <v>Sneakers</v>
      </c>
      <c r="N22" s="17">
        <v>12</v>
      </c>
      <c r="O22" s="29">
        <v>330</v>
      </c>
      <c r="P22" s="26">
        <v>1320</v>
      </c>
      <c r="Q22" s="30">
        <v>0.1</v>
      </c>
    </row>
    <row r="23" spans="1:17" x14ac:dyDescent="0.3">
      <c r="B23">
        <f>COUNT(A2:A21)</f>
        <v>20</v>
      </c>
      <c r="C23" s="7">
        <f>SUM(C2:C21)</f>
        <v>305</v>
      </c>
      <c r="D23" s="6">
        <f>AVERAGE(D2:D21)</f>
        <v>234.5</v>
      </c>
      <c r="I23" s="9">
        <f>SUM(I2:I21)</f>
        <v>61365</v>
      </c>
      <c r="M23" s="17" t="str">
        <v>Sunglasses</v>
      </c>
      <c r="N23" s="17">
        <v>20</v>
      </c>
      <c r="O23" s="29">
        <v>275</v>
      </c>
      <c r="P23" s="26">
        <v>1100</v>
      </c>
      <c r="Q23" s="30">
        <v>0.1</v>
      </c>
    </row>
    <row r="24" spans="1:17" x14ac:dyDescent="0.3">
      <c r="I24" s="10" t="s">
        <v>35</v>
      </c>
      <c r="M24" s="17" t="str">
        <v>T-Shirt</v>
      </c>
      <c r="N24" s="17">
        <v>35</v>
      </c>
      <c r="O24" s="29">
        <v>262.5</v>
      </c>
      <c r="P24" s="26">
        <v>1050</v>
      </c>
      <c r="Q24" s="30">
        <v>0.1</v>
      </c>
    </row>
    <row r="25" spans="1:17" x14ac:dyDescent="0.3">
      <c r="B25" t="s">
        <v>6</v>
      </c>
      <c r="I25" s="9" cm="1">
        <f t="array" ref="I25">SUM($C$2:$C$21*$D$2:$D$21)</f>
        <v>61365</v>
      </c>
      <c r="M25" s="17" t="str">
        <v>Blender</v>
      </c>
      <c r="N25" s="17">
        <v>14</v>
      </c>
      <c r="O25" s="26">
        <v>245</v>
      </c>
      <c r="P25" s="26">
        <v>980</v>
      </c>
      <c r="Q25" s="30">
        <v>0.1</v>
      </c>
    </row>
    <row r="26" spans="1:17" x14ac:dyDescent="0.3">
      <c r="B26" t="s">
        <v>8</v>
      </c>
      <c r="M26" s="17" t="str">
        <v>Jeans</v>
      </c>
      <c r="N26" s="17">
        <v>17</v>
      </c>
      <c r="O26" s="26">
        <v>191.25</v>
      </c>
      <c r="P26" s="26">
        <v>765</v>
      </c>
      <c r="Q26" s="30">
        <v>0.05</v>
      </c>
    </row>
    <row r="27" spans="1:17" x14ac:dyDescent="0.3">
      <c r="B27" t="s">
        <v>10</v>
      </c>
      <c r="M27" s="17"/>
      <c r="N27" s="17"/>
      <c r="O27" s="26"/>
      <c r="P27" s="26"/>
      <c r="Q27" s="30"/>
    </row>
    <row r="28" spans="1:17" x14ac:dyDescent="0.3">
      <c r="B28" t="s">
        <v>33</v>
      </c>
      <c r="M28" s="17"/>
      <c r="N28" s="17"/>
      <c r="O28" s="26"/>
      <c r="P28" s="26"/>
      <c r="Q28" s="30"/>
    </row>
    <row r="29" spans="1:17" x14ac:dyDescent="0.3">
      <c r="B29" t="s">
        <v>13</v>
      </c>
      <c r="M29" s="17"/>
      <c r="N29" s="17"/>
      <c r="O29" s="26"/>
      <c r="P29" s="26"/>
      <c r="Q29" s="30"/>
    </row>
    <row r="30" spans="1:17" x14ac:dyDescent="0.3">
      <c r="M30" s="17"/>
      <c r="N30" s="17"/>
      <c r="O30" s="26"/>
      <c r="P30" s="26"/>
      <c r="Q30" s="30"/>
    </row>
    <row r="31" spans="1:17" x14ac:dyDescent="0.3">
      <c r="M31" s="17"/>
      <c r="N31" s="17"/>
      <c r="O31" s="26"/>
      <c r="P31" s="26"/>
      <c r="Q31" s="30"/>
    </row>
    <row r="32" spans="1:17" x14ac:dyDescent="0.3">
      <c r="M32" s="17"/>
      <c r="N32" s="17"/>
      <c r="O32" s="26"/>
      <c r="P32" s="26"/>
      <c r="Q32" s="30"/>
    </row>
    <row r="33" spans="13:17" x14ac:dyDescent="0.3">
      <c r="M33" s="17"/>
      <c r="N33" s="17"/>
      <c r="O33" s="26"/>
      <c r="P33" s="26"/>
      <c r="Q33" s="30"/>
    </row>
    <row r="34" spans="13:17" x14ac:dyDescent="0.3">
      <c r="M34" s="17"/>
      <c r="N34" s="17"/>
      <c r="O34" s="26"/>
      <c r="P34" s="26"/>
      <c r="Q34" s="30"/>
    </row>
    <row r="35" spans="13:17" x14ac:dyDescent="0.3">
      <c r="M35" s="17"/>
      <c r="N35" s="17"/>
      <c r="O35" s="26"/>
      <c r="P35" s="26"/>
      <c r="Q35" s="30"/>
    </row>
    <row r="36" spans="13:17" x14ac:dyDescent="0.3">
      <c r="M36" s="17"/>
      <c r="N36" s="17"/>
      <c r="O36" s="26"/>
      <c r="P36" s="26"/>
      <c r="Q36" s="30"/>
    </row>
    <row r="37" spans="13:17" x14ac:dyDescent="0.3">
      <c r="M37" s="17"/>
      <c r="N37" s="17"/>
      <c r="O37" s="26"/>
      <c r="P37" s="26"/>
      <c r="Q37" s="30"/>
    </row>
    <row r="38" spans="13:17" x14ac:dyDescent="0.3">
      <c r="M38" s="17"/>
      <c r="N38" s="17"/>
      <c r="O38" s="26"/>
      <c r="P38" s="26"/>
      <c r="Q38" s="30"/>
    </row>
    <row r="39" spans="13:17" x14ac:dyDescent="0.3">
      <c r="M39" s="17"/>
      <c r="N39" s="17"/>
      <c r="O39" s="26"/>
      <c r="P39" s="26"/>
      <c r="Q39" s="30"/>
    </row>
    <row r="40" spans="13:17" x14ac:dyDescent="0.3">
      <c r="M40" s="17"/>
      <c r="N40" s="17"/>
      <c r="O40" s="26"/>
      <c r="P40" s="26"/>
      <c r="Q40" s="30"/>
    </row>
    <row r="41" spans="13:17" x14ac:dyDescent="0.3">
      <c r="M41" s="17"/>
      <c r="N41" s="17"/>
      <c r="O41" s="26"/>
      <c r="P41" s="26"/>
      <c r="Q41" s="30"/>
    </row>
    <row r="42" spans="13:17" x14ac:dyDescent="0.3">
      <c r="M42" s="17"/>
      <c r="N42" s="17"/>
      <c r="O42" s="26"/>
      <c r="P42" s="26"/>
      <c r="Q42" s="30"/>
    </row>
    <row r="43" spans="13:17" x14ac:dyDescent="0.3">
      <c r="M43" s="17"/>
      <c r="N43" s="17"/>
      <c r="O43" s="26"/>
      <c r="P43" s="26"/>
      <c r="Q43" s="30"/>
    </row>
    <row r="44" spans="13:17" x14ac:dyDescent="0.3">
      <c r="O44" s="6"/>
      <c r="P44" s="6"/>
      <c r="Q44" s="18"/>
    </row>
    <row r="45" spans="13:17" x14ac:dyDescent="0.3">
      <c r="O45" s="6"/>
      <c r="P45" s="6"/>
      <c r="Q45" s="18"/>
    </row>
    <row r="46" spans="13:17" x14ac:dyDescent="0.3">
      <c r="O46" s="6"/>
      <c r="P46" s="6"/>
      <c r="Q46" s="18"/>
    </row>
    <row r="47" spans="13:17" x14ac:dyDescent="0.3">
      <c r="O47" s="6"/>
      <c r="P47" s="6"/>
      <c r="Q47" s="18"/>
    </row>
    <row r="48" spans="13:17" x14ac:dyDescent="0.3">
      <c r="O48" s="6"/>
      <c r="P48" s="6"/>
      <c r="Q48" s="18"/>
    </row>
    <row r="49" spans="15:16" x14ac:dyDescent="0.3">
      <c r="O49" s="6"/>
      <c r="P49" s="6"/>
    </row>
    <row r="50" spans="15:16" x14ac:dyDescent="0.3">
      <c r="O50" s="6"/>
      <c r="P50" s="6"/>
    </row>
    <row r="51" spans="15:16" x14ac:dyDescent="0.3">
      <c r="O51" s="6"/>
      <c r="P51" s="6"/>
    </row>
    <row r="52" spans="15:16" x14ac:dyDescent="0.3">
      <c r="O52" s="28"/>
      <c r="P52" s="28"/>
    </row>
  </sheetData>
  <sortState xmlns:xlrd2="http://schemas.microsoft.com/office/spreadsheetml/2017/richdata2" ref="A2:I21">
    <sortCondition descending="1" ref="G2:G21"/>
    <sortCondition ref="E2:E21"/>
  </sortState>
  <conditionalFormatting sqref="G2:G21">
    <cfRule type="cellIs" dxfId="1" priority="1" operator="lessThan">
      <formula>100</formula>
    </cfRule>
    <cfRule type="cellIs" dxfId="0" priority="2" operator="greaterThan">
      <formula>500</formula>
    </cfRule>
  </conditionalFormatting>
  <dataValidations count="1">
    <dataValidation type="list" allowBlank="1" showInputMessage="1" showErrorMessage="1" sqref="H2:H21" xr:uid="{576AAFEB-2728-4C59-AC57-27D88069FD83}">
      <formula1>$B$25:$B$29</formula1>
    </dataValidation>
  </dataValidations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BFDA-2146-4FC9-B7C6-ED4C4DC2A72E}">
  <dimension ref="A3:K16"/>
  <sheetViews>
    <sheetView workbookViewId="0">
      <selection activeCell="E16" sqref="E16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19" bestFit="1" customWidth="1"/>
    <col min="4" max="4" width="11.5546875" bestFit="1" customWidth="1"/>
    <col min="5" max="5" width="19" bestFit="1" customWidth="1"/>
    <col min="6" max="6" width="11.5546875" bestFit="1" customWidth="1"/>
    <col min="7" max="7" width="19" bestFit="1" customWidth="1"/>
    <col min="8" max="8" width="11.5546875" bestFit="1" customWidth="1"/>
    <col min="9" max="9" width="19" bestFit="1" customWidth="1"/>
    <col min="10" max="10" width="16.109375" bestFit="1" customWidth="1"/>
    <col min="11" max="11" width="23.5546875" bestFit="1" customWidth="1"/>
  </cols>
  <sheetData>
    <row r="3" spans="1:11" x14ac:dyDescent="0.3">
      <c r="B3" s="31" t="s">
        <v>59</v>
      </c>
    </row>
    <row r="4" spans="1:11" x14ac:dyDescent="0.3">
      <c r="B4" t="s">
        <v>42</v>
      </c>
      <c r="D4" t="s">
        <v>40</v>
      </c>
      <c r="F4" t="s">
        <v>41</v>
      </c>
      <c r="H4" t="s">
        <v>39</v>
      </c>
      <c r="J4" t="s">
        <v>61</v>
      </c>
      <c r="K4" t="s">
        <v>72</v>
      </c>
    </row>
    <row r="5" spans="1:11" x14ac:dyDescent="0.3">
      <c r="A5" s="31" t="s">
        <v>57</v>
      </c>
      <c r="B5" t="s">
        <v>60</v>
      </c>
      <c r="C5" t="s">
        <v>73</v>
      </c>
      <c r="D5" t="s">
        <v>60</v>
      </c>
      <c r="E5" t="s">
        <v>73</v>
      </c>
      <c r="F5" t="s">
        <v>60</v>
      </c>
      <c r="G5" t="s">
        <v>73</v>
      </c>
      <c r="H5" t="s">
        <v>60</v>
      </c>
      <c r="I5" t="s">
        <v>73</v>
      </c>
    </row>
    <row r="6" spans="1:11" x14ac:dyDescent="0.3">
      <c r="A6" s="17" t="s">
        <v>49</v>
      </c>
      <c r="B6" s="6"/>
      <c r="C6" s="32">
        <v>0</v>
      </c>
      <c r="D6" s="6"/>
      <c r="E6" s="32">
        <v>0</v>
      </c>
      <c r="F6" s="6">
        <v>245</v>
      </c>
      <c r="G6" s="32">
        <v>24.5</v>
      </c>
      <c r="H6" s="6"/>
      <c r="I6" s="32">
        <v>0</v>
      </c>
      <c r="J6" s="6">
        <v>245</v>
      </c>
      <c r="K6" s="32">
        <v>24.5</v>
      </c>
    </row>
    <row r="7" spans="1:11" x14ac:dyDescent="0.3">
      <c r="A7" s="17" t="s">
        <v>48</v>
      </c>
      <c r="B7" s="6"/>
      <c r="C7" s="32">
        <v>0</v>
      </c>
      <c r="D7" s="6"/>
      <c r="E7" s="32">
        <v>0</v>
      </c>
      <c r="F7" s="6"/>
      <c r="G7" s="32">
        <v>0</v>
      </c>
      <c r="H7" s="6">
        <v>191.25</v>
      </c>
      <c r="I7" s="32">
        <v>9.5625</v>
      </c>
      <c r="J7" s="6">
        <v>191.25</v>
      </c>
      <c r="K7" s="32">
        <v>9.5625</v>
      </c>
    </row>
    <row r="8" spans="1:11" x14ac:dyDescent="0.3">
      <c r="A8" s="17" t="s">
        <v>44</v>
      </c>
      <c r="B8" s="6"/>
      <c r="C8" s="32">
        <v>0</v>
      </c>
      <c r="D8" s="6">
        <v>262.5</v>
      </c>
      <c r="E8" s="32">
        <v>26.25</v>
      </c>
      <c r="F8" s="6"/>
      <c r="G8" s="32">
        <v>0</v>
      </c>
      <c r="H8" s="6">
        <v>60</v>
      </c>
      <c r="I8" s="32">
        <v>3</v>
      </c>
      <c r="J8" s="6">
        <v>322.5</v>
      </c>
      <c r="K8" s="32">
        <v>48.375000000000007</v>
      </c>
    </row>
    <row r="9" spans="1:11" x14ac:dyDescent="0.3">
      <c r="A9" s="17" t="s">
        <v>50</v>
      </c>
      <c r="B9" s="6">
        <v>925</v>
      </c>
      <c r="C9" s="32">
        <v>231.25</v>
      </c>
      <c r="D9" s="6"/>
      <c r="E9" s="32">
        <v>0</v>
      </c>
      <c r="F9" s="6"/>
      <c r="G9" s="32">
        <v>0</v>
      </c>
      <c r="H9" s="6">
        <v>1395</v>
      </c>
      <c r="I9" s="32">
        <v>279</v>
      </c>
      <c r="J9" s="6">
        <v>2320</v>
      </c>
      <c r="K9" s="32">
        <v>1044</v>
      </c>
    </row>
    <row r="10" spans="1:11" x14ac:dyDescent="0.3">
      <c r="A10" s="17" t="s">
        <v>45</v>
      </c>
      <c r="B10" s="6">
        <v>1125</v>
      </c>
      <c r="C10" s="32">
        <v>225</v>
      </c>
      <c r="D10" s="6">
        <v>675</v>
      </c>
      <c r="E10" s="32">
        <v>101.25</v>
      </c>
      <c r="F10" s="6">
        <v>1162.5</v>
      </c>
      <c r="G10" s="32">
        <v>290.625</v>
      </c>
      <c r="H10" s="6"/>
      <c r="I10" s="32">
        <v>0</v>
      </c>
      <c r="J10" s="6">
        <v>2962.5</v>
      </c>
      <c r="K10" s="32">
        <v>1777.5</v>
      </c>
    </row>
    <row r="11" spans="1:11" x14ac:dyDescent="0.3">
      <c r="A11" s="17" t="s">
        <v>46</v>
      </c>
      <c r="B11" s="6">
        <v>1650</v>
      </c>
      <c r="C11" s="32">
        <v>330</v>
      </c>
      <c r="D11" s="6"/>
      <c r="E11" s="32">
        <v>0</v>
      </c>
      <c r="F11" s="6">
        <v>330</v>
      </c>
      <c r="G11" s="32">
        <v>33</v>
      </c>
      <c r="H11" s="6">
        <v>472.5</v>
      </c>
      <c r="I11" s="32">
        <v>47.25</v>
      </c>
      <c r="J11" s="6">
        <v>2452.5</v>
      </c>
      <c r="K11" s="32">
        <v>981</v>
      </c>
    </row>
    <row r="12" spans="1:11" x14ac:dyDescent="0.3">
      <c r="A12" s="17" t="s">
        <v>51</v>
      </c>
      <c r="B12" s="6"/>
      <c r="C12" s="32">
        <v>0</v>
      </c>
      <c r="D12" s="6">
        <v>752.5</v>
      </c>
      <c r="E12" s="32">
        <v>150.5</v>
      </c>
      <c r="F12" s="6"/>
      <c r="G12" s="32">
        <v>0</v>
      </c>
      <c r="H12" s="6"/>
      <c r="I12" s="32">
        <v>0</v>
      </c>
      <c r="J12" s="6">
        <v>752.5</v>
      </c>
      <c r="K12" s="32">
        <v>150.5</v>
      </c>
    </row>
    <row r="13" spans="1:11" x14ac:dyDescent="0.3">
      <c r="A13" s="17" t="s">
        <v>47</v>
      </c>
      <c r="B13" s="6"/>
      <c r="C13" s="32">
        <v>0</v>
      </c>
      <c r="D13" s="6">
        <v>95</v>
      </c>
      <c r="E13" s="32">
        <v>4.75</v>
      </c>
      <c r="F13" s="6">
        <v>562.5</v>
      </c>
      <c r="G13" s="32">
        <v>84.375</v>
      </c>
      <c r="H13" s="6"/>
      <c r="I13" s="32">
        <v>0</v>
      </c>
      <c r="J13" s="6">
        <v>657.5</v>
      </c>
      <c r="K13" s="32">
        <v>131.5</v>
      </c>
    </row>
    <row r="14" spans="1:11" x14ac:dyDescent="0.3">
      <c r="A14" s="17" t="s">
        <v>52</v>
      </c>
      <c r="B14" s="6">
        <v>212.5</v>
      </c>
      <c r="C14" s="32">
        <v>21.25</v>
      </c>
      <c r="D14" s="6"/>
      <c r="E14" s="32">
        <v>0</v>
      </c>
      <c r="F14" s="6"/>
      <c r="G14" s="32">
        <v>0</v>
      </c>
      <c r="H14" s="6"/>
      <c r="I14" s="32">
        <v>0</v>
      </c>
      <c r="J14" s="6">
        <v>212.5</v>
      </c>
      <c r="K14" s="32">
        <v>21.25</v>
      </c>
    </row>
    <row r="15" spans="1:11" x14ac:dyDescent="0.3">
      <c r="A15" s="17" t="s">
        <v>43</v>
      </c>
      <c r="B15" s="6"/>
      <c r="C15" s="32">
        <v>0</v>
      </c>
      <c r="D15" s="6"/>
      <c r="E15" s="32">
        <v>0</v>
      </c>
      <c r="F15" s="6"/>
      <c r="G15" s="32">
        <v>0</v>
      </c>
      <c r="H15" s="6">
        <v>5225</v>
      </c>
      <c r="I15" s="32">
        <v>1045</v>
      </c>
      <c r="J15" s="6">
        <v>5225</v>
      </c>
      <c r="K15" s="32">
        <v>1045</v>
      </c>
    </row>
    <row r="16" spans="1:11" x14ac:dyDescent="0.3">
      <c r="A16" s="17" t="s">
        <v>58</v>
      </c>
      <c r="B16" s="6">
        <v>3912.5</v>
      </c>
      <c r="C16" s="32">
        <v>2934.375</v>
      </c>
      <c r="D16" s="6">
        <v>1785</v>
      </c>
      <c r="E16" s="32">
        <v>892.49999999999989</v>
      </c>
      <c r="F16" s="6">
        <v>2300</v>
      </c>
      <c r="G16" s="32">
        <v>1380</v>
      </c>
      <c r="H16" s="6">
        <v>7343.75</v>
      </c>
      <c r="I16" s="32">
        <v>4406.2500000000009</v>
      </c>
      <c r="J16" s="6">
        <v>15341.25</v>
      </c>
      <c r="K16" s="32">
        <v>37586.0625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8305-77BA-4A74-8CFB-D6722244A642}">
  <dimension ref="A3:B13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4.21875" bestFit="1" customWidth="1"/>
  </cols>
  <sheetData>
    <row r="3" spans="1:2" x14ac:dyDescent="0.3">
      <c r="A3" s="31" t="s">
        <v>57</v>
      </c>
      <c r="B3" t="s">
        <v>62</v>
      </c>
    </row>
    <row r="4" spans="1:2" x14ac:dyDescent="0.3">
      <c r="A4" s="17" t="s">
        <v>64</v>
      </c>
      <c r="B4" s="32">
        <v>34</v>
      </c>
    </row>
    <row r="5" spans="1:2" x14ac:dyDescent="0.3">
      <c r="A5" s="17" t="s">
        <v>65</v>
      </c>
      <c r="B5" s="32">
        <v>52</v>
      </c>
    </row>
    <row r="6" spans="1:2" x14ac:dyDescent="0.3">
      <c r="A6" s="17" t="s">
        <v>63</v>
      </c>
      <c r="B6" s="32">
        <v>126</v>
      </c>
    </row>
    <row r="7" spans="1:2" x14ac:dyDescent="0.3">
      <c r="A7" s="17" t="s">
        <v>66</v>
      </c>
      <c r="B7" s="32">
        <v>25</v>
      </c>
    </row>
    <row r="8" spans="1:2" x14ac:dyDescent="0.3">
      <c r="A8" s="17" t="s">
        <v>67</v>
      </c>
      <c r="B8" s="32">
        <v>2</v>
      </c>
    </row>
    <row r="9" spans="1:2" x14ac:dyDescent="0.3">
      <c r="A9" s="17" t="s">
        <v>68</v>
      </c>
      <c r="B9" s="32">
        <v>4</v>
      </c>
    </row>
    <row r="10" spans="1:2" x14ac:dyDescent="0.3">
      <c r="A10" s="17" t="s">
        <v>69</v>
      </c>
      <c r="B10" s="32">
        <v>10</v>
      </c>
    </row>
    <row r="11" spans="1:2" x14ac:dyDescent="0.3">
      <c r="A11" s="17" t="s">
        <v>70</v>
      </c>
      <c r="B11" s="32">
        <v>17</v>
      </c>
    </row>
    <row r="12" spans="1:2" x14ac:dyDescent="0.3">
      <c r="A12" s="17" t="s">
        <v>71</v>
      </c>
      <c r="B12" s="32">
        <v>35</v>
      </c>
    </row>
    <row r="13" spans="1:2" x14ac:dyDescent="0.3">
      <c r="A13" s="17" t="s">
        <v>58</v>
      </c>
      <c r="B13" s="32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C5B-C5D3-457D-98B2-9C0A1F42181D}">
  <dimension ref="A3:C14"/>
  <sheetViews>
    <sheetView workbookViewId="0">
      <selection activeCell="C20" sqref="C20"/>
    </sheetView>
  </sheetViews>
  <sheetFormatPr defaultRowHeight="14.4" x14ac:dyDescent="0.3"/>
  <cols>
    <col min="1" max="1" width="16.44140625" bestFit="1" customWidth="1"/>
    <col min="2" max="2" width="11.5546875" bestFit="1" customWidth="1"/>
    <col min="3" max="3" width="14.21875" bestFit="1" customWidth="1"/>
  </cols>
  <sheetData>
    <row r="3" spans="1:3" x14ac:dyDescent="0.3">
      <c r="A3" s="31" t="s">
        <v>57</v>
      </c>
      <c r="B3" t="s">
        <v>60</v>
      </c>
      <c r="C3" t="s">
        <v>62</v>
      </c>
    </row>
    <row r="4" spans="1:3" x14ac:dyDescent="0.3">
      <c r="A4" s="17" t="s">
        <v>49</v>
      </c>
      <c r="B4" s="6">
        <v>245</v>
      </c>
      <c r="C4" s="32">
        <v>14</v>
      </c>
    </row>
    <row r="5" spans="1:3" x14ac:dyDescent="0.3">
      <c r="A5" s="17" t="s">
        <v>48</v>
      </c>
      <c r="B5" s="6">
        <v>191.25</v>
      </c>
      <c r="C5" s="32">
        <v>17</v>
      </c>
    </row>
    <row r="6" spans="1:3" x14ac:dyDescent="0.3">
      <c r="A6" s="17" t="s">
        <v>44</v>
      </c>
      <c r="B6" s="6">
        <v>322.5</v>
      </c>
      <c r="C6" s="32">
        <v>5</v>
      </c>
    </row>
    <row r="7" spans="1:3" x14ac:dyDescent="0.3">
      <c r="A7" s="17" t="s">
        <v>50</v>
      </c>
      <c r="B7" s="6">
        <v>2320</v>
      </c>
      <c r="C7" s="32">
        <v>78</v>
      </c>
    </row>
    <row r="8" spans="1:3" x14ac:dyDescent="0.3">
      <c r="A8" s="17" t="s">
        <v>45</v>
      </c>
      <c r="B8" s="6">
        <v>2962.5</v>
      </c>
      <c r="C8" s="32">
        <v>85</v>
      </c>
    </row>
    <row r="9" spans="1:3" x14ac:dyDescent="0.3">
      <c r="A9" s="17" t="s">
        <v>46</v>
      </c>
      <c r="B9" s="6">
        <v>2452.5</v>
      </c>
      <c r="C9" s="32">
        <v>32</v>
      </c>
    </row>
    <row r="10" spans="1:3" x14ac:dyDescent="0.3">
      <c r="A10" s="17" t="s">
        <v>51</v>
      </c>
      <c r="B10" s="6">
        <v>752.5</v>
      </c>
      <c r="C10" s="32">
        <v>13</v>
      </c>
    </row>
    <row r="11" spans="1:3" x14ac:dyDescent="0.3">
      <c r="A11" s="17" t="s">
        <v>47</v>
      </c>
      <c r="B11" s="6">
        <v>657.5</v>
      </c>
      <c r="C11" s="32">
        <v>29</v>
      </c>
    </row>
    <row r="12" spans="1:3" x14ac:dyDescent="0.3">
      <c r="A12" s="17" t="s">
        <v>52</v>
      </c>
      <c r="B12" s="6">
        <v>212.5</v>
      </c>
      <c r="C12" s="32">
        <v>10</v>
      </c>
    </row>
    <row r="13" spans="1:3" x14ac:dyDescent="0.3">
      <c r="A13" s="17" t="s">
        <v>43</v>
      </c>
      <c r="B13" s="6">
        <v>5225</v>
      </c>
      <c r="C13" s="32">
        <v>22</v>
      </c>
    </row>
    <row r="14" spans="1:3" x14ac:dyDescent="0.3">
      <c r="A14" s="17" t="s">
        <v>58</v>
      </c>
      <c r="B14" s="6">
        <v>15341.25</v>
      </c>
      <c r="C14" s="3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Main_Data</vt:lpstr>
      <vt:lpstr>Pivot_Profit</vt:lpstr>
      <vt:lpstr>Pivot_Month</vt:lpstr>
      <vt:lpstr>Pivot_By_Region</vt:lpstr>
      <vt:lpstr>Profit and Quantity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20812022100415</dc:creator>
  <cp:lastModifiedBy>20812022100415</cp:lastModifiedBy>
  <dcterms:created xsi:type="dcterms:W3CDTF">2025-03-15T04:28:27Z</dcterms:created>
  <dcterms:modified xsi:type="dcterms:W3CDTF">2025-03-22T19:03:28Z</dcterms:modified>
</cp:coreProperties>
</file>