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elfashni/Desktop/"/>
    </mc:Choice>
  </mc:AlternateContent>
  <xr:revisionPtr revIDLastSave="0" documentId="13_ncr:1_{5E849E61-BEFC-0E40-9AE0-4CDD4D3330A3}" xr6:coauthVersionLast="45" xr6:coauthVersionMax="45" xr10:uidLastSave="{00000000-0000-0000-0000-000000000000}"/>
  <bookViews>
    <workbookView xWindow="0" yWindow="500" windowWidth="51200" windowHeight="28300" activeTab="1" xr2:uid="{00000000-000D-0000-FFFF-FFFF00000000}"/>
  </bookViews>
  <sheets>
    <sheet name="Sheet1" sheetId="1" r:id="rId1"/>
    <sheet name="Pivot Table" sheetId="4" r:id="rId2"/>
    <sheet name="Pivot Tabel By Category" sheetId="2" r:id="rId3"/>
    <sheet name="Pivot Tabel By Sub_Category" sheetId="3" r:id="rId4"/>
    <sheet name="Bonus" sheetId="5" r:id="rId5"/>
  </sheets>
  <definedNames>
    <definedName name="_xlnm._FilterDatabase" localSheetId="0" hidden="1">Sheet1!$A$1:$R$1</definedName>
    <definedName name="GOAL">Sheet1!$D$2:$D$4115</definedName>
    <definedName name="STATE">Sheet1!$F$2:$F$4115</definedName>
  </definedNames>
  <calcPr calcId="191029"/>
  <pivotCaches>
    <pivotCache cacheId="40" r:id="rId6"/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C2" i="5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<sst xmlns="http://schemas.openxmlformats.org/spreadsheetml/2006/main" count="24824" uniqueCount="8400">
  <si>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</si>
  <si>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</si>
  <si>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</si>
  <si>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</si>
  <si>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</si>
  <si>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</si>
  <si>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</si>
  <si>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</si>
  <si>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</si>
  <si>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</si>
  <si>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</si>
  <si>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</si>
  <si>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</si>
  <si>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</si>
  <si>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</si>
  <si>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</si>
  <si>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</si>
  <si>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</si>
  <si>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</si>
  <si>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</si>
  <si>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</si>
  <si>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</si>
  <si>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</si>
  <si>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</si>
  <si>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</si>
  <si>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</si>
  <si>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</si>
  <si>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</si>
  <si>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</si>
  <si>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</si>
  <si>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</si>
  <si>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</si>
  <si>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</si>
  <si>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</si>
  <si>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</si>
  <si>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</si>
  <si>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</si>
  <si>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</si>
  <si>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</si>
  <si>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</si>
  <si>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</si>
  <si>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</si>
  <si>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</si>
  <si>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</si>
  <si>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</si>
  <si>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</si>
  <si>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</si>
  <si>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</si>
  <si>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</si>
  <si>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</si>
  <si>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</si>
  <si>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</si>
  <si>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</si>
  <si>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</si>
  <si>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</si>
  <si>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</si>
  <si>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</si>
  <si>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</si>
  <si>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</si>
  <si>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</si>
  <si>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</si>
  <si>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</si>
  <si>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</si>
  <si>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</si>
  <si>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</si>
  <si>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</si>
  <si>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</si>
  <si>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</si>
  <si>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</si>
  <si>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</si>
  <si>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</si>
  <si>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</si>
  <si>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</si>
  <si>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</si>
  <si>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</si>
  <si>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</si>
  <si>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</si>
  <si>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</si>
  <si>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</si>
  <si>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</si>
  <si>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</si>
  <si>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</si>
  <si>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</si>
  <si>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</si>
  <si>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</si>
  <si>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</si>
  <si>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</si>
  <si>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</si>
  <si>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</si>
  <si>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</si>
  <si>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</si>
  <si>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</si>
  <si>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</si>
  <si>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</si>
  <si>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</si>
  <si>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</si>
  <si>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</si>
  <si>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</si>
  <si>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</si>
  <si>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</si>
  <si>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</si>
  <si>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</si>
  <si>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</si>
  <si>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</si>
  <si>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</si>
  <si>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</si>
  <si>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</si>
  <si>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</si>
  <si>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</si>
  <si>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</si>
  <si>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</si>
  <si>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</si>
  <si>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</si>
  <si>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</si>
  <si>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</si>
  <si>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</si>
  <si>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</si>
  <si>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</si>
  <si>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</si>
  <si>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</si>
  <si>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</si>
  <si>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</si>
  <si>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</si>
  <si>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</si>
  <si>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</si>
  <si>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</si>
  <si>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</si>
  <si>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</si>
  <si>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</si>
  <si>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</si>
  <si>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</si>
  <si>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</si>
  <si>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</si>
  <si>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</si>
  <si>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</si>
  <si>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</si>
  <si>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</si>
  <si>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</si>
  <si>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</si>
  <si>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</si>
  <si>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</si>
  <si>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</si>
  <si>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</si>
  <si>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</si>
  <si>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</si>
  <si>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</si>
  <si>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</si>
  <si>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</si>
  <si>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</si>
  <si>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</si>
  <si>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</si>
  <si>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</si>
  <si>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</si>
  <si>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</si>
  <si>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</si>
  <si>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</si>
  <si>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</si>
  <si>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</si>
  <si>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</si>
  <si>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</si>
  <si>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</si>
  <si>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</si>
  <si>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</si>
  <si>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</si>
  <si>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</si>
  <si>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</si>
  <si>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</si>
  <si>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</si>
  <si>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</si>
  <si>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</si>
  <si>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</si>
  <si>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</si>
  <si>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</si>
  <si>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</si>
  <si>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</si>
  <si>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</si>
  <si>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</si>
  <si>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</si>
  <si>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</si>
  <si>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</si>
  <si>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</si>
  <si>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</si>
  <si>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</si>
  <si>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</si>
  <si>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</si>
  <si>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</si>
  <si>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</si>
  <si>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</si>
  <si>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</si>
  <si>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</si>
  <si>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</si>
  <si>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</si>
  <si>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</si>
  <si>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</si>
  <si>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</si>
  <si>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</si>
  <si>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</si>
  <si>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</si>
  <si>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</si>
  <si>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</si>
  <si>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</si>
  <si>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</si>
  <si>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</si>
  <si>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</si>
  <si>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</si>
  <si>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</si>
  <si>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</si>
  <si>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</si>
  <si>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</si>
  <si>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</si>
  <si>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</si>
  <si>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</si>
  <si>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</si>
  <si>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</si>
  <si>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</si>
  <si>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</si>
  <si>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</si>
  <si>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</si>
  <si>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</si>
  <si>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</si>
  <si>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</si>
  <si>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</si>
  <si>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</si>
  <si>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</si>
  <si>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</si>
  <si>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</si>
  <si>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</si>
  <si>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</si>
  <si>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</si>
  <si>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</si>
  <si>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</si>
  <si>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</si>
  <si>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</si>
  <si>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</si>
  <si>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</si>
  <si>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</si>
  <si>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</si>
  <si>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</si>
  <si>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</si>
  <si>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</si>
  <si>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</si>
  <si>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</si>
  <si>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</si>
  <si>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</si>
  <si>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</si>
  <si>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</si>
  <si>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</si>
  <si>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</si>
  <si>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</si>
  <si>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</si>
  <si>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</si>
  <si>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</si>
  <si>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</si>
  <si>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</si>
  <si>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</si>
  <si>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</si>
  <si>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</si>
  <si>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</si>
  <si>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</si>
  <si>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</si>
  <si>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</si>
  <si>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</si>
  <si>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</si>
  <si>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</si>
  <si>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</si>
  <si>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</si>
  <si>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</si>
  <si>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</si>
  <si>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</si>
  <si>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</si>
  <si>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</si>
  <si>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</si>
  <si>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</si>
  <si>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</si>
  <si>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</si>
  <si>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</si>
  <si>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</si>
  <si>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</si>
  <si>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</si>
  <si>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</si>
  <si>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</si>
  <si>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</si>
  <si>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</si>
  <si>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</si>
  <si>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</si>
  <si>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</si>
  <si>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</si>
  <si>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</si>
  <si>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</si>
  <si>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</si>
  <si>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</si>
  <si>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</si>
  <si>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</si>
  <si>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</si>
  <si>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</si>
  <si>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</si>
  <si>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</si>
  <si>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</si>
  <si>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</si>
  <si>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</si>
  <si>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</si>
  <si>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</si>
  <si>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</si>
  <si>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</si>
  <si>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</si>
  <si>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</si>
  <si>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</si>
  <si>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</si>
  <si>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</si>
  <si>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</si>
  <si>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</si>
  <si>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</si>
  <si>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</si>
  <si>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</si>
  <si>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</si>
  <si>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</si>
  <si>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</si>
  <si>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</si>
  <si>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</si>
  <si>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</si>
  <si>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</si>
  <si>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</si>
  <si>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</si>
  <si>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</si>
  <si>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</si>
  <si>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</si>
  <si>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</si>
  <si>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</si>
  <si>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</si>
  <si>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</si>
  <si>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</si>
  <si>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</si>
  <si>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</si>
  <si>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</si>
  <si>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</si>
  <si>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</si>
  <si>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</si>
  <si>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</si>
  <si>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</si>
  <si>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</si>
  <si>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</si>
  <si>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</si>
  <si>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</si>
  <si>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</si>
  <si>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</si>
  <si>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</si>
  <si>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</si>
  <si>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</si>
  <si>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</si>
  <si>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</si>
  <si>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</si>
  <si>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</si>
  <si>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</si>
  <si>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</si>
  <si>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</si>
  <si>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</si>
  <si>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</si>
  <si>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</si>
  <si>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</si>
  <si>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</si>
  <si>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</si>
  <si>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</si>
  <si>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</si>
  <si>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</si>
  <si>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</si>
  <si>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</si>
  <si>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</si>
  <si>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</si>
  <si>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</si>
  <si>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</si>
  <si>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</si>
  <si>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</si>
  <si>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</si>
  <si>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</si>
  <si>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</si>
  <si>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</si>
  <si>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</si>
  <si>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</si>
  <si>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</si>
  <si>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</si>
  <si>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</si>
  <si>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</si>
  <si>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</si>
  <si>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</si>
  <si>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</si>
  <si>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</si>
  <si>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</si>
  <si>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</si>
  <si>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</si>
  <si>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</si>
  <si>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</si>
  <si>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</si>
  <si>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</si>
  <si>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</si>
  <si>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</si>
  <si>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</si>
  <si>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</si>
  <si>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</si>
  <si>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</si>
  <si>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</si>
  <si>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</si>
  <si>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</si>
  <si>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</si>
  <si>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</si>
  <si>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</si>
  <si>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</si>
  <si>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</si>
  <si>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</si>
  <si>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</si>
  <si>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</si>
  <si>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</si>
  <si>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</si>
  <si>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</si>
  <si>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</si>
  <si>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</si>
  <si>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</si>
  <si>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</si>
  <si>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</si>
  <si>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</si>
  <si>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</si>
  <si>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</si>
  <si>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</si>
  <si>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</si>
  <si>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</si>
  <si>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</si>
  <si>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</si>
  <si>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</si>
  <si>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</si>
  <si>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</si>
  <si>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</si>
  <si>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</si>
  <si>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</si>
  <si>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</si>
  <si>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</si>
  <si>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</si>
  <si>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</si>
  <si>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</si>
  <si>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</si>
  <si>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</si>
  <si>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</si>
  <si>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</si>
  <si>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</si>
  <si>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</si>
  <si>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</si>
  <si>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</si>
  <si>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</si>
  <si>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</si>
  <si>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</si>
  <si>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</si>
  <si>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</si>
  <si>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</si>
  <si>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</si>
  <si>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</si>
  <si>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</si>
  <si>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</si>
  <si>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</si>
  <si>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</si>
  <si>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</si>
  <si>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</si>
  <si>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</si>
  <si>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</si>
  <si>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</si>
  <si>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</si>
  <si>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</si>
  <si>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</si>
  <si>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</si>
  <si>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</si>
  <si>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</si>
  <si>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</si>
  <si>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</si>
  <si>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</si>
  <si>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</si>
  <si>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</si>
  <si>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</si>
  <si>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</si>
  <si>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</si>
  <si>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</si>
  <si>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</si>
  <si>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</si>
  <si>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</si>
  <si>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</si>
  <si>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</si>
  <si>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</si>
  <si>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</si>
  <si>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</si>
  <si>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</si>
  <si>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</si>
  <si>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</si>
  <si>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</si>
  <si>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</si>
  <si>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</si>
  <si>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</si>
  <si>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</si>
  <si>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</si>
  <si>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</si>
  <si>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</si>
  <si>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</si>
  <si>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</si>
  <si>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</si>
  <si>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</si>
  <si>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</si>
  <si>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</si>
  <si>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</si>
  <si>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</si>
  <si>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</si>
  <si>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</si>
  <si>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</si>
  <si>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</si>
  <si>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</si>
  <si>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</si>
  <si>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</si>
  <si>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</si>
  <si>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</si>
  <si>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</si>
  <si>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</si>
  <si>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</si>
  <si>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</si>
  <si>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</si>
  <si>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</si>
  <si>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</si>
  <si>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</si>
  <si>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</si>
  <si>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</si>
  <si>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</si>
  <si>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</si>
  <si>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</si>
  <si>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</si>
  <si>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</si>
  <si>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</si>
  <si>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</si>
  <si>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</si>
  <si>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</si>
  <si>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</si>
  <si>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</si>
  <si>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</si>
  <si>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</si>
  <si>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</si>
  <si>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</si>
  <si>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</si>
  <si>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</si>
  <si>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</si>
  <si>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</si>
  <si>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</si>
  <si>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</si>
  <si>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</si>
  <si>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</si>
  <si>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</si>
  <si>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</si>
  <si>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</si>
  <si>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</si>
  <si>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</si>
  <si>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</si>
  <si>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</si>
  <si>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</si>
  <si>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</si>
  <si>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</si>
  <si>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</si>
  <si>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</si>
  <si>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</si>
  <si>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</si>
  <si>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</si>
  <si>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</si>
  <si>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</si>
  <si>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</si>
  <si>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</si>
  <si>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</si>
  <si>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</si>
  <si>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</si>
  <si>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</si>
  <si>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</si>
  <si>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</si>
  <si>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</si>
  <si>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</si>
  <si>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</si>
  <si>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</si>
  <si>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</si>
  <si>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</si>
  <si>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</si>
  <si>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</si>
  <si>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</si>
  <si>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</si>
  <si>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</si>
  <si>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</si>
  <si>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</si>
  <si>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</si>
  <si>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</si>
  <si>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</si>
  <si>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</si>
  <si>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</si>
  <si>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</si>
  <si>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</si>
  <si>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</si>
  <si>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</si>
  <si>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</si>
  <si>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</si>
  <si>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</si>
  <si>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</si>
  <si>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</si>
  <si>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</si>
  <si>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</si>
  <si>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</si>
  <si>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</si>
  <si>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</si>
  <si>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</si>
  <si>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</si>
  <si>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</si>
  <si>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</si>
  <si>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</si>
  <si>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</si>
  <si>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</si>
  <si>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</si>
  <si>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</si>
  <si>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</si>
  <si>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</si>
  <si>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</si>
  <si>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</si>
  <si>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</si>
  <si>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</si>
  <si>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</si>
  <si>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</si>
  <si>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</si>
  <si>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</si>
  <si>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</si>
  <si>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</si>
  <si>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</si>
  <si>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</si>
  <si>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</si>
  <si>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</si>
  <si>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</si>
  <si>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</si>
  <si>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</si>
  <si>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</si>
  <si>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</si>
  <si>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</si>
  <si>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</si>
  <si>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</si>
  <si>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</si>
  <si>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</si>
  <si>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</si>
  <si>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</si>
  <si>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</si>
  <si>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</si>
  <si>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</si>
  <si>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</si>
  <si>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</si>
  <si>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</si>
  <si>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</si>
  <si>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</si>
  <si>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</si>
  <si>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</si>
  <si>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</si>
  <si>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</si>
  <si>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</si>
  <si>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</si>
  <si>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</si>
  <si>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</si>
  <si>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</si>
  <si>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</si>
  <si>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</si>
  <si>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</si>
  <si>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</si>
  <si>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</si>
  <si>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</si>
  <si>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</si>
  <si>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</si>
  <si>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</si>
  <si>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</si>
  <si>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</si>
  <si>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</si>
  <si>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</si>
  <si>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</si>
  <si>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</si>
  <si>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</si>
  <si>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</si>
  <si>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</si>
  <si>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</si>
  <si>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</si>
  <si>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</si>
  <si>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</si>
  <si>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</si>
  <si>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</si>
  <si>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</si>
  <si>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</si>
  <si>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</si>
  <si>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</si>
  <si>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</si>
  <si>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</si>
  <si>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</si>
  <si>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</si>
  <si>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</si>
  <si>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</si>
  <si>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</si>
  <si>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</si>
  <si>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</si>
  <si>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</si>
  <si>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</si>
  <si>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</si>
  <si>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</si>
  <si>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</si>
  <si>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</si>
  <si>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</si>
  <si>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</si>
  <si>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</si>
  <si>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</si>
  <si>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</si>
  <si>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</si>
  <si>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</si>
  <si>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</si>
  <si>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</si>
  <si>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</si>
  <si>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</si>
  <si>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</si>
  <si>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</si>
  <si>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</si>
  <si>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</si>
  <si>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</si>
  <si>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</si>
  <si>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</si>
  <si>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</si>
  <si>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</si>
  <si>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</si>
  <si>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</si>
  <si>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</si>
  <si>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</si>
  <si>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</si>
  <si>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</si>
  <si>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</si>
  <si>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</si>
  <si>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</si>
  <si>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</si>
  <si>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</si>
  <si>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</si>
  <si>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</si>
  <si>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</si>
  <si>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</si>
  <si>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</si>
  <si>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</si>
  <si>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</si>
  <si>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</si>
  <si>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</si>
  <si>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</si>
  <si>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</si>
  <si>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</si>
  <si>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</si>
  <si>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</si>
  <si>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</si>
  <si>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</si>
  <si>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</si>
  <si>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</si>
  <si>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</si>
  <si>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</si>
  <si>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</si>
  <si>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</si>
  <si>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</si>
  <si>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</si>
  <si>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</si>
  <si>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</si>
  <si>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</si>
  <si>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</si>
  <si>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</si>
  <si>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</si>
  <si>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</si>
  <si>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</si>
  <si>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</si>
  <si>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</si>
  <si>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</si>
  <si>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</si>
  <si>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</si>
  <si>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</si>
  <si>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</si>
  <si>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</si>
  <si>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</si>
  <si>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</si>
  <si>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</si>
  <si>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</si>
  <si>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</si>
  <si>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</si>
  <si>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</si>
  <si>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</si>
  <si>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</si>
  <si>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</si>
  <si>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</si>
  <si>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</si>
  <si>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</si>
  <si>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</si>
  <si>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</si>
  <si>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</si>
  <si>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</si>
  <si>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</si>
  <si>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</si>
  <si>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</si>
  <si>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</si>
  <si>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</si>
  <si>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</si>
  <si>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</si>
  <si>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</si>
  <si>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</si>
  <si>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</si>
  <si>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</si>
  <si>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</si>
  <si>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</si>
  <si>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</si>
  <si>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</si>
  <si>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</si>
  <si>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</si>
  <si>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</si>
  <si>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</si>
  <si>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</si>
  <si>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</si>
  <si>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</si>
  <si>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</si>
  <si>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</si>
  <si>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</si>
  <si>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</si>
  <si>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</si>
  <si>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</si>
  <si>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</si>
  <si>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</si>
  <si>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</si>
  <si>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</si>
  <si>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</si>
  <si>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</si>
  <si>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</si>
  <si>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</si>
  <si>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</si>
  <si>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</si>
  <si>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</si>
  <si>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</si>
  <si>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</si>
  <si>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</si>
  <si>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</si>
  <si>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</si>
  <si>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</si>
  <si>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</si>
  <si>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</si>
  <si>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</si>
  <si>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</si>
  <si>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</si>
  <si>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</si>
  <si>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</si>
  <si>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</si>
  <si>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</si>
  <si>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</si>
  <si>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</si>
  <si>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</si>
  <si>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</si>
  <si>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</si>
  <si>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</si>
  <si>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</si>
  <si>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</si>
  <si>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</si>
  <si>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</si>
  <si>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</si>
  <si>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</si>
  <si>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</si>
  <si>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</si>
  <si>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</si>
  <si>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</si>
  <si>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</si>
  <si>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</si>
  <si>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</si>
  <si>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</si>
  <si>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</si>
  <si>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</si>
  <si>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</si>
  <si>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</si>
  <si>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</si>
  <si>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</si>
  <si>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</si>
  <si>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</si>
  <si>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</si>
  <si>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</si>
  <si>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</si>
  <si>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</si>
  <si>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</si>
  <si>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</si>
  <si>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</si>
  <si>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</si>
  <si>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</si>
  <si>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</si>
  <si>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</si>
  <si>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</si>
  <si>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</si>
  <si>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</si>
  <si>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</si>
  <si>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</si>
  <si>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</si>
  <si>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</si>
  <si>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</si>
  <si>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</si>
  <si>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</si>
  <si>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</si>
  <si>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</si>
  <si>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</si>
  <si>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</si>
  <si>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</si>
  <si>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</si>
  <si>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</si>
  <si>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</si>
  <si>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</si>
  <si>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</si>
  <si>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</si>
  <si>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</si>
  <si>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</si>
  <si>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</si>
  <si>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</si>
  <si>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</si>
  <si>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</si>
  <si>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</si>
  <si>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</si>
  <si>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</si>
  <si>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</si>
  <si>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</si>
  <si>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</si>
  <si>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</si>
  <si>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</si>
  <si>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</si>
  <si>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</si>
  <si>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</si>
  <si>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</si>
  <si>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</si>
  <si>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</si>
  <si>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</si>
  <si>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</si>
  <si>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</si>
  <si>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</si>
  <si>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</si>
  <si>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</si>
  <si>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</si>
  <si>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</si>
  <si>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</si>
  <si>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</si>
  <si>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</si>
  <si>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</si>
  <si>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</si>
  <si>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</si>
  <si>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</si>
  <si>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</si>
  <si>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</si>
  <si>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</si>
  <si>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</si>
  <si>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</si>
  <si>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</si>
  <si>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</si>
  <si>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</si>
  <si>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</si>
  <si>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</si>
  <si>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</si>
  <si>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</si>
  <si>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</si>
  <si>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</si>
  <si>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</si>
  <si>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</si>
  <si>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</si>
  <si>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</si>
  <si>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</si>
  <si>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</si>
  <si>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</si>
  <si>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</si>
  <si>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</si>
  <si>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</si>
  <si>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</si>
  <si>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</si>
  <si>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</si>
  <si>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</si>
  <si>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</si>
  <si>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</si>
  <si>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</si>
  <si>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</si>
  <si>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</si>
  <si>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</si>
  <si>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</si>
  <si>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</si>
  <si>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</si>
  <si>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</si>
  <si>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</si>
  <si>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</si>
  <si>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</si>
  <si>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</si>
  <si>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</si>
  <si>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</si>
  <si>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</si>
  <si>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</si>
  <si>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</si>
  <si>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</si>
  <si>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</si>
  <si>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</si>
  <si>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</si>
  <si>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</si>
  <si>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</si>
  <si>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</si>
  <si>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</si>
  <si>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</si>
  <si>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</si>
  <si>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</si>
  <si>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</si>
  <si>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</si>
  <si>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</si>
  <si>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</si>
  <si>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</si>
  <si>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</si>
  <si>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</si>
  <si>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</si>
  <si>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</si>
  <si>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</si>
  <si>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</si>
  <si>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</si>
  <si>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</si>
  <si>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</si>
  <si>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</si>
  <si>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</si>
  <si>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</si>
  <si>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</si>
  <si>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</si>
  <si>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</si>
  <si>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</si>
  <si>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</si>
  <si>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</si>
  <si>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</si>
  <si>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</si>
  <si>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</si>
  <si>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</si>
  <si>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</si>
  <si>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</si>
  <si>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</si>
  <si>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</si>
  <si>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</si>
  <si>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</si>
  <si>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</si>
  <si>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</si>
  <si>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</si>
  <si>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</si>
  <si>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</si>
  <si>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</si>
  <si>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</si>
  <si>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</si>
  <si>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</si>
  <si>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</si>
  <si>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</si>
  <si>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</si>
  <si>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</si>
  <si>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</si>
  <si>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</si>
  <si>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</si>
  <si>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</si>
  <si>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</si>
  <si>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</si>
  <si>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</si>
  <si>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</si>
  <si>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</si>
  <si>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</si>
  <si>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</si>
  <si>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</si>
  <si>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</si>
  <si>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</si>
  <si>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</si>
  <si>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</si>
  <si>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</si>
  <si>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</si>
  <si>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</si>
  <si>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</si>
  <si>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</si>
  <si>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</si>
  <si>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</si>
  <si>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</si>
  <si>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</si>
  <si>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</si>
  <si>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</si>
  <si>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</si>
  <si>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</si>
  <si>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</si>
  <si>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</si>
  <si>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</si>
  <si>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</si>
  <si>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</si>
  <si>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</si>
  <si>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</si>
  <si>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</si>
  <si>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</si>
  <si>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</si>
  <si>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</si>
  <si>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</si>
  <si>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</si>
  <si>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</si>
  <si>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</si>
  <si>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</si>
  <si>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</si>
  <si>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</si>
  <si>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</si>
  <si>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</si>
  <si>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</si>
  <si>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</si>
  <si>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</si>
  <si>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</si>
  <si>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</si>
  <si>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</si>
  <si>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</si>
  <si>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</si>
  <si>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</si>
  <si>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</si>
  <si>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</si>
  <si>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</si>
  <si>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</si>
  <si>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</si>
  <si>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</si>
  <si>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</si>
  <si>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</si>
  <si>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</si>
  <si>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</si>
  <si>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</si>
  <si>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</si>
  <si>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</si>
  <si>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</si>
  <si>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</si>
  <si>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</si>
  <si>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</si>
  <si>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</si>
  <si>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</si>
  <si>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</si>
  <si>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</si>
  <si>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</si>
  <si>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</si>
  <si>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</si>
  <si>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</si>
  <si>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</si>
  <si>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</si>
  <si>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</si>
  <si>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</si>
  <si>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</si>
  <si>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</si>
  <si>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</si>
  <si>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</si>
  <si>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</si>
  <si>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</si>
  <si>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</si>
  <si>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</si>
  <si>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</si>
  <si>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</si>
  <si>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</si>
  <si>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</si>
  <si>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</si>
  <si>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</si>
  <si>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</si>
  <si>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</si>
  <si>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</si>
  <si>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</si>
  <si>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</si>
  <si>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</si>
  <si>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</si>
  <si>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</si>
  <si>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</si>
  <si>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</si>
  <si>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</si>
  <si>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</si>
  <si>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</si>
  <si>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</si>
  <si>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</si>
  <si>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</si>
  <si>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</si>
  <si>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</si>
  <si>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</si>
  <si>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</si>
  <si>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</si>
  <si>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</si>
  <si>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</si>
  <si>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</si>
  <si>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</si>
  <si>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</si>
  <si>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</si>
  <si>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</si>
  <si>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</si>
  <si>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</si>
  <si>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</si>
  <si>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</si>
  <si>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</si>
  <si>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</si>
  <si>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</si>
  <si>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</si>
  <si>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</si>
  <si>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</si>
  <si>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</si>
  <si>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</si>
  <si>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</si>
  <si>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</si>
  <si>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</si>
  <si>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</si>
  <si>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</si>
  <si>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</si>
  <si>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</si>
  <si>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</si>
  <si>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</si>
  <si>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</si>
  <si>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</si>
  <si>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</si>
  <si>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</si>
  <si>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</si>
  <si>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</si>
  <si>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</si>
  <si>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</si>
  <si>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</si>
  <si>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</si>
  <si>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</si>
  <si>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</si>
  <si>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</si>
  <si>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</si>
  <si>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</si>
  <si>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</si>
  <si>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</si>
  <si>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</si>
  <si>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</si>
  <si>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</si>
  <si>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</si>
  <si>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</si>
  <si>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</si>
  <si>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</si>
  <si>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</si>
  <si>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</si>
  <si>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</si>
  <si>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</si>
  <si>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</si>
  <si>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</si>
  <si>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</si>
  <si>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</si>
  <si>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</si>
  <si>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</si>
  <si>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</si>
  <si>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</si>
  <si>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</si>
  <si>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</si>
  <si>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</si>
  <si>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</si>
  <si>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</si>
  <si>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</si>
  <si>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</si>
  <si>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</si>
  <si>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</si>
  <si>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</si>
  <si>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</si>
  <si>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</si>
  <si>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</si>
  <si>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</si>
  <si>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</si>
  <si>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</si>
  <si>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</si>
  <si>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</si>
  <si>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</si>
  <si>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</si>
  <si>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</si>
  <si>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</si>
  <si>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</si>
  <si>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</si>
  <si>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</si>
  <si>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</si>
  <si>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</si>
  <si>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</si>
  <si>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</si>
  <si>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</si>
  <si>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</si>
  <si>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</si>
  <si>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</si>
  <si>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</si>
  <si>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</si>
  <si>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</si>
  <si>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</si>
  <si>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</si>
  <si>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</si>
  <si>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</si>
  <si>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</si>
  <si>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</si>
  <si>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</si>
  <si>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</si>
  <si>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</si>
  <si>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</si>
  <si>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</si>
  <si>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</si>
  <si>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</si>
  <si>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</si>
  <si>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</si>
  <si>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</si>
  <si>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</si>
  <si>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</si>
  <si>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</si>
  <si>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</si>
  <si>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</si>
  <si>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</si>
  <si>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</si>
  <si>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</si>
  <si>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</si>
  <si>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</si>
  <si>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</si>
  <si>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</si>
  <si>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</si>
  <si>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</si>
  <si>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</si>
  <si>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</si>
  <si>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</si>
  <si>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</si>
  <si>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</si>
  <si>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</si>
  <si>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</si>
  <si>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</si>
  <si>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</si>
  <si>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</si>
  <si>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</si>
  <si>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</si>
  <si>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</si>
  <si>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</si>
  <si>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</si>
  <si>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</si>
  <si>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</si>
  <si>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</si>
  <si>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</si>
  <si>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</si>
  <si>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</si>
  <si>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</si>
  <si>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</si>
  <si>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</si>
  <si>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</si>
  <si>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</si>
  <si>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</si>
  <si>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</si>
  <si>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</si>
  <si>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</si>
  <si>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</si>
  <si>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</si>
  <si>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</si>
  <si>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</si>
  <si>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</si>
  <si>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</si>
  <si>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</si>
  <si>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</si>
  <si>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</si>
  <si>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</si>
  <si>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</si>
  <si>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</si>
  <si>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</si>
  <si>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</si>
  <si>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</si>
  <si>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</si>
  <si>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</si>
  <si>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</si>
  <si>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</si>
  <si>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</si>
  <si>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</si>
  <si>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</si>
  <si>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</si>
  <si>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</si>
  <si>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</si>
  <si>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</si>
  <si>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</si>
  <si>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</si>
  <si>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</si>
  <si>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</si>
  <si>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</si>
  <si>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</si>
  <si>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</si>
  <si>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</si>
  <si>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</si>
  <si>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</si>
  <si>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</si>
  <si>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</si>
  <si>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</si>
  <si>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</si>
  <si>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</si>
  <si>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</si>
  <si>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</si>
  <si>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</si>
  <si>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</si>
  <si>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</si>
  <si>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</si>
  <si>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</si>
  <si>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</si>
  <si>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</si>
  <si>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</si>
  <si>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</si>
  <si>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</si>
  <si>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</si>
  <si>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</si>
  <si>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</si>
  <si>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</si>
  <si>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</si>
  <si>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</si>
  <si>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</si>
  <si>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</si>
  <si>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</si>
  <si>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</si>
  <si>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</si>
  <si>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</si>
  <si>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</si>
  <si>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</si>
  <si>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</si>
  <si>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</si>
  <si>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</si>
  <si>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</si>
  <si>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</si>
  <si>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</si>
  <si>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</si>
  <si>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</si>
  <si>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</si>
  <si>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</si>
  <si>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</si>
  <si>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</si>
  <si>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</si>
  <si>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</si>
  <si>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</si>
  <si>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</si>
  <si>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</si>
  <si>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</si>
  <si>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</si>
  <si>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</si>
  <si>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</si>
  <si>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</si>
  <si>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</si>
  <si>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</si>
  <si>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</si>
  <si>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</si>
  <si>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</si>
  <si>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</si>
  <si>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</si>
  <si>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</si>
  <si>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</si>
  <si>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</si>
  <si>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</si>
  <si>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</si>
  <si>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</si>
  <si>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</si>
  <si>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</si>
  <si>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</si>
  <si>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</si>
  <si>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</si>
  <si>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</si>
  <si>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</si>
  <si>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</si>
  <si>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</si>
  <si>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</si>
  <si>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</si>
  <si>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</si>
  <si>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</si>
  <si>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</si>
  <si>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</si>
  <si>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</si>
  <si>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</si>
  <si>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</si>
  <si>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</si>
  <si>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</si>
  <si>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</si>
  <si>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</si>
  <si>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</si>
  <si>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</si>
  <si>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</si>
  <si>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</si>
  <si>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</si>
  <si>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</si>
  <si>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</si>
  <si>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</si>
  <si>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</si>
  <si>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</si>
  <si>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</si>
  <si>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</si>
  <si>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</si>
  <si>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</si>
  <si>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</si>
  <si>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</si>
  <si>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</si>
  <si>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</si>
  <si>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</si>
  <si>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</si>
  <si>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</si>
  <si>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</si>
  <si>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</si>
  <si>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</si>
  <si>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</si>
  <si>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</si>
  <si>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</si>
  <si>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</si>
  <si>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</si>
  <si>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</si>
  <si>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</si>
  <si>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</si>
  <si>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</si>
  <si>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</si>
  <si>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</si>
  <si>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</si>
  <si>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</si>
  <si>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</si>
  <si>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</si>
  <si>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</si>
  <si>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</si>
  <si>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</si>
  <si>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</si>
  <si>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</si>
  <si>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</si>
  <si>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</si>
  <si>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</si>
  <si>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</si>
  <si>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</si>
  <si>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</si>
  <si>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</si>
  <si>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</si>
  <si>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</si>
  <si>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</si>
  <si>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</si>
  <si>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</si>
  <si>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</si>
  <si>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</si>
  <si>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</si>
  <si>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</si>
  <si>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</si>
  <si>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</si>
  <si>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</si>
  <si>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</si>
  <si>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</si>
  <si>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</si>
  <si>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</si>
  <si>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</si>
  <si>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</si>
  <si>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</si>
  <si>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</si>
  <si>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</si>
  <si>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</si>
  <si>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</si>
  <si>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</si>
  <si>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</si>
  <si>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</si>
  <si>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</si>
  <si>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</si>
  <si>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</si>
  <si>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</si>
  <si>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</si>
  <si>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</si>
  <si>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</si>
  <si>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</si>
  <si>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</si>
  <si>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</si>
  <si>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</si>
  <si>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</si>
  <si>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</si>
  <si>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</si>
  <si>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</si>
  <si>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</si>
  <si>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</si>
  <si>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</si>
  <si>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</si>
  <si>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</si>
  <si>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</si>
  <si>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</si>
  <si>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</si>
  <si>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</si>
  <si>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</si>
  <si>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</si>
  <si>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</si>
  <si>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</si>
  <si>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</si>
  <si>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</si>
  <si>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</si>
  <si>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</si>
  <si>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</si>
  <si>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</si>
  <si>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</si>
  <si>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</si>
  <si>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</si>
  <si>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</si>
  <si>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</si>
  <si>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</si>
  <si>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</si>
  <si>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</si>
  <si>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</si>
  <si>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</si>
  <si>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</si>
  <si>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</si>
  <si>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</si>
  <si>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</si>
  <si>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</si>
  <si>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</si>
  <si>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</si>
  <si>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</si>
  <si>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</si>
  <si>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</si>
  <si>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</si>
  <si>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</si>
  <si>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</si>
  <si>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</si>
  <si>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</si>
  <si>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</si>
  <si>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</si>
  <si>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</si>
  <si>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</si>
  <si>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</si>
  <si>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</si>
  <si>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</si>
  <si>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</si>
  <si>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</si>
  <si>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</si>
  <si>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</si>
  <si>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</si>
  <si>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</si>
  <si>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</si>
  <si>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</si>
  <si>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</si>
  <si>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</si>
  <si>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</si>
  <si>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</si>
  <si>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</si>
  <si>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</si>
  <si>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</si>
  <si>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</si>
  <si>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</si>
  <si>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</si>
  <si>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</si>
  <si>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</si>
  <si>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</si>
  <si>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</si>
  <si>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</si>
  <si>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</si>
  <si>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</si>
  <si>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</si>
  <si>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</si>
  <si>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</si>
  <si>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</si>
  <si>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</si>
  <si>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</si>
  <si>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</si>
  <si>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</si>
  <si>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</si>
  <si>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</si>
  <si>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</si>
  <si>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</si>
  <si>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</si>
  <si>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</si>
  <si>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</si>
  <si>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</si>
  <si>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</si>
  <si>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</si>
  <si>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</si>
  <si>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</si>
  <si>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</si>
  <si>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</si>
  <si>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</si>
  <si>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</si>
  <si>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</si>
  <si>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</si>
  <si>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</si>
  <si>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</si>
  <si>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</si>
  <si>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</si>
  <si>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</si>
  <si>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</si>
  <si>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</si>
  <si>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</si>
  <si>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</si>
  <si>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</si>
  <si>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</si>
  <si>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</si>
  <si>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</si>
  <si>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</si>
  <si>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</si>
  <si>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</si>
  <si>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</si>
  <si>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</si>
  <si>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</si>
  <si>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</si>
  <si>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</si>
  <si>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</si>
  <si>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</si>
  <si>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</si>
  <si>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</si>
  <si>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</si>
  <si>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</si>
  <si>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</si>
  <si>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</si>
  <si>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</si>
  <si>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</si>
  <si>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</si>
  <si>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</si>
  <si>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</si>
  <si>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</si>
  <si>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</si>
  <si>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</si>
  <si>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</si>
  <si>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</si>
  <si>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</si>
  <si>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</si>
  <si>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</si>
  <si>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</si>
  <si>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</si>
  <si>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</si>
  <si>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</si>
  <si>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</si>
  <si>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</si>
  <si>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</si>
  <si>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</si>
  <si>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</si>
  <si>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</si>
  <si>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</si>
  <si>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</si>
  <si>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</si>
  <si>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</si>
  <si>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</si>
  <si>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</si>
  <si>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</si>
  <si>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</si>
  <si>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</si>
  <si>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</si>
  <si>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</si>
  <si>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</si>
  <si>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</si>
  <si>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</si>
  <si>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</si>
  <si>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</si>
  <si>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</si>
  <si>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</si>
  <si>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</si>
  <si>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</si>
  <si>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</si>
  <si>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</si>
  <si>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</si>
  <si>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</si>
  <si>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</si>
  <si>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</si>
  <si>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</si>
  <si>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</si>
  <si>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</si>
  <si>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</si>
  <si>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</si>
  <si>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</si>
  <si>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</si>
  <si>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</si>
  <si>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</si>
  <si>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</si>
  <si>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</si>
  <si>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</si>
  <si>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</si>
  <si>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</si>
  <si>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</si>
  <si>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</si>
  <si>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</si>
  <si>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</si>
  <si>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</si>
  <si>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</si>
  <si>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</si>
  <si>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</si>
  <si>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</si>
  <si>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</si>
  <si>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</si>
  <si>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</si>
  <si>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</si>
  <si>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</si>
  <si>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</si>
  <si>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</si>
  <si>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</si>
  <si>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</si>
  <si>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</si>
  <si>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</si>
  <si>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</si>
  <si>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</si>
  <si>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</si>
  <si>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</si>
  <si>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</si>
  <si>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</si>
  <si>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</si>
  <si>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</si>
  <si>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</si>
  <si>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</si>
  <si>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</si>
  <si>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</si>
  <si>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</si>
  <si>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</si>
  <si>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</si>
  <si>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</si>
  <si>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</si>
  <si>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</si>
  <si>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</si>
  <si>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</si>
  <si>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</si>
  <si>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</si>
  <si>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</si>
  <si>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</si>
  <si>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</si>
  <si>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</si>
  <si>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</si>
  <si>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</si>
  <si>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</si>
  <si>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</si>
  <si>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</si>
  <si>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</si>
  <si>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</si>
  <si>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</si>
  <si>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</si>
  <si>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</si>
  <si>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</si>
  <si>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</si>
  <si>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</si>
  <si>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</si>
  <si>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</si>
  <si>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</si>
  <si>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</si>
  <si>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</si>
  <si>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</si>
  <si>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</si>
  <si>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</si>
  <si>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</si>
  <si>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</si>
  <si>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</si>
  <si>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</si>
  <si>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</si>
  <si>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</si>
  <si>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</si>
  <si>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</si>
  <si>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</si>
  <si>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</si>
  <si>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</si>
  <si>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</si>
  <si>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</si>
  <si>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</si>
  <si>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</si>
  <si>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</si>
  <si>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</si>
  <si>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</si>
  <si>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</si>
  <si>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</si>
  <si>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</si>
  <si>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</si>
  <si>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</si>
  <si>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</si>
  <si>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</si>
  <si>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</si>
  <si>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</si>
  <si>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</si>
  <si>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</si>
  <si>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</si>
  <si>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</si>
  <si>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</si>
  <si>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</si>
  <si>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</si>
  <si>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</si>
  <si>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</si>
  <si>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</si>
  <si>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</si>
  <si>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</si>
  <si>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</si>
  <si>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</si>
  <si>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</si>
  <si>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</si>
  <si>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</si>
  <si>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</si>
  <si>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</si>
  <si>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</si>
  <si>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</si>
  <si>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</si>
  <si>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</si>
  <si>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</si>
  <si>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</si>
  <si>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</si>
  <si>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</si>
  <si>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</si>
  <si>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</si>
  <si>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</si>
  <si>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</si>
  <si>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</si>
  <si>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</si>
  <si>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</si>
  <si>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</si>
  <si>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</si>
  <si>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</si>
  <si>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</si>
  <si>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</si>
  <si>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</si>
  <si>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</si>
  <si>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</si>
  <si>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</si>
  <si>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</si>
  <si>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</si>
  <si>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</si>
  <si>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</si>
  <si>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</si>
  <si>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</si>
  <si>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</si>
  <si>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</si>
  <si>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</si>
  <si>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</si>
  <si>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</si>
  <si>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</si>
  <si>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</si>
  <si>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</si>
  <si>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</si>
  <si>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</si>
  <si>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</si>
  <si>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</si>
  <si>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</si>
  <si>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</si>
  <si>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</si>
  <si>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</si>
  <si>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</si>
  <si>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</si>
  <si>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</si>
  <si>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</si>
  <si>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</si>
  <si>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</si>
  <si>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</si>
  <si>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</si>
  <si>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</si>
  <si>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</si>
  <si>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</si>
  <si>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</si>
  <si>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</si>
  <si>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</si>
  <si>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</si>
  <si>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</si>
  <si>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</si>
  <si>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</si>
  <si>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</si>
  <si>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</si>
  <si>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</si>
  <si>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</si>
  <si>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</si>
  <si>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</si>
  <si>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</si>
  <si>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</si>
  <si>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</si>
  <si>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</si>
  <si>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</si>
  <si>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</si>
  <si>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</si>
  <si>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</si>
  <si>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</si>
  <si>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</si>
  <si>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</si>
  <si>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</si>
  <si>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</si>
  <si>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</si>
  <si>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</si>
  <si>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</si>
  <si>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</si>
  <si>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</si>
  <si>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</si>
  <si>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</si>
  <si>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</si>
  <si>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</si>
  <si>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</si>
  <si>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</si>
  <si>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</si>
  <si>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</si>
  <si>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</si>
  <si>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</si>
  <si>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</si>
  <si>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</si>
  <si>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</si>
  <si>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</si>
  <si>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</si>
  <si>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</si>
  <si>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</si>
  <si>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</si>
  <si>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</si>
  <si>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</si>
  <si>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</si>
  <si>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</si>
  <si>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</si>
  <si>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</si>
  <si>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</si>
  <si>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</si>
  <si>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</si>
  <si>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</si>
  <si>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</si>
  <si>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</si>
  <si>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</si>
  <si>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</si>
  <si>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</si>
  <si>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</si>
  <si>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</si>
  <si>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</si>
  <si>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</si>
  <si>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</si>
  <si>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</si>
  <si>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</si>
  <si>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</si>
  <si>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</si>
  <si>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</si>
  <si>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</si>
  <si>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</si>
  <si>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</si>
  <si>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</si>
  <si>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</si>
  <si>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</si>
  <si>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</si>
  <si>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</si>
  <si>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</si>
  <si>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</si>
  <si>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</si>
  <si>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</si>
  <si>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</si>
  <si>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</si>
  <si>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</si>
  <si>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</si>
  <si>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</si>
  <si>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</si>
  <si>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</si>
  <si>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</si>
  <si>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</si>
  <si>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</si>
  <si>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</si>
  <si>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</si>
  <si>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</si>
  <si>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</si>
  <si>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</si>
  <si>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</si>
  <si>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</si>
  <si>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</si>
  <si>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</si>
  <si>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</si>
  <si>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</si>
  <si>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</si>
  <si>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</si>
  <si>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</si>
  <si>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</si>
  <si>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</si>
  <si>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</si>
  <si>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</si>
  <si>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</si>
  <si>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</si>
  <si>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</si>
  <si>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</si>
  <si>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</si>
  <si>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</si>
  <si>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</si>
  <si>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</si>
  <si>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</si>
  <si>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</si>
  <si>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</si>
  <si>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</si>
  <si>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</si>
  <si>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</si>
  <si>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</si>
  <si>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</si>
  <si>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</si>
  <si>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</si>
  <si>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</si>
  <si>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</si>
  <si>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</si>
  <si>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</si>
  <si>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</si>
  <si>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</si>
  <si>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</si>
  <si>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</si>
  <si>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</si>
  <si>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</si>
  <si>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</si>
  <si>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</si>
  <si>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</si>
  <si>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</si>
  <si>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</si>
  <si>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</si>
  <si>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</si>
  <si>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</si>
  <si>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</si>
  <si>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</si>
  <si>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</si>
  <si>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</si>
  <si>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</si>
  <si>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</si>
  <si>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</si>
  <si>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</si>
  <si>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</si>
  <si>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</si>
  <si>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</si>
  <si>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</si>
  <si>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</si>
  <si>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</si>
  <si>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</si>
  <si>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</si>
  <si>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</si>
  <si>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</si>
  <si>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</si>
  <si>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</si>
  <si>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</si>
  <si>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</si>
  <si>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</si>
  <si>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</si>
  <si>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</si>
  <si>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</si>
  <si>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</si>
  <si>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</si>
  <si>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</si>
  <si>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</si>
  <si>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</si>
  <si>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</si>
  <si>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</si>
  <si>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</si>
  <si>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</si>
  <si>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</si>
  <si>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</si>
  <si>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</si>
  <si>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</si>
  <si>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</si>
  <si>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</si>
  <si>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</si>
  <si>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</si>
  <si>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</si>
  <si>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</si>
  <si>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</si>
  <si>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</si>
  <si>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</si>
  <si>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</si>
  <si>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</si>
  <si>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</si>
  <si>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</si>
  <si>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</si>
  <si>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</si>
  <si>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</si>
  <si>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</si>
  <si>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</si>
  <si>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</si>
  <si>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</si>
  <si>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</si>
  <si>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</si>
  <si>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</si>
  <si>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</si>
  <si>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</si>
  <si>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</si>
  <si>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</si>
  <si>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</si>
  <si>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</si>
  <si>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</si>
  <si>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</si>
  <si>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</si>
  <si>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</si>
  <si>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</si>
  <si>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</si>
  <si>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</si>
  <si>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</si>
  <si>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</si>
  <si>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</si>
  <si>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</si>
  <si>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</si>
  <si>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</si>
  <si>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</si>
  <si>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</si>
  <si>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</si>
  <si>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</si>
  <si>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</si>
  <si>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</si>
  <si>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</si>
  <si>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</si>
  <si>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</si>
  <si>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</si>
  <si>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</si>
  <si>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</si>
  <si>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</si>
  <si>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</si>
  <si>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</si>
  <si>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</si>
  <si>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</si>
  <si>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</si>
  <si>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</si>
  <si>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</si>
  <si>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</si>
  <si>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</si>
  <si>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</si>
  <si>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</si>
  <si>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</si>
  <si>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</si>
  <si>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</si>
  <si>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</si>
  <si>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</si>
  <si>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</si>
  <si>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</si>
  <si>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</si>
  <si>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</si>
  <si>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</si>
  <si>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</si>
  <si>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</si>
  <si>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</si>
  <si>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</si>
  <si>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</si>
  <si>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</si>
  <si>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</si>
  <si>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</si>
  <si>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</si>
  <si>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</si>
  <si>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</si>
  <si>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</si>
  <si>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</si>
  <si>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</si>
  <si>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</si>
  <si>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</si>
  <si>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</si>
  <si>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</si>
  <si>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</si>
  <si>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</si>
  <si>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</si>
  <si>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</si>
  <si>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</si>
  <si>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</si>
  <si>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</si>
  <si>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</si>
  <si>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</si>
  <si>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</si>
  <si>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</si>
  <si>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</si>
  <si>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</si>
  <si>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</si>
  <si>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</si>
  <si>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</si>
  <si>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</si>
  <si>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</si>
  <si>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</si>
  <si>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</si>
  <si>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</si>
  <si>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</si>
  <si>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</si>
  <si>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</si>
  <si>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</si>
  <si>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</si>
  <si>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</si>
  <si>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</si>
  <si>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</si>
  <si>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</si>
  <si>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</si>
  <si>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</si>
  <si>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</si>
  <si>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</si>
  <si>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</si>
  <si>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</si>
  <si>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</si>
  <si>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</si>
  <si>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</si>
  <si>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</si>
  <si>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</si>
  <si>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</si>
  <si>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</si>
  <si>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</si>
  <si>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</si>
  <si>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</si>
  <si>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</si>
  <si>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</si>
  <si>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</si>
  <si>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</si>
  <si>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</si>
  <si>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</si>
  <si>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</si>
  <si>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</si>
  <si>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</si>
  <si>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</si>
  <si>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</si>
  <si>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</si>
  <si>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</si>
  <si>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</si>
  <si>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</si>
  <si>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</si>
  <si>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</si>
  <si>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</si>
  <si>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</si>
  <si>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</si>
  <si>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</si>
  <si>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</si>
  <si>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</si>
  <si>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</si>
  <si>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</si>
  <si>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</si>
  <si>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</si>
  <si>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</si>
  <si>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</si>
  <si>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</si>
  <si>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</si>
  <si>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</si>
  <si>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</si>
  <si>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</si>
  <si>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</si>
  <si>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</si>
  <si>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</si>
  <si>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</si>
  <si>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</si>
  <si>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</si>
  <si>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</si>
  <si>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</si>
  <si>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</si>
  <si>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</si>
  <si>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</si>
  <si>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</si>
  <si>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</si>
  <si>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</si>
  <si>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</si>
  <si>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</si>
  <si>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</si>
  <si>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</si>
  <si>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</si>
  <si>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</si>
  <si>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</si>
  <si>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</si>
  <si>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</si>
  <si>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</si>
  <si>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</si>
  <si>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</si>
  <si>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</si>
  <si>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</si>
  <si>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</si>
  <si>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</si>
  <si>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</si>
  <si>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</si>
  <si>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</si>
  <si>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</si>
  <si>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</si>
  <si>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</si>
  <si>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</si>
  <si>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</si>
  <si>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</si>
  <si>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</si>
  <si>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</si>
  <si>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</si>
  <si>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</si>
  <si>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</si>
  <si>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</si>
  <si>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</si>
  <si>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</si>
  <si>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</si>
  <si>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</si>
  <si>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</si>
  <si>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</si>
  <si>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</si>
  <si>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</si>
  <si>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</si>
  <si>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</si>
  <si>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</si>
  <si>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</si>
  <si>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</si>
  <si>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</si>
  <si>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</si>
  <si>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</si>
  <si>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</si>
  <si>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</si>
  <si>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</si>
  <si>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</si>
  <si>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</si>
  <si>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</si>
  <si>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</si>
  <si>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</si>
  <si>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</si>
  <si>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</si>
  <si>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</si>
  <si>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</si>
  <si>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</si>
  <si>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</si>
  <si>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</si>
  <si>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</si>
  <si>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</si>
  <si>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</si>
  <si>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</si>
  <si>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</si>
  <si>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</si>
  <si>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</si>
  <si>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</si>
  <si>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</si>
  <si>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</si>
  <si>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</si>
  <si>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</si>
  <si>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</si>
  <si>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</si>
  <si>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</si>
  <si>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</si>
  <si>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</si>
  <si>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</si>
  <si>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</si>
  <si>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</si>
  <si>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</si>
  <si>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</si>
  <si>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</si>
  <si>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</si>
  <si>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</si>
  <si>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</si>
  <si>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</si>
  <si>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</si>
  <si>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</si>
  <si>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</si>
  <si>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</si>
  <si>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</si>
  <si>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</si>
  <si>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</si>
  <si>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</si>
  <si>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</si>
  <si>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</si>
  <si>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</si>
  <si>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</si>
  <si>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</si>
  <si>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</si>
  <si>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</si>
  <si>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</si>
  <si>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</si>
  <si>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</si>
  <si>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</si>
  <si>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</si>
  <si>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</si>
  <si>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</si>
  <si>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</si>
  <si>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</si>
  <si>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</si>
  <si>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</si>
  <si>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</si>
  <si>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</si>
  <si>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</si>
  <si>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</si>
  <si>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</si>
  <si>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</si>
  <si>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</si>
  <si>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</si>
  <si>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</si>
  <si>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</si>
  <si>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</si>
  <si>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</si>
  <si>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</si>
  <si>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</si>
  <si>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</si>
  <si>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</si>
  <si>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</si>
  <si>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</si>
  <si>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</si>
  <si>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</si>
  <si>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</si>
  <si>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</si>
  <si>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</si>
  <si>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</si>
  <si>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</si>
  <si>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</si>
  <si>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</si>
  <si>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</si>
  <si>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</si>
  <si>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</si>
  <si>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</si>
  <si>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</si>
  <si>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</si>
  <si>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</si>
  <si>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</si>
  <si>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</si>
  <si>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</si>
  <si>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</si>
  <si>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</si>
  <si>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</si>
  <si>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</si>
  <si>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</si>
  <si>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</si>
  <si>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</si>
  <si>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</si>
  <si>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</si>
  <si>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</si>
  <si>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</si>
  <si>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</si>
  <si>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</si>
  <si>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</si>
  <si>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</si>
  <si>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</si>
  <si>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</si>
  <si>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</si>
  <si>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</si>
  <si>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</si>
  <si>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</si>
  <si>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</si>
  <si>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</si>
  <si>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</si>
  <si>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</si>
  <si>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</si>
  <si>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</si>
  <si>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</si>
  <si>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</si>
  <si>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</si>
  <si>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</si>
  <si>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</si>
  <si>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</si>
  <si>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</si>
  <si>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</si>
  <si>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</si>
  <si>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</si>
  <si>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</si>
  <si>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</si>
  <si>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</si>
  <si>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</si>
  <si>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</si>
  <si>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</si>
  <si>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</si>
  <si>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</si>
  <si>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</si>
  <si>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</si>
  <si>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</si>
  <si>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</si>
  <si>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</si>
  <si>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</si>
  <si>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</si>
  <si>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</si>
  <si>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</si>
  <si>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</si>
  <si>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</si>
  <si>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</si>
  <si>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</si>
  <si>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</si>
  <si>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</si>
  <si>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</si>
  <si>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</si>
  <si>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</si>
  <si>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</si>
  <si>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</si>
  <si>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</si>
  <si>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</si>
  <si>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</si>
  <si>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</si>
  <si>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</si>
  <si>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</si>
  <si>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</si>
  <si>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</si>
  <si>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</si>
  <si>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</si>
  <si>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</si>
  <si>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</si>
  <si>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</si>
  <si>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</si>
  <si>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</si>
  <si>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</si>
  <si>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</si>
  <si>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</si>
  <si>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</si>
  <si>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</si>
  <si>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</si>
  <si>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</si>
  <si>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</si>
  <si>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</si>
  <si>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</si>
  <si>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</si>
  <si>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</si>
  <si>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</si>
  <si>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</si>
  <si>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</si>
  <si>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</si>
  <si>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</si>
  <si>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</si>
  <si>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</si>
  <si>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</si>
  <si>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</si>
  <si>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</si>
  <si>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</si>
  <si>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</si>
  <si>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</si>
  <si>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</si>
  <si>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</si>
  <si>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</si>
  <si>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</si>
  <si>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</si>
  <si>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</si>
  <si>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</si>
  <si>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</si>
  <si>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</si>
  <si>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</si>
  <si>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</si>
  <si>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</si>
  <si>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</si>
  <si>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</si>
  <si>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</si>
  <si>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</si>
  <si>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</si>
  <si>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</si>
  <si>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</si>
  <si>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</si>
  <si>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</si>
  <si>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</si>
  <si>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</si>
  <si>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</si>
  <si>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</si>
  <si>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</si>
  <si>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</si>
  <si>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</si>
  <si>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</si>
  <si>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</si>
  <si>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</si>
  <si>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</si>
  <si>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</si>
  <si>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</si>
  <si>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</si>
  <si>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</si>
  <si>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</si>
  <si>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</si>
  <si>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</si>
  <si>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</si>
  <si>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</si>
  <si>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</si>
  <si>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</si>
  <si>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</si>
  <si>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</si>
  <si>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</si>
  <si>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</si>
  <si>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</si>
  <si>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</si>
  <si>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</si>
  <si>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</si>
  <si>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</si>
  <si>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</si>
  <si>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</si>
  <si>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</si>
  <si>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</si>
  <si>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</si>
  <si>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</si>
  <si>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</si>
  <si>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</si>
  <si>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</si>
  <si>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</si>
  <si>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</si>
  <si>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</si>
  <si>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</si>
  <si>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</si>
  <si>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</si>
  <si>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</si>
  <si>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</si>
  <si>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</si>
  <si>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</si>
  <si>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</si>
  <si>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</si>
  <si>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</si>
  <si>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</si>
  <si>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</si>
  <si>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</si>
  <si>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</si>
  <si>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</si>
  <si>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</si>
  <si>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</si>
  <si>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</si>
  <si>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</si>
  <si>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</si>
  <si>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</si>
  <si>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</si>
  <si>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</si>
  <si>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</si>
  <si>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</si>
  <si>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</si>
  <si>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</si>
  <si>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</si>
  <si>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</si>
  <si>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</si>
  <si>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</si>
  <si>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</si>
  <si>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</si>
  <si>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</si>
  <si>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</si>
  <si>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</si>
  <si>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</si>
  <si>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</si>
  <si>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</si>
  <si>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</si>
  <si>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</si>
  <si>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</si>
  <si>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</si>
  <si>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</si>
  <si>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</si>
  <si>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</si>
  <si>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</si>
  <si>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</si>
  <si>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</si>
  <si>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</si>
  <si>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</si>
  <si>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</si>
  <si>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</si>
  <si>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</si>
  <si>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</si>
  <si>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</si>
  <si>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</si>
  <si>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</si>
  <si>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</si>
  <si>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</si>
  <si>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</si>
  <si>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</si>
  <si>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</si>
  <si>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</si>
  <si>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</si>
  <si>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</si>
  <si>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</si>
  <si>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</si>
  <si>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</si>
  <si>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</si>
  <si>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</si>
  <si>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</si>
  <si>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</si>
  <si>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</si>
  <si>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</si>
  <si>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</si>
  <si>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</si>
  <si>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</si>
  <si>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</si>
  <si>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</si>
  <si>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</si>
  <si>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</si>
  <si>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</si>
  <si>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</si>
  <si>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</si>
  <si>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</si>
  <si>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</si>
  <si>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</si>
  <si>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</si>
  <si>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</si>
  <si>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</si>
  <si>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</si>
  <si>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</si>
  <si>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</si>
  <si>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</si>
  <si>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</si>
  <si>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</si>
  <si>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</si>
  <si>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</si>
  <si>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</si>
  <si>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</si>
  <si>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</si>
  <si>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</si>
  <si>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</si>
  <si>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</si>
  <si>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</si>
  <si>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</si>
  <si>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</si>
  <si>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</si>
  <si>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</si>
  <si>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</si>
  <si>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</si>
  <si>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</si>
  <si>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</si>
  <si>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</si>
  <si>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</si>
  <si>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</si>
  <si>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</si>
  <si>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</si>
  <si>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</si>
  <si>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</si>
  <si>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</si>
  <si>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</si>
  <si>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</si>
  <si>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</si>
  <si>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</si>
  <si>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</si>
  <si>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</si>
  <si>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</si>
  <si>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</si>
  <si>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</si>
  <si>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</si>
  <si>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</si>
  <si>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</si>
  <si>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</si>
  <si>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</si>
  <si>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</si>
  <si>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</si>
  <si>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</si>
  <si>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</si>
  <si>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</si>
  <si>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</si>
  <si>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</si>
  <si>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</si>
  <si>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</si>
  <si>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</si>
  <si>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</si>
  <si>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</si>
  <si>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</si>
  <si>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</si>
  <si>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</si>
  <si>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</si>
  <si>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</si>
  <si>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</si>
  <si>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</si>
  <si>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</si>
  <si>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</si>
  <si>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</si>
  <si>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</si>
  <si>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</si>
  <si>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</si>
  <si>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</si>
  <si>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</si>
  <si>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</si>
  <si>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</si>
  <si>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</si>
  <si>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</si>
  <si>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</si>
  <si>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</si>
  <si>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</si>
  <si>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</si>
  <si>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</si>
  <si>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</si>
  <si>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</si>
  <si>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</si>
  <si>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</si>
  <si>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</si>
  <si>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</si>
  <si>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</si>
  <si>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</si>
  <si>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</si>
  <si>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</si>
  <si>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</si>
  <si>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</si>
  <si>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</si>
  <si>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</si>
  <si>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</si>
  <si>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</si>
  <si>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</si>
  <si>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</si>
  <si>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</si>
  <si>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</si>
  <si>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</si>
  <si>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</si>
  <si>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</si>
  <si>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</si>
  <si>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</si>
  <si>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</si>
  <si>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</si>
  <si>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</si>
  <si>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</si>
  <si>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</si>
  <si>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</si>
  <si>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</si>
  <si>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</si>
  <si>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</si>
  <si>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</si>
  <si>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</si>
  <si>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</si>
  <si>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</si>
  <si>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</si>
  <si>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</si>
  <si>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</si>
  <si>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</si>
  <si>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</si>
  <si>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</si>
  <si>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</si>
  <si>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</si>
  <si>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</si>
  <si>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</si>
  <si>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</si>
  <si>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</si>
  <si>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</si>
  <si>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</si>
  <si>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</si>
  <si>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</si>
  <si>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</si>
  <si>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</si>
  <si>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</si>
  <si>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</si>
  <si>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</si>
  <si>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</si>
  <si>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</si>
  <si>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</si>
  <si>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</si>
  <si>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</si>
  <si>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</si>
  <si>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</si>
  <si>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</si>
  <si>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</si>
  <si>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</si>
  <si>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</si>
  <si>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</si>
  <si>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</si>
  <si>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</si>
  <si>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</si>
  <si>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</si>
  <si>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</si>
  <si>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</si>
  <si>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</si>
  <si>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</si>
  <si>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</si>
  <si>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</si>
  <si>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</si>
  <si>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</si>
  <si>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</si>
  <si>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</si>
  <si>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</si>
  <si>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</si>
  <si>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</si>
  <si>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</si>
  <si>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</si>
  <si>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</si>
  <si>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</si>
  <si>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</si>
  <si>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</si>
  <si>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</si>
  <si>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</si>
  <si>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</si>
  <si>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</si>
  <si>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</si>
  <si>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</si>
  <si>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</si>
  <si>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</si>
  <si>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</si>
  <si>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</si>
  <si>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</si>
  <si>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</si>
  <si>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</si>
  <si>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</si>
  <si>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</si>
  <si>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</si>
  <si>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</si>
  <si>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</si>
  <si>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</si>
  <si>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</si>
  <si>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</si>
  <si>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</si>
  <si>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</si>
  <si>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</si>
  <si>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</si>
  <si>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</si>
  <si>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</si>
  <si>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</si>
  <si>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</si>
  <si>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</si>
  <si>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</si>
  <si>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</si>
  <si>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</si>
  <si>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</si>
  <si>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</si>
  <si>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</si>
  <si>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</si>
  <si>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</si>
  <si>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</si>
  <si>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</si>
  <si>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</si>
  <si>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</si>
  <si>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</si>
  <si>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</si>
  <si>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</si>
  <si>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</si>
  <si>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</si>
  <si>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</si>
  <si>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</si>
  <si>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</si>
  <si>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</si>
  <si>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</si>
  <si>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</si>
  <si>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</si>
  <si>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</si>
  <si>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</si>
  <si>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</si>
  <si>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</si>
  <si>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</si>
  <si>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</si>
  <si>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</si>
  <si>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</si>
  <si>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</si>
  <si>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</si>
  <si>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</si>
  <si>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</si>
  <si>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</si>
  <si>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</si>
  <si>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</si>
  <si>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</si>
  <si>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</si>
  <si>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</si>
  <si>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</si>
  <si>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</si>
  <si>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</si>
  <si>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</si>
  <si>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</si>
  <si>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</si>
  <si>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</si>
  <si>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</si>
  <si>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</si>
  <si>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</si>
  <si>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</si>
  <si>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</si>
  <si>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</si>
  <si>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</si>
  <si>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</si>
  <si>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</si>
  <si>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</si>
  <si>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</si>
  <si>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</si>
  <si>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</si>
  <si>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</si>
  <si>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</si>
  <si>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</si>
  <si>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</si>
  <si>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</si>
  <si>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</si>
  <si>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</si>
  <si>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</si>
  <si>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</si>
  <si>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</si>
  <si>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</si>
  <si>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</si>
  <si>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</si>
  <si>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</si>
  <si>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</si>
  <si>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</si>
  <si>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</si>
  <si>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</si>
  <si>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</si>
  <si>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</si>
  <si>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</si>
  <si>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</si>
  <si>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</si>
  <si>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</si>
  <si>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</si>
  <si>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</si>
  <si>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</si>
  <si>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</si>
  <si>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</si>
  <si>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</si>
  <si>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</si>
  <si>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</si>
  <si>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</si>
  <si>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</si>
  <si>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</si>
  <si>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</si>
  <si>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</si>
  <si>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</si>
  <si>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</si>
  <si>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</si>
  <si>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</si>
  <si>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</si>
  <si>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</si>
  <si>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</si>
  <si>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</si>
  <si>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</si>
  <si>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</si>
  <si>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</si>
  <si>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</si>
  <si>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</si>
  <si>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</si>
  <si>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</si>
  <si>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</si>
  <si>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</si>
  <si>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</si>
  <si>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</si>
  <si>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</si>
  <si>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</si>
  <si>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</si>
  <si>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</si>
  <si>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</si>
  <si>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</si>
  <si>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</si>
  <si>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</si>
  <si>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</si>
  <si>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</si>
  <si>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</si>
  <si>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</si>
  <si>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</si>
  <si>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</si>
  <si>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</si>
  <si>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</si>
  <si>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</si>
  <si>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</si>
  <si>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</si>
  <si>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</si>
  <si>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</si>
  <si>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</si>
  <si>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</si>
  <si>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</si>
  <si>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</si>
  <si>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</si>
  <si>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</si>
  <si>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</si>
  <si>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</si>
  <si>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</si>
  <si>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</si>
  <si>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</si>
  <si>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</si>
  <si>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</si>
  <si>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</si>
  <si>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</si>
  <si>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</si>
  <si>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</si>
  <si>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</si>
  <si>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</si>
  <si>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</si>
  <si>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</si>
  <si>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</si>
  <si>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</si>
  <si>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</si>
  <si>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</si>
  <si>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</si>
  <si>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</si>
  <si>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</si>
  <si>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</si>
  <si>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</si>
  <si>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</si>
  <si>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</si>
  <si>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</si>
  <si>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</si>
  <si>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</si>
  <si>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</si>
  <si>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</si>
  <si>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</si>
  <si>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</si>
  <si>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</si>
  <si>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</si>
  <si>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</si>
  <si>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</si>
  <si>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</si>
  <si>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</si>
  <si>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</si>
  <si>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</si>
  <si>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</si>
  <si>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</si>
  <si>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</si>
  <si>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</si>
  <si>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</si>
  <si>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</si>
  <si>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</si>
  <si>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</si>
  <si>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</si>
  <si>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</si>
  <si>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</si>
  <si>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</si>
  <si>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</si>
  <si>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</si>
  <si>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</si>
  <si>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</si>
  <si>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</si>
  <si>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</si>
  <si>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</si>
  <si>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</si>
  <si>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</si>
  <si>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</si>
  <si>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</si>
  <si>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</si>
  <si>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</si>
  <si>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</si>
  <si>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</si>
  <si>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</si>
  <si>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</si>
  <si>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</si>
  <si>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</si>
  <si>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</si>
  <si>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</si>
  <si>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</si>
  <si>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</si>
  <si>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</si>
  <si>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</si>
  <si>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</si>
  <si>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</si>
  <si>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</si>
  <si>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</si>
  <si>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</si>
  <si>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</si>
  <si>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</si>
  <si>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</si>
  <si>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</si>
  <si>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</si>
  <si>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</si>
  <si>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</si>
  <si>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</si>
  <si>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</si>
  <si>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</si>
  <si>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</si>
  <si>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</si>
  <si>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</si>
  <si>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</si>
  <si>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</si>
  <si>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</si>
  <si>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</si>
  <si>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</si>
  <si>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</si>
  <si>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</si>
  <si>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</si>
  <si>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</si>
  <si>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</si>
  <si>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</si>
  <si>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</si>
  <si>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</si>
  <si>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</si>
  <si>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</si>
  <si>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</si>
  <si>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</si>
  <si>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</si>
  <si>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</si>
  <si>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</si>
  <si>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</si>
  <si>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</si>
  <si>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</si>
  <si>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</si>
  <si>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</si>
  <si>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</si>
  <si>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</si>
  <si>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</si>
  <si>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</si>
  <si>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</si>
  <si>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</si>
  <si>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</si>
  <si>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</si>
  <si>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</si>
  <si>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</si>
  <si>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</si>
  <si>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</si>
  <si>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</si>
  <si>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</si>
  <si>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</si>
  <si>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</si>
  <si>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</si>
  <si>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</si>
  <si>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</si>
  <si>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</si>
  <si>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</si>
  <si>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</si>
  <si>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</si>
  <si>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</si>
  <si>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</si>
  <si>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</si>
  <si>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</si>
  <si>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</si>
  <si>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</si>
  <si>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</si>
  <si>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</si>
  <si>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</si>
  <si>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</si>
  <si>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</si>
  <si>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</si>
  <si>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</si>
  <si>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</si>
  <si>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</si>
  <si>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</si>
  <si>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</si>
  <si>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</si>
  <si>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</si>
  <si>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</si>
  <si>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</si>
  <si>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</si>
  <si>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</si>
  <si>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</si>
  <si>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</si>
  <si>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</si>
  <si>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</si>
  <si>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</si>
  <si>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</si>
  <si>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</si>
  <si>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</si>
  <si>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</si>
  <si>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</si>
  <si>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</si>
  <si>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</si>
  <si>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</si>
  <si>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</si>
  <si>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</si>
  <si>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</si>
  <si>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</si>
  <si>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</si>
  <si>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</si>
  <si>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</si>
  <si>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</si>
  <si>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</si>
  <si>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</si>
  <si>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</si>
  <si>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</si>
  <si>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</si>
  <si>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</si>
  <si>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</si>
  <si>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</si>
  <si>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</si>
  <si>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</si>
  <si>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</si>
  <si>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</si>
  <si>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</si>
  <si>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</si>
  <si>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</si>
  <si>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</si>
  <si>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</si>
  <si>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</si>
  <si>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</si>
  <si>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</si>
  <si>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</si>
  <si>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</si>
  <si>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</si>
  <si>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</si>
  <si>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</si>
  <si>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</si>
  <si>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</si>
  <si>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</si>
  <si>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</si>
  <si>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</si>
  <si>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</si>
  <si>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</si>
  <si>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</si>
  <si>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</si>
  <si>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</si>
  <si>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</si>
  <si>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</si>
  <si>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</si>
  <si>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</si>
  <si>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</si>
  <si>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</si>
  <si>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</si>
  <si>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</si>
  <si>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</si>
  <si>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</si>
  <si>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</si>
  <si>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</si>
  <si>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</si>
  <si>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</si>
  <si>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</si>
  <si>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</si>
  <si>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</si>
  <si>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</si>
  <si>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</si>
  <si>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</si>
  <si>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</si>
  <si>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</si>
  <si>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</si>
  <si>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</si>
  <si>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</si>
  <si>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</si>
  <si>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</si>
  <si>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</si>
  <si>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</si>
  <si>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</si>
  <si>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</si>
  <si>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</si>
  <si>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</si>
  <si>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</si>
  <si>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</si>
  <si>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</si>
  <si>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</si>
  <si>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</si>
  <si>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</si>
  <si>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</si>
  <si>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</si>
  <si>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</si>
  <si>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</si>
  <si>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</si>
  <si>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</si>
  <si>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</si>
  <si>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</si>
  <si>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</si>
  <si>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</si>
  <si>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</si>
  <si>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</si>
  <si>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</si>
  <si>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</si>
  <si>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</si>
  <si>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</si>
  <si>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</si>
  <si>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</si>
  <si>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</si>
  <si>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</si>
  <si>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</si>
  <si>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</si>
  <si>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</si>
  <si>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</si>
  <si>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</si>
  <si>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</si>
  <si>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</si>
  <si>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</si>
  <si>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</si>
  <si>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</si>
  <si>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</si>
  <si>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</si>
  <si>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</si>
  <si>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</si>
  <si>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</si>
  <si>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</si>
  <si>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</si>
  <si>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</si>
  <si>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</si>
  <si>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</si>
  <si>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</si>
  <si>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</si>
  <si>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</si>
  <si>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</si>
  <si>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</si>
  <si>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</si>
  <si>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</si>
  <si>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</si>
  <si>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</si>
  <si>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</si>
  <si>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</si>
  <si>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</si>
  <si>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</si>
  <si>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</si>
  <si>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</si>
  <si>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</si>
  <si>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</si>
  <si>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</si>
  <si>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</si>
  <si>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</si>
  <si>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</si>
  <si>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</si>
  <si>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</si>
  <si>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</si>
  <si>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</si>
  <si>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</si>
  <si>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</si>
  <si>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</si>
  <si>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</si>
  <si>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</si>
  <si>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</si>
  <si>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</si>
  <si>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</si>
  <si>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</si>
  <si>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</si>
  <si>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</si>
  <si>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</si>
  <si>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</si>
  <si>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</si>
  <si>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</si>
  <si>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</si>
  <si>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</si>
  <si>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</si>
  <si>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</si>
  <si>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</si>
  <si>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</si>
  <si>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</si>
  <si>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</si>
  <si>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</si>
  <si>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</si>
  <si>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</si>
  <si>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</si>
  <si>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</si>
  <si>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</si>
  <si>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</si>
  <si>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</si>
  <si>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</si>
  <si>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</si>
  <si>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</si>
  <si>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</si>
  <si>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</si>
  <si>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</si>
  <si>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</si>
  <si>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</si>
  <si>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</si>
  <si>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</si>
  <si>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</si>
  <si>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</si>
  <si>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</si>
  <si>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</si>
  <si>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</si>
  <si>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</si>
  <si>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</si>
  <si>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</si>
  <si>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</si>
  <si>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</si>
  <si>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</si>
  <si>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</si>
  <si>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</si>
  <si>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</si>
  <si>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</si>
  <si>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</si>
  <si>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</si>
  <si>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</si>
  <si>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</si>
  <si>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</si>
  <si>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</si>
  <si>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</si>
  <si>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</si>
  <si>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</si>
  <si>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</si>
  <si>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</si>
  <si>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</si>
  <si>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</si>
  <si>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</si>
  <si>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</si>
  <si>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</si>
  <si>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</si>
  <si>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</si>
  <si>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</si>
  <si>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</si>
  <si>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</si>
  <si>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</si>
  <si>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</si>
  <si>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</si>
  <si>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</si>
  <si>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</si>
  <si>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</si>
  <si>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</si>
  <si>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</si>
  <si>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</si>
  <si>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</si>
  <si>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</si>
  <si>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</si>
  <si>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</si>
  <si>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</si>
  <si>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</si>
  <si>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</si>
  <si>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</si>
  <si>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</si>
  <si>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</si>
  <si>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</si>
  <si>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</si>
  <si>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</si>
  <si>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</si>
  <si>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</si>
  <si>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</si>
  <si>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</si>
  <si>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</si>
  <si>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</si>
  <si>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</si>
  <si>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</si>
  <si>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</si>
  <si>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</si>
  <si>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</si>
  <si>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</si>
  <si>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</si>
  <si>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</si>
  <si>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</si>
  <si>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</si>
  <si>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</si>
  <si>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</si>
  <si>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</si>
  <si>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</si>
  <si>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</si>
  <si>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</si>
  <si>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</si>
  <si>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</si>
  <si>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</si>
  <si>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</si>
  <si>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</si>
  <si>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</si>
  <si>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</si>
  <si>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</si>
  <si>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</si>
  <si>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</si>
  <si>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</si>
  <si>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</si>
  <si>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</si>
  <si>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</si>
  <si>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</si>
  <si>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</si>
  <si>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</si>
  <si>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</si>
  <si>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</si>
  <si>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</si>
  <si>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</si>
  <si>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</si>
  <si>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</si>
  <si>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</si>
  <si>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</si>
  <si>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</si>
  <si>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</si>
  <si>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</si>
  <si>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</si>
  <si>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</si>
  <si>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</si>
  <si>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</si>
  <si>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</si>
  <si>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</si>
  <si>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</si>
  <si>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</si>
  <si>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</si>
  <si>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</si>
  <si>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</si>
  <si>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</si>
  <si>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</si>
  <si>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</si>
  <si>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</si>
  <si>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</si>
  <si>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</si>
  <si>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</si>
  <si>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</si>
  <si>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</si>
  <si>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</si>
  <si>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</si>
  <si>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</si>
  <si>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</si>
  <si>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</si>
  <si>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</si>
  <si>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</si>
  <si>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</si>
  <si>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</si>
  <si>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</si>
  <si>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</si>
  <si>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</si>
  <si>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</si>
  <si>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</si>
  <si>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</si>
  <si>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</si>
  <si>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</si>
  <si>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</si>
  <si>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</si>
  <si>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</si>
  <si>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</si>
  <si>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</si>
  <si>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</si>
  <si>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</si>
  <si>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</si>
  <si>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</si>
  <si>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</si>
  <si>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</si>
  <si>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</si>
  <si>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</si>
  <si>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</si>
  <si>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</si>
  <si>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</si>
  <si>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</si>
  <si>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</si>
  <si>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</si>
  <si>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</si>
  <si>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</si>
  <si>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</si>
  <si>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</si>
  <si>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</si>
  <si>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</si>
  <si>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</si>
  <si>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</si>
  <si>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</si>
  <si>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</si>
  <si>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</si>
  <si>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</si>
  <si>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</si>
  <si>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</si>
  <si>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</si>
  <si>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</si>
  <si>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</si>
  <si>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</si>
  <si>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</si>
  <si>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</si>
  <si>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</si>
  <si>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</si>
  <si>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</si>
  <si>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</si>
  <si>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</si>
  <si>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</si>
  <si>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</si>
  <si>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</si>
  <si>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</si>
  <si>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</si>
  <si>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</si>
  <si>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</si>
  <si>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</si>
  <si>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</si>
  <si>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</si>
  <si>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</si>
  <si>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</si>
  <si>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</si>
  <si>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</si>
  <si>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</si>
  <si>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</si>
  <si>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</si>
  <si>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</si>
  <si>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</si>
  <si>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</si>
  <si>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</si>
  <si>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</si>
  <si>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</si>
  <si>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</si>
  <si>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</si>
  <si>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</si>
  <si>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</si>
  <si>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</si>
  <si>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</si>
  <si>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</si>
  <si>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</si>
  <si>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</si>
  <si>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</si>
  <si>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</si>
  <si>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</si>
  <si>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</si>
  <si>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</si>
  <si>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</si>
  <si>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</si>
  <si>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</si>
  <si>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</si>
  <si>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</si>
  <si>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</si>
  <si>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</si>
  <si>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</si>
  <si>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</si>
  <si>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</si>
  <si>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</si>
  <si>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</si>
  <si>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</si>
  <si>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</si>
  <si>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</si>
  <si>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</si>
  <si>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</si>
  <si>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</si>
  <si>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</si>
  <si>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</si>
  <si>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</si>
  <si>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</si>
  <si>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</si>
  <si>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</si>
  <si>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</si>
  <si>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</si>
  <si>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</si>
  <si>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</si>
  <si>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</si>
  <si>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</si>
  <si>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</si>
  <si>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</si>
  <si>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</si>
  <si>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</si>
  <si>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</si>
  <si>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</si>
  <si>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</si>
  <si>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</si>
  <si>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</si>
  <si>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</si>
  <si>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</si>
  <si>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</si>
  <si>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</si>
  <si>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</si>
  <si>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</si>
  <si>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</si>
  <si>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</si>
  <si>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</si>
  <si>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</si>
  <si>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</si>
  <si>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</si>
  <si>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</si>
  <si>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</si>
  <si>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</si>
  <si>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</si>
  <si>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</si>
  <si>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</si>
  <si>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</si>
  <si>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</si>
  <si>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</si>
  <si>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</si>
  <si>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</si>
  <si>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</si>
  <si>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</si>
  <si>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</si>
  <si>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</si>
  <si>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</si>
  <si>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</si>
  <si>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</si>
  <si>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</si>
  <si>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</si>
  <si>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</si>
  <si>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</si>
  <si>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</si>
  <si>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</si>
  <si>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</si>
  <si>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</si>
  <si>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</si>
  <si>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</si>
  <si>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</si>
  <si>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</si>
  <si>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</si>
  <si>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</si>
  <si>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</si>
  <si>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</si>
  <si>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</si>
  <si>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</si>
  <si>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</si>
  <si>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</si>
  <si>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</si>
  <si>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</si>
  <si>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</si>
  <si>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</si>
  <si>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</si>
  <si>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</si>
  <si>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</si>
  <si>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</si>
  <si>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</si>
  <si>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</si>
  <si>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</si>
  <si>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</si>
  <si>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</si>
  <si>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</si>
  <si>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</si>
  <si>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</si>
  <si>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</si>
  <si>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</si>
  <si>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</si>
  <si>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</si>
  <si>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</si>
  <si>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</si>
  <si>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</si>
  <si>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</si>
  <si>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</si>
  <si>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</si>
  <si>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</si>
  <si>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</si>
  <si>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</si>
  <si>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</si>
  <si>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</si>
  <si>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</si>
  <si>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</si>
  <si>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</si>
  <si>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</si>
  <si>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</si>
  <si>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</si>
  <si>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</si>
  <si>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</si>
  <si>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</si>
  <si>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</si>
  <si>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</si>
  <si>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</si>
  <si>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</si>
  <si>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</si>
  <si>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</si>
  <si>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</si>
  <si>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</si>
  <si>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</si>
  <si>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</si>
  <si>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</si>
  <si>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</si>
  <si>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</si>
  <si>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</si>
  <si>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</si>
  <si>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</si>
  <si>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</si>
  <si>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</si>
  <si>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</si>
  <si>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</si>
  <si>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</si>
  <si>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</si>
  <si>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</si>
  <si>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</si>
  <si>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</si>
  <si>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</si>
  <si>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</si>
  <si>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</si>
  <si>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</si>
  <si>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</si>
  <si>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</si>
  <si>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</si>
  <si>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</si>
  <si>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</si>
  <si>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</si>
  <si>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</si>
  <si>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</si>
  <si>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</si>
  <si>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</si>
  <si>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</si>
  <si>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</si>
  <si>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</si>
  <si>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</si>
  <si>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</si>
  <si>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</si>
  <si>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</si>
  <si>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</si>
  <si>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</si>
  <si>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</si>
  <si>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</si>
  <si>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</si>
  <si>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</si>
  <si>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</si>
  <si>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</si>
  <si>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</si>
  <si>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</si>
  <si>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</si>
  <si>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</si>
  <si>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</si>
  <si>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</si>
  <si>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</si>
  <si>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</si>
  <si>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</si>
  <si>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</si>
  <si>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</si>
  <si>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</si>
  <si>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</si>
  <si>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</si>
  <si>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</si>
  <si>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</si>
  <si>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</si>
  <si>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</si>
  <si>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</si>
  <si>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</si>
  <si>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</si>
  <si>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</si>
  <si>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</si>
  <si>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</si>
  <si>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</si>
  <si>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</si>
  <si>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</si>
  <si>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</si>
  <si>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</si>
  <si>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</si>
  <si>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</si>
  <si>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</si>
  <si>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</si>
  <si>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</si>
  <si>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</si>
  <si>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</si>
  <si>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</si>
  <si>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</si>
  <si>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</si>
  <si>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</si>
  <si>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</si>
  <si>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</si>
  <si>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</si>
  <si>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</si>
  <si>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</si>
  <si>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</si>
  <si>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</si>
  <si>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</si>
  <si>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</si>
  <si>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</si>
  <si>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</si>
  <si>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</si>
  <si>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</si>
  <si>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</si>
  <si>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</si>
  <si>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</si>
  <si>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</si>
  <si>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</si>
  <si>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</si>
  <si>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</si>
  <si>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</si>
  <si>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</si>
  <si>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</si>
  <si>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</si>
  <si>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</si>
  <si>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</si>
  <si>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</si>
  <si>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</si>
  <si>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</si>
  <si>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</si>
  <si>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</si>
  <si>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</si>
  <si>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</si>
  <si>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</si>
  <si>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</si>
  <si>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</si>
  <si>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</si>
  <si>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</si>
  <si>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</si>
  <si>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</si>
  <si>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</si>
  <si>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</si>
  <si>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</si>
  <si>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</si>
  <si>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</si>
  <si>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</si>
  <si>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</si>
  <si>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</si>
  <si>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</si>
  <si>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</si>
  <si>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</si>
  <si>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</si>
  <si>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</si>
  <si>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</si>
  <si>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</si>
  <si>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</si>
  <si>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</si>
  <si>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</si>
  <si>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</si>
  <si>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</si>
  <si>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</si>
  <si>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</si>
  <si>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</si>
  <si>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</si>
  <si>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</si>
  <si>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</si>
  <si>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</si>
  <si>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</si>
  <si>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</si>
  <si>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</si>
  <si>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</si>
  <si>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</si>
  <si>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</si>
  <si>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</si>
  <si>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</si>
  <si>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</si>
  <si>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</si>
  <si>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</si>
  <si>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</si>
  <si>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</si>
  <si>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</si>
  <si>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</si>
  <si>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</si>
  <si>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</si>
  <si>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</si>
  <si>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</si>
  <si>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</si>
  <si>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</si>
  <si>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</si>
  <si>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</si>
  <si>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</si>
  <si>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</si>
  <si>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</si>
  <si>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</si>
  <si>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</si>
  <si>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</si>
  <si>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</si>
  <si>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</si>
  <si>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</si>
  <si>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</si>
  <si>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</si>
  <si>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</si>
  <si>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</si>
  <si>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</si>
  <si>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</si>
  <si>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</si>
  <si>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</si>
  <si>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</si>
  <si>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</si>
  <si>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</si>
  <si>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</si>
  <si>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</si>
  <si>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</si>
  <si>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</si>
  <si>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</si>
  <si>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</si>
  <si>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</si>
  <si>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</si>
  <si>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</si>
  <si>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</si>
  <si>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</si>
  <si>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</si>
  <si>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</si>
  <si>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</si>
  <si>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</si>
  <si>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</si>
  <si>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</si>
  <si>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</si>
  <si>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</si>
  <si>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</si>
  <si>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</si>
  <si>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</si>
  <si>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</si>
  <si>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</si>
  <si>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</si>
  <si>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</si>
  <si>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</si>
  <si>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</si>
  <si>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</si>
  <si>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</si>
  <si>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</si>
  <si>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</si>
  <si>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</si>
  <si>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</si>
  <si>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</si>
  <si>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</si>
  <si>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</si>
  <si>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</si>
  <si>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</si>
  <si>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</si>
  <si>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</si>
  <si>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</si>
  <si>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</si>
  <si>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</si>
  <si>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</si>
  <si>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</si>
  <si>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</si>
  <si>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</si>
  <si>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</si>
  <si>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</si>
  <si>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</si>
  <si>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</si>
  <si>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</si>
  <si>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</si>
  <si>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</si>
  <si>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</si>
  <si>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</si>
  <si>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</si>
  <si>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</si>
  <si>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</si>
  <si>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</si>
  <si>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</si>
  <si>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</si>
  <si>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</si>
  <si>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</si>
  <si>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</si>
  <si>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</si>
  <si>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</si>
  <si>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</si>
  <si>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</si>
  <si>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</si>
  <si>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</si>
  <si>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</si>
  <si>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</si>
  <si>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</si>
  <si>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</si>
  <si>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</si>
  <si>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</si>
  <si>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</si>
  <si>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</si>
  <si>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</si>
  <si>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</si>
  <si>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</si>
  <si>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</si>
  <si>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</si>
  <si>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</si>
  <si>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</si>
  <si>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</si>
  <si>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</si>
  <si>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</si>
  <si>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</si>
  <si>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</si>
  <si>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</si>
  <si>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</si>
  <si>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</si>
  <si>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</si>
  <si>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</si>
  <si>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</si>
  <si>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</si>
  <si>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</si>
  <si>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</si>
  <si>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</si>
  <si>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</si>
  <si>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</si>
  <si>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</si>
  <si>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</si>
  <si>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</si>
  <si>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</si>
  <si>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</si>
  <si>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</si>
  <si>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</si>
  <si>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</si>
  <si>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</si>
  <si>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</si>
  <si>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</si>
  <si>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</si>
  <si>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</si>
  <si>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</si>
  <si>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</si>
  <si>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</si>
  <si>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</si>
  <si>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</si>
  <si>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</si>
  <si>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</si>
  <si>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</si>
  <si>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</si>
  <si>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</si>
  <si>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</si>
  <si>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</si>
  <si>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</si>
  <si>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</si>
  <si>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</si>
  <si>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</si>
  <si>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</si>
  <si>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</si>
  <si>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</si>
  <si>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</si>
  <si>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</si>
  <si>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</si>
  <si>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</si>
  <si>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</si>
  <si>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</si>
  <si>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</si>
  <si>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</si>
  <si>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</si>
  <si>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</si>
  <si>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</si>
  <si>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</si>
  <si>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</si>
  <si>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</si>
  <si>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</si>
  <si>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</si>
  <si>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</si>
  <si>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</si>
  <si>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</si>
  <si>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</si>
  <si>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</si>
  <si>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</si>
  <si>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</si>
  <si>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</si>
  <si>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</si>
  <si>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</si>
  <si>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</si>
  <si>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</si>
  <si>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</si>
  <si>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</si>
  <si>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</si>
  <si>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</si>
  <si>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</si>
  <si>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</si>
  <si>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</si>
  <si>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</si>
  <si>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</si>
  <si>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</si>
  <si>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</si>
  <si>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</si>
  <si>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</si>
  <si>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</si>
  <si>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</si>
  <si>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</si>
  <si>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</si>
  <si>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</si>
  <si>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</si>
  <si>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</si>
  <si>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</si>
  <si>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</si>
  <si>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</si>
  <si>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</si>
  <si>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</si>
  <si>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</si>
  <si>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</si>
  <si>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</si>
  <si>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</si>
  <si>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</si>
  <si>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</si>
  <si>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</si>
  <si>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</si>
  <si>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</si>
  <si>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</si>
  <si>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</si>
  <si>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</si>
  <si>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</si>
  <si>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</si>
  <si>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</si>
  <si>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</si>
  <si>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</si>
  <si>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</si>
  <si>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</si>
  <si>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</si>
  <si>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</si>
  <si>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</si>
  <si>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</si>
  <si>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</si>
  <si>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</si>
  <si>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</si>
  <si>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</si>
  <si>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</si>
  <si>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</si>
  <si>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</si>
  <si>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</si>
  <si>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</si>
  <si>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</si>
  <si>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</si>
  <si>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</si>
  <si>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</si>
  <si>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</si>
  <si>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</si>
  <si>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</si>
  <si>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</si>
  <si>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</si>
  <si>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</si>
  <si>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</si>
  <si>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</si>
  <si>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</si>
  <si>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</si>
  <si>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</si>
  <si>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</si>
  <si>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</si>
  <si>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</si>
  <si>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</si>
  <si>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</si>
  <si>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</si>
  <si>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</si>
  <si>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</si>
  <si>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</si>
  <si>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</si>
  <si>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</si>
  <si>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</si>
  <si>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</si>
  <si>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</si>
  <si>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</si>
  <si>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</si>
  <si>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</si>
  <si>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</si>
  <si>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</si>
  <si>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</si>
  <si>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</si>
  <si>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</si>
  <si>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</si>
  <si>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</si>
  <si>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</si>
  <si>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</si>
  <si>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</si>
  <si>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</si>
  <si>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</si>
  <si>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</si>
  <si>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</si>
  <si>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</si>
  <si>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</si>
  <si>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</si>
  <si>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</si>
  <si>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</si>
  <si>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</si>
  <si>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</si>
  <si>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</si>
  <si>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</si>
  <si>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</si>
  <si>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</si>
  <si>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</si>
  <si>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</si>
  <si>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</si>
  <si>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</si>
  <si>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</si>
  <si>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</si>
  <si>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</si>
  <si>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</si>
  <si>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</si>
  <si>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</si>
  <si>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</si>
  <si>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</si>
  <si>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</si>
  <si>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</si>
  <si>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</si>
  <si>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</si>
  <si>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</si>
  <si>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</si>
  <si>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</si>
  <si>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</si>
  <si>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</si>
  <si>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</si>
  <si>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</si>
  <si>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</si>
  <si>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</si>
  <si>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</si>
  <si>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</si>
  <si>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</si>
  <si>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</si>
  <si>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</si>
  <si>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</si>
  <si>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</si>
  <si>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</si>
  <si>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</si>
  <si>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</si>
  <si>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</si>
  <si>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</si>
  <si>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</si>
  <si>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</si>
  <si>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</si>
  <si>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</si>
  <si>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</si>
  <si>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</si>
  <si>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</si>
  <si>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</si>
  <si>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</si>
  <si>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</si>
  <si>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</si>
  <si>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</si>
  <si>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</si>
  <si>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</si>
  <si>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</si>
  <si>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</si>
  <si>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</si>
  <si>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</si>
  <si>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</si>
  <si>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</si>
  <si>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</si>
  <si>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</si>
  <si>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</si>
  <si>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</si>
  <si>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</si>
  <si>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</si>
  <si>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</si>
  <si>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</si>
  <si>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</si>
  <si>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</si>
  <si>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</si>
  <si>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</si>
  <si>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</si>
  <si>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</si>
  <si>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</si>
  <si>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</si>
  <si>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</si>
  <si>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</si>
  <si>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</si>
  <si>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</si>
  <si>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</si>
  <si>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</si>
  <si>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</si>
  <si>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</si>
  <si>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</si>
  <si>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</si>
  <si>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</si>
  <si>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</si>
  <si>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</si>
  <si>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</si>
  <si>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</si>
  <si>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</si>
  <si>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</si>
  <si>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</si>
  <si>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</si>
  <si>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</si>
  <si>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</si>
  <si>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</si>
  <si>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</si>
  <si>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</si>
  <si>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</si>
  <si>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</si>
  <si>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</si>
  <si>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</si>
  <si>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</si>
  <si>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</si>
  <si>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</si>
  <si>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</si>
  <si>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</si>
  <si>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</si>
  <si>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</si>
  <si>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</si>
  <si>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</si>
  <si>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</si>
  <si>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</si>
  <si>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</si>
  <si>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</si>
  <si>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</si>
  <si>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</si>
  <si>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</si>
  <si>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</si>
  <si>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</si>
  <si>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</si>
  <si>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</si>
  <si>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</si>
  <si>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</si>
  <si>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</si>
  <si>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</si>
  <si>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</si>
  <si>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</si>
  <si>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</si>
  <si>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</si>
  <si>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</si>
  <si>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</si>
  <si>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</si>
  <si>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</si>
  <si>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</si>
  <si>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</si>
  <si>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</si>
  <si>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</si>
  <si>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</si>
  <si>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</si>
  <si>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</si>
  <si>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</si>
  <si>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</si>
  <si>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</si>
  <si>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</si>
  <si>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</si>
  <si>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</si>
  <si>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</si>
  <si>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</si>
  <si>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</si>
  <si>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</si>
  <si>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</si>
  <si>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</si>
  <si>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</si>
  <si>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</si>
  <si>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</si>
  <si>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</si>
  <si>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</si>
  <si>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</si>
  <si>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</si>
  <si>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</si>
  <si>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</si>
  <si>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</si>
  <si>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</si>
  <si>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</si>
  <si>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</si>
  <si>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</si>
  <si>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</si>
  <si>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</si>
  <si>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</si>
  <si>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</si>
  <si>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</si>
  <si>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</si>
  <si>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</si>
  <si>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</si>
  <si>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</si>
  <si>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</si>
  <si>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</si>
  <si>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</si>
  <si>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</si>
  <si>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</si>
  <si>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</si>
  <si>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</si>
  <si>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</si>
  <si>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</si>
  <si>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</si>
  <si>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</si>
  <si>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</si>
  <si>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</si>
  <si>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</si>
  <si>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</si>
  <si>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</si>
  <si>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</si>
  <si>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</si>
  <si>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</si>
  <si>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</si>
  <si>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</si>
  <si>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</si>
  <si>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</si>
  <si>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</si>
  <si>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</si>
  <si>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</si>
  <si>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</si>
  <si>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</si>
  <si>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</si>
  <si>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</si>
  <si>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</si>
  <si>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</si>
  <si>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</si>
  <si>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</si>
  <si>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</si>
  <si>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</si>
  <si>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</si>
  <si>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</si>
  <si>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</si>
  <si>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</si>
  <si>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</si>
  <si>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</si>
  <si>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</si>
  <si>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</si>
  <si>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</si>
  <si>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</si>
  <si>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</si>
  <si>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</si>
  <si>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</si>
  <si>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</si>
  <si>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</si>
  <si>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</si>
  <si>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</si>
  <si>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</si>
  <si>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</si>
  <si>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</si>
  <si>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</si>
  <si>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</si>
  <si>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</si>
  <si>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</si>
  <si>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</si>
  <si>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</si>
  <si>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</si>
  <si>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</si>
  <si>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</si>
  <si>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</si>
  <si>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</si>
  <si>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</si>
  <si>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</si>
  <si>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</si>
  <si>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</si>
  <si>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</si>
  <si>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</si>
  <si>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</si>
  <si>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</si>
  <si>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</si>
  <si>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</si>
  <si>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</si>
  <si>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</si>
  <si>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</si>
  <si>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</si>
  <si>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</si>
  <si>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</si>
  <si>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</si>
  <si>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</si>
  <si>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</si>
  <si>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</si>
  <si>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</si>
  <si>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</si>
  <si>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</si>
  <si>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</si>
  <si>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</si>
  <si>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</si>
  <si>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</si>
  <si>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</si>
  <si>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</si>
  <si>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</si>
  <si>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</si>
  <si>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</si>
  <si>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</si>
  <si>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</si>
  <si>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</si>
  <si>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</si>
  <si>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</si>
  <si>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</si>
  <si>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</si>
  <si>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</si>
  <si>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</si>
  <si>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</si>
  <si>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</si>
  <si>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</si>
  <si>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</si>
  <si>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</si>
  <si>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</si>
  <si>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</si>
  <si>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</si>
  <si>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</si>
  <si>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</si>
  <si>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</si>
  <si>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</si>
  <si>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</si>
  <si>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</si>
  <si>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</si>
  <si>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</si>
  <si>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</si>
  <si>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</si>
  <si>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</si>
  <si>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</si>
  <si>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</si>
  <si>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</si>
  <si>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</si>
  <si>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</si>
  <si>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</si>
  <si>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</si>
  <si>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</si>
  <si>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</si>
  <si>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</si>
  <si>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</si>
  <si>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</si>
  <si>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</si>
  <si>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</si>
  <si>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</si>
  <si>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</si>
  <si>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</si>
  <si>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</si>
  <si>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</si>
  <si>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</si>
  <si>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</si>
  <si>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</si>
  <si>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</si>
  <si>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</si>
  <si>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</si>
  <si>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</si>
  <si>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</si>
  <si>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</si>
  <si>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</si>
  <si>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</si>
  <si>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</si>
  <si>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</si>
  <si>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</si>
  <si>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</si>
  <si>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</si>
  <si>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</si>
  <si>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</si>
  <si>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</si>
  <si>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</si>
  <si>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</si>
  <si>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</si>
  <si>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</si>
  <si>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</si>
  <si>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</si>
  <si>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</si>
  <si>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</si>
  <si>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</si>
  <si>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</si>
  <si>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</si>
  <si>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</si>
  <si>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</si>
  <si>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</si>
  <si>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</si>
  <si>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</si>
  <si>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</si>
  <si>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</si>
  <si>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</si>
  <si>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</si>
  <si>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</si>
  <si>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</si>
  <si>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</si>
  <si>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</si>
  <si>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</si>
  <si>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</si>
  <si>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</si>
  <si>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</si>
  <si>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</si>
  <si>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</si>
  <si>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</si>
  <si>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</si>
  <si>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</si>
  <si>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</si>
  <si>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</si>
  <si>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</si>
  <si>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</si>
  <si>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</si>
  <si>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</si>
  <si>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</si>
  <si>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</si>
  <si>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</si>
  <si>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</si>
  <si>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</si>
  <si>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</si>
  <si>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</si>
  <si>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</si>
  <si>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</si>
  <si>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</si>
  <si>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</si>
  <si>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</si>
  <si>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</si>
  <si>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</si>
  <si>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</si>
  <si>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</si>
  <si>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</si>
  <si>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</si>
  <si>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</si>
  <si>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</si>
  <si>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</si>
  <si>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</si>
  <si>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</si>
  <si>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</si>
  <si>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</si>
  <si>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</si>
  <si>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</si>
  <si>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</si>
  <si>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</si>
  <si>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</si>
  <si>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</si>
  <si>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</si>
  <si>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</si>
  <si>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</si>
  <si>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</si>
  <si>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</si>
  <si>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</si>
  <si>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</si>
  <si>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</si>
  <si>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</si>
  <si>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</si>
  <si>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</si>
  <si>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</si>
  <si>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</si>
  <si>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</si>
  <si>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</si>
  <si>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</si>
  <si>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</si>
  <si>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</si>
  <si>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</si>
  <si>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</si>
  <si>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</si>
  <si>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</si>
  <si>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</si>
  <si>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</si>
  <si>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</si>
  <si>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</si>
  <si>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</si>
  <si>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</si>
  <si>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</si>
  <si>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</si>
  <si>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</si>
  <si>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</si>
  <si>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</si>
  <si>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</si>
  <si>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</si>
  <si>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</si>
  <si>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</si>
  <si>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</si>
  <si>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</si>
  <si>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</si>
  <si>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</si>
  <si>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</si>
  <si>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</si>
  <si>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</si>
  <si>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</si>
  <si>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</si>
  <si>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</si>
  <si>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</si>
  <si>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</si>
  <si>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</si>
  <si>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</si>
  <si>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</si>
  <si>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</si>
  <si>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</si>
  <si>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</si>
  <si>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</si>
  <si>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</si>
  <si>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</si>
  <si>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</si>
  <si>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</si>
  <si>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</si>
  <si>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</si>
  <si>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</si>
  <si>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</si>
  <si>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</si>
  <si>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</si>
  <si>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</si>
  <si>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</si>
  <si>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</si>
  <si>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</si>
  <si>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</si>
  <si>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</si>
  <si>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</si>
  <si>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</si>
  <si>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</si>
  <si>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</si>
  <si>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</si>
  <si>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</si>
  <si>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</si>
  <si>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</si>
  <si>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</si>
  <si>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</si>
  <si>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</si>
  <si>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</si>
  <si>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</si>
  <si>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</si>
  <si>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</si>
  <si>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</si>
  <si>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</si>
  <si>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</si>
  <si>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</si>
  <si>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</si>
  <si>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</si>
  <si>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</si>
  <si>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</si>
  <si>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</si>
  <si>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</si>
  <si>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</si>
  <si>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</si>
  <si>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</si>
  <si>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</si>
  <si>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</si>
  <si>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</si>
  <si>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</si>
  <si>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</si>
  <si>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</si>
  <si>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</si>
  <si>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</si>
  <si>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</si>
  <si>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</si>
  <si>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</si>
  <si>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</si>
  <si>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</si>
  <si>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</si>
  <si>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</si>
  <si>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</si>
  <si>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</si>
  <si>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</si>
  <si>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</si>
  <si>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</si>
  <si>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</si>
  <si>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</si>
  <si>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</si>
  <si>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</si>
  <si>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</si>
  <si>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</si>
  <si>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</si>
  <si>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</si>
  <si>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</si>
  <si>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</si>
  <si>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</si>
  <si>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</si>
  <si>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</si>
  <si>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</si>
  <si>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</si>
  <si>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</si>
  <si>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</si>
  <si>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</si>
  <si>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</si>
  <si>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</si>
  <si>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</si>
  <si>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</si>
  <si>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</si>
  <si>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</si>
  <si>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</si>
  <si>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</si>
  <si>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</si>
  <si>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</si>
  <si>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</si>
  <si>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</si>
  <si>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</si>
  <si>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</si>
  <si>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</si>
  <si>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</si>
  <si>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</si>
  <si>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</si>
  <si>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</si>
  <si>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</si>
  <si>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</si>
  <si>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</si>
  <si>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</si>
  <si>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</si>
  <si>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</si>
  <si>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</si>
  <si>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</si>
  <si>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</si>
  <si>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</si>
  <si>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</si>
  <si>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</si>
  <si>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</si>
  <si>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</si>
  <si>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</si>
  <si>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</si>
  <si>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</si>
  <si>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</si>
  <si>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</si>
  <si>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</si>
  <si>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</si>
  <si>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</si>
  <si>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</si>
  <si>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</si>
  <si>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</si>
  <si>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</si>
  <si>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</si>
  <si>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</si>
  <si>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</si>
  <si>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</si>
  <si>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</si>
  <si>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</si>
  <si>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</si>
  <si>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</si>
  <si>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</si>
  <si>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</si>
  <si>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</si>
  <si>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</si>
  <si>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</si>
  <si>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</si>
  <si>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</si>
  <si>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</si>
  <si>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</si>
  <si>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</si>
  <si>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</si>
  <si>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</si>
  <si>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</si>
  <si>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</si>
  <si>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</si>
  <si>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</si>
  <si>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</si>
  <si>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</si>
  <si>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</si>
  <si>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</si>
  <si>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</si>
  <si>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</si>
  <si>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</si>
  <si>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</si>
  <si>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</si>
  <si>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</si>
  <si>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</si>
  <si>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</si>
  <si>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</si>
  <si>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</si>
  <si>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</si>
  <si>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</si>
  <si>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</si>
  <si>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</si>
  <si>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</si>
  <si>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</si>
  <si>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</si>
  <si>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</si>
  <si>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</si>
  <si>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</si>
  <si>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</si>
  <si>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</si>
  <si>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</si>
  <si>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</si>
  <si>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</si>
  <si>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</si>
  <si>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</si>
  <si>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</si>
  <si>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</si>
  <si>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</si>
  <si>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</si>
  <si>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</si>
  <si>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</si>
  <si>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</si>
  <si>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</si>
  <si>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</si>
  <si>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</si>
  <si>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</si>
  <si>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</si>
  <si>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</si>
  <si>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</si>
  <si>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</si>
  <si>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</si>
  <si>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</si>
  <si>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</si>
  <si>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</si>
  <si>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</si>
  <si>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</si>
  <si>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</si>
  <si>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</si>
  <si>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</si>
  <si>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</si>
  <si>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</si>
  <si>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</si>
  <si>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</si>
  <si>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</si>
  <si>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</si>
  <si>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</si>
  <si>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</si>
  <si>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</si>
  <si>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</si>
  <si>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</si>
  <si>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</si>
  <si>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</si>
  <si>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</si>
  <si>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</si>
  <si>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</si>
  <si>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</si>
  <si>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</si>
  <si>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</si>
  <si>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</si>
  <si>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</si>
  <si>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</si>
  <si>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</si>
  <si>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</si>
  <si>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</si>
  <si>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</si>
  <si>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</si>
  <si>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</si>
  <si>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</si>
  <si>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</si>
  <si>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</si>
  <si>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</si>
  <si>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</si>
  <si>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</si>
  <si>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</si>
  <si>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</si>
  <si>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</si>
  <si>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</si>
  <si>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</si>
  <si>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</si>
  <si>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</si>
  <si>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</si>
  <si>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</si>
  <si>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</si>
  <si>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</si>
  <si>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</si>
  <si>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</si>
  <si>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</si>
  <si>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</si>
  <si>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</si>
  <si>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</si>
  <si>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</si>
  <si>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</si>
  <si>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</si>
  <si>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</si>
  <si>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</si>
  <si>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</si>
  <si>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</si>
  <si>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</si>
  <si>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</si>
  <si>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</si>
  <si>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</si>
  <si>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</si>
  <si>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</si>
  <si>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</si>
  <si>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</si>
  <si>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</si>
  <si>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</si>
  <si>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</si>
  <si>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</si>
  <si>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</si>
  <si>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</si>
  <si>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</si>
  <si>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</si>
  <si>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</si>
  <si>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</si>
  <si>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</si>
  <si>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</si>
  <si>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</si>
  <si>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</si>
  <si>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</si>
  <si>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</si>
  <si>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</si>
  <si>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</si>
  <si>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</si>
  <si>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</si>
  <si>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</si>
  <si>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</si>
  <si>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</si>
  <si>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</si>
  <si>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</si>
  <si>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</si>
  <si>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</si>
  <si>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</si>
  <si>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</si>
  <si>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</si>
  <si>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</si>
  <si>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</si>
  <si>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</si>
  <si>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</si>
  <si>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</si>
  <si>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</si>
  <si>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</si>
  <si>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</si>
  <si>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</si>
  <si>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</si>
  <si>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</si>
  <si>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</si>
  <si>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</si>
  <si>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</si>
  <si>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</si>
  <si>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</si>
  <si>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</si>
  <si>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</si>
  <si>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</si>
  <si>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</si>
  <si>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</si>
  <si>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</si>
  <si>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</si>
  <si>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</si>
  <si>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</si>
  <si>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</si>
  <si>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</si>
  <si>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</si>
  <si>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</si>
  <si>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</si>
  <si>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</si>
  <si>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</si>
  <si>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</si>
  <si>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</si>
  <si>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</si>
  <si>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</si>
  <si>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</si>
  <si>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</si>
  <si>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</si>
  <si>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</si>
  <si>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</si>
  <si>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</si>
  <si>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</si>
  <si>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</si>
  <si>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</si>
  <si>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</si>
  <si>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</si>
  <si>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</si>
  <si>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</si>
  <si>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</si>
  <si>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</si>
  <si>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</si>
  <si>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</si>
  <si>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</si>
  <si>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</si>
  <si>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</si>
  <si>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</si>
  <si>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</si>
  <si>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</si>
  <si>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</si>
  <si>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</si>
  <si>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</si>
  <si>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</si>
  <si>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</si>
  <si>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</si>
  <si>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</si>
  <si>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</si>
  <si>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</si>
  <si>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</si>
  <si>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</si>
  <si>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</si>
  <si>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</si>
  <si>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</si>
  <si>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</si>
  <si>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</si>
  <si>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</si>
  <si>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</si>
  <si>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</si>
  <si>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</si>
  <si>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</si>
  <si>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</si>
  <si>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</si>
  <si>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</si>
  <si>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</si>
  <si>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</si>
  <si>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</si>
  <si>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</si>
  <si>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</si>
  <si>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</si>
  <si>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</si>
  <si>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</si>
  <si>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</si>
  <si>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</si>
  <si>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</si>
  <si>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</si>
  <si>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</si>
  <si>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</si>
  <si>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</si>
  <si>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</si>
  <si>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</si>
  <si>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</si>
  <si>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</si>
  <si>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</si>
  <si>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</si>
  <si>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</si>
  <si>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</si>
  <si>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</si>
  <si>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</si>
  <si>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</si>
  <si>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</si>
  <si>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</si>
  <si>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</si>
  <si>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</si>
  <si>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</si>
  <si>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</si>
  <si>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</si>
  <si>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</si>
  <si>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</si>
  <si>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</si>
  <si>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</si>
  <si>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</si>
  <si>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</si>
  <si>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</si>
  <si>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</si>
  <si>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</si>
  <si>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</si>
  <si>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</si>
  <si>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</si>
  <si>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</si>
  <si>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</si>
  <si>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</si>
  <si>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</si>
  <si>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</si>
  <si>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</si>
  <si>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</si>
  <si>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</si>
  <si>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</si>
  <si>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</si>
  <si>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</si>
  <si>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</si>
  <si>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</si>
  <si>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</si>
  <si>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</si>
  <si>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</si>
  <si>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</si>
  <si>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</si>
  <si>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</si>
  <si>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</si>
  <si>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</si>
  <si>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</si>
  <si>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</si>
  <si>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</si>
  <si>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</si>
  <si>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</si>
  <si>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</si>
  <si>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</si>
  <si>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</si>
  <si>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</si>
  <si>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</si>
  <si>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</si>
  <si>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</si>
  <si>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</si>
  <si>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</si>
  <si>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</si>
  <si>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</si>
  <si>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</si>
  <si>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</si>
  <si>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</si>
  <si>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</si>
  <si>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</si>
  <si>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</si>
  <si>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</si>
  <si>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</si>
  <si>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</si>
  <si>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</si>
  <si>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</si>
  <si>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</si>
  <si>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</si>
  <si>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</si>
  <si>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</si>
  <si>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</si>
  <si>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</si>
  <si>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</si>
  <si>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</si>
  <si>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</si>
  <si>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</si>
  <si>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</si>
  <si>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</si>
  <si>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</si>
  <si>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</si>
  <si>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</si>
  <si>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</si>
  <si>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</si>
  <si>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</si>
  <si>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</si>
  <si>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</si>
  <si>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</si>
  <si>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</si>
  <si>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</si>
  <si>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</si>
  <si>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</si>
  <si>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</si>
  <si>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</si>
  <si>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</si>
  <si>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</si>
  <si>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</si>
  <si>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</si>
  <si>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</si>
  <si>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</si>
  <si>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</si>
  <si>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</si>
  <si>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</si>
  <si>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</si>
  <si>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</si>
  <si>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</si>
  <si>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</si>
  <si>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</si>
  <si>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</si>
  <si>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</si>
  <si>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</si>
  <si>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</si>
  <si>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</si>
  <si>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</si>
  <si>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</si>
  <si>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</si>
  <si>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</si>
  <si>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</si>
  <si>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</si>
  <si>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</si>
  <si>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</si>
  <si>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</si>
  <si>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</si>
  <si>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</si>
  <si>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</si>
  <si>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</si>
  <si>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</si>
  <si>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</si>
  <si>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</si>
  <si>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</si>
  <si>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</si>
  <si>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</si>
  <si>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</si>
  <si>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</si>
  <si>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</si>
  <si>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</si>
  <si>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</si>
  <si>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</si>
  <si>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</si>
  <si>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</si>
  <si>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</si>
  <si>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</si>
  <si>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</si>
  <si>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</si>
  <si>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</si>
  <si>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</si>
  <si>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</si>
  <si>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</si>
  <si>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</si>
  <si>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</si>
  <si>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</si>
  <si>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</si>
  <si>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</si>
  <si>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</si>
  <si>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</si>
  <si>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</si>
  <si>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</si>
  <si>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</si>
  <si>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</si>
  <si>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</si>
  <si>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</si>
  <si>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</si>
  <si>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</si>
  <si>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</si>
  <si>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</si>
  <si>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</si>
  <si>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</si>
  <si>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</si>
  <si>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</si>
  <si>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</si>
  <si>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</si>
  <si>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</si>
  <si>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</si>
  <si>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</si>
  <si>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</si>
  <si>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</si>
  <si>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</si>
  <si>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</si>
  <si>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</si>
  <si>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</si>
  <si>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</si>
  <si>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</si>
  <si>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</si>
  <si>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</si>
  <si>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</si>
  <si>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</si>
  <si>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</si>
  <si>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</si>
  <si>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</si>
  <si>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</si>
  <si>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</si>
  <si>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</si>
  <si>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</si>
  <si>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</si>
  <si>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</si>
  <si>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</si>
  <si>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</si>
  <si>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</si>
  <si>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</si>
  <si>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</si>
  <si>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</si>
  <si>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</si>
  <si>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</si>
  <si>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</si>
  <si>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</si>
  <si>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</si>
  <si>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</si>
  <si>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</si>
  <si>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</si>
  <si>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</si>
  <si>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</si>
  <si>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</si>
  <si>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</si>
  <si>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</si>
  <si>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</si>
  <si>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</si>
  <si>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</si>
  <si>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</si>
  <si>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</si>
  <si>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</si>
  <si>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</si>
  <si>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</si>
  <si>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</si>
  <si>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</si>
  <si>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</si>
  <si>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</si>
  <si>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</si>
  <si>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</si>
  <si>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</si>
  <si>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</si>
  <si>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</si>
  <si>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</si>
  <si>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</si>
  <si>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</si>
  <si>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</si>
  <si>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</si>
  <si>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</si>
  <si>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</si>
  <si>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</si>
  <si>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</si>
  <si>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</si>
  <si>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</si>
  <si>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</si>
  <si>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</si>
  <si>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</si>
  <si>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</si>
  <si>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</si>
  <si>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</si>
  <si>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</si>
  <si>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</si>
  <si>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</si>
  <si>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</si>
  <si>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</si>
  <si>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</si>
  <si>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</si>
  <si>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</si>
  <si>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</si>
  <si>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</si>
  <si>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</si>
  <si>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</si>
  <si>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</si>
  <si>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</si>
  <si>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</si>
  <si>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</si>
  <si>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</si>
  <si>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</si>
  <si>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</si>
  <si>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</si>
  <si>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</si>
  <si>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</si>
  <si>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</si>
  <si>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</si>
  <si>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</si>
  <si>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</si>
  <si>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</si>
  <si>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</si>
  <si>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</si>
  <si>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</si>
  <si>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</si>
  <si>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</si>
  <si>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</si>
  <si>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</si>
  <si>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</si>
  <si>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</si>
  <si>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</si>
  <si>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</si>
  <si>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</si>
  <si>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</si>
  <si>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</si>
  <si>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</si>
  <si>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</si>
  <si>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</si>
  <si>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</si>
  <si>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</si>
  <si>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</si>
  <si>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</si>
  <si>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</si>
  <si>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</si>
  <si>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</si>
  <si>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</si>
  <si>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</si>
  <si>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</si>
  <si>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</si>
  <si>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</si>
  <si>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</si>
  <si>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</si>
  <si>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</si>
  <si>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</si>
  <si>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</si>
  <si>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</si>
  <si>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</si>
  <si>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</si>
  <si>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</si>
  <si>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</si>
  <si>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</si>
  <si>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</si>
  <si>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</si>
  <si>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</si>
  <si>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</si>
  <si>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</si>
  <si>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</si>
  <si>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</si>
  <si>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</si>
  <si>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</si>
  <si>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</si>
  <si>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</si>
  <si>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</si>
  <si>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</si>
  <si>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</si>
  <si>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</si>
  <si>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</si>
  <si>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</si>
  <si>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</si>
  <si>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</si>
  <si>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</si>
  <si>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</si>
  <si>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</si>
  <si>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</si>
  <si>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</si>
  <si>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</si>
  <si>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</si>
  <si>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</si>
  <si>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</si>
  <si>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</si>
  <si>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</si>
  <si>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</si>
  <si>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</si>
  <si>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</si>
  <si>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</si>
  <si>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</si>
  <si>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</si>
  <si>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</si>
  <si>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</si>
  <si>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</si>
  <si>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</si>
  <si>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</si>
  <si>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</si>
  <si>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</si>
  <si>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</si>
  <si>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</si>
  <si>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</si>
  <si>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</si>
  <si>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</si>
  <si>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</si>
  <si>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</si>
  <si>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</si>
  <si>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</si>
  <si>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</si>
  <si>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</si>
  <si>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</si>
  <si>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</si>
  <si>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</si>
  <si>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</si>
  <si>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</si>
  <si>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</si>
  <si>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</si>
  <si>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</si>
  <si>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</si>
  <si>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</si>
  <si>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</si>
  <si>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</si>
  <si>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</si>
  <si>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</si>
  <si>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</si>
  <si>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</si>
  <si>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</si>
  <si>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</si>
  <si>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</si>
  <si>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</si>
  <si>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</si>
  <si>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</si>
  <si>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</si>
  <si>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</si>
  <si>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</si>
  <si>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</si>
  <si>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</si>
  <si>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</si>
  <si>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</si>
  <si>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</si>
  <si>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</si>
  <si>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</si>
  <si>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</si>
  <si>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</si>
  <si>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</si>
  <si>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</si>
  <si>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</si>
  <si>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</si>
  <si>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</si>
  <si>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</si>
  <si>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</si>
  <si>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</si>
  <si>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</si>
  <si>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</si>
  <si>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</si>
  <si>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</si>
  <si>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</si>
  <si>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</si>
  <si>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</si>
  <si>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</si>
  <si>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</si>
  <si>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</si>
  <si>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</si>
  <si>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</si>
  <si>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</si>
  <si>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</si>
  <si>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</si>
  <si>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</si>
  <si>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</si>
  <si>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</si>
  <si>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</si>
  <si>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</si>
  <si>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</si>
  <si>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</si>
  <si>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</si>
  <si>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</si>
  <si>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</si>
  <si>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</si>
  <si>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</si>
  <si>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</si>
  <si>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</si>
  <si>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</si>
  <si>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</si>
  <si>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</si>
  <si>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</si>
  <si>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</si>
  <si>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</si>
  <si>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</si>
  <si>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</si>
  <si>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</si>
  <si>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</si>
  <si>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</si>
  <si>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</si>
  <si>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</si>
  <si>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</si>
  <si>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</si>
  <si>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</si>
  <si>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</si>
  <si>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</si>
  <si>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</si>
  <si>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</si>
  <si>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</si>
  <si>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</si>
  <si>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</si>
  <si>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</si>
  <si>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</si>
  <si>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</si>
  <si>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</si>
  <si>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</si>
  <si>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</si>
  <si>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</si>
  <si>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</si>
  <si>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</si>
  <si>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</si>
  <si>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</si>
  <si>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</si>
  <si>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</si>
  <si>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</si>
  <si>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</si>
  <si>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</si>
  <si>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</si>
  <si>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</si>
  <si>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</si>
  <si>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</si>
  <si>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</si>
  <si>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</si>
  <si>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</si>
  <si>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</si>
  <si>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</si>
  <si>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</si>
  <si>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</si>
  <si>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</si>
  <si>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</si>
  <si>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</si>
  <si>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</si>
  <si>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</si>
  <si>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</si>
  <si>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</si>
  <si>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</si>
  <si>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</si>
  <si>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</si>
  <si>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</si>
  <si>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</si>
  <si>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</si>
  <si>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</si>
  <si>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</si>
  <si>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</si>
  <si>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</si>
  <si>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</si>
  <si>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</si>
  <si>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</si>
  <si>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</si>
  <si>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</si>
  <si>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</si>
  <si>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</si>
  <si>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</si>
  <si>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</si>
  <si>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</si>
  <si>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</si>
  <si>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</si>
  <si>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</si>
  <si>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</si>
  <si>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</si>
  <si>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</si>
  <si>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</si>
  <si>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</si>
  <si>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</si>
  <si>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</si>
  <si>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</si>
  <si>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</si>
  <si>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</si>
  <si>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</si>
  <si>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</si>
  <si>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</si>
  <si>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</si>
  <si>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</si>
  <si>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</si>
  <si>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</si>
  <si>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</si>
  <si>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</si>
  <si>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</si>
  <si>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</si>
  <si>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</si>
  <si>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</si>
  <si>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</si>
  <si>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</si>
  <si>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</si>
  <si>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</si>
  <si>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</si>
  <si>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</si>
  <si>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</si>
  <si>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</si>
  <si>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</si>
  <si>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</si>
  <si>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</si>
  <si>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</si>
  <si>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</si>
  <si>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</si>
  <si>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</si>
  <si>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</si>
  <si>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</si>
  <si>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</si>
  <si>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</si>
  <si>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</si>
  <si>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</si>
  <si>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</si>
  <si>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</si>
  <si>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</si>
  <si>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</si>
  <si>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</si>
  <si>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</si>
  <si>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</si>
  <si>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</si>
  <si>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</si>
  <si>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</si>
  <si>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</si>
  <si>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</si>
  <si>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</si>
  <si>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</si>
  <si>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</si>
  <si>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</si>
  <si>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</si>
  <si>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</si>
  <si>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</si>
  <si>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</si>
  <si>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</si>
  <si>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</si>
  <si>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</si>
  <si>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</si>
  <si>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</si>
  <si>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</si>
  <si>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</si>
  <si>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</si>
  <si>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</si>
  <si>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</si>
  <si>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</si>
  <si>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</si>
  <si>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</si>
  <si>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</si>
  <si>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</si>
  <si>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</si>
  <si>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</si>
  <si>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</si>
  <si>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</si>
  <si>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</si>
  <si>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</si>
  <si>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</si>
  <si>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</si>
  <si>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</si>
  <si>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</si>
  <si>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</si>
  <si>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</si>
  <si>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</si>
  <si>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</si>
  <si>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</si>
  <si>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</si>
  <si>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</si>
  <si>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</si>
  <si>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</si>
  <si>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</si>
  <si>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</si>
  <si>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</si>
  <si>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</si>
  <si>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</si>
  <si>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</si>
  <si>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</si>
  <si>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</si>
  <si>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</si>
  <si>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</si>
  <si>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</si>
  <si>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</si>
  <si>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</si>
  <si>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</si>
  <si>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</si>
  <si>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</si>
  <si>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</si>
  <si>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</si>
  <si>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</si>
  <si>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</si>
  <si>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</si>
  <si>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</si>
  <si>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</si>
  <si>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</si>
  <si>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</si>
  <si>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</si>
  <si>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</si>
  <si>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</si>
  <si>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</si>
  <si>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</si>
  <si>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</si>
  <si>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</si>
  <si>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</si>
  <si>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</si>
  <si>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</si>
  <si>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</si>
  <si>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</si>
  <si>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</si>
  <si>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</si>
  <si>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</si>
  <si>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</si>
  <si>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</si>
  <si>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</si>
  <si>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</si>
  <si>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</si>
  <si>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</si>
  <si>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</si>
  <si>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</si>
  <si>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</si>
  <si>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</si>
  <si>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</si>
  <si>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</si>
  <si>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</si>
  <si>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</si>
  <si>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</si>
  <si>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</si>
  <si>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</si>
  <si>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</si>
  <si>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</si>
  <si>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</si>
  <si>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</si>
  <si>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</si>
  <si>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</si>
  <si>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</si>
  <si>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</si>
  <si>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</si>
  <si>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</si>
  <si>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</si>
  <si>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</si>
  <si>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</si>
  <si>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</si>
  <si>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</si>
  <si>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</si>
  <si>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</si>
  <si>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</si>
  <si>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</si>
  <si>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</si>
  <si>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</si>
  <si>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</si>
  <si>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</si>
  <si>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</si>
  <si>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</si>
  <si>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</si>
  <si>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</si>
  <si>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</si>
  <si>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</si>
  <si>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</si>
  <si>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</si>
  <si>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</si>
  <si>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</si>
  <si>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</si>
  <si>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</si>
  <si>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</si>
  <si>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</si>
  <si>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</si>
  <si>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</si>
  <si>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</si>
  <si>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</si>
  <si>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</si>
  <si>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</si>
  <si>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</si>
  <si>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</si>
  <si>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</si>
  <si>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</si>
  <si>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</si>
  <si>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</si>
  <si>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</si>
  <si>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</si>
  <si>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</si>
  <si>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</si>
  <si>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</si>
  <si>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</si>
  <si>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</si>
  <si>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</si>
  <si>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</si>
  <si>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</si>
  <si>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</si>
  <si>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</si>
  <si>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</si>
  <si>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</si>
  <si>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</si>
  <si>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</si>
  <si>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</si>
  <si>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</si>
  <si>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</si>
  <si>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</si>
  <si>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</si>
  <si>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</si>
  <si>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</si>
  <si>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</si>
  <si>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</si>
  <si>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</si>
  <si>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</si>
  <si>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</si>
  <si>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</si>
  <si>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</si>
  <si>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</si>
  <si>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</si>
  <si>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</si>
  <si>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</si>
  <si>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</si>
  <si>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</si>
  <si>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</si>
  <si>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</si>
  <si>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</si>
  <si>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</si>
  <si>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</si>
  <si>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</si>
  <si>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</si>
  <si>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</si>
  <si>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</si>
  <si>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</si>
  <si>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</si>
  <si>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</si>
  <si>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</si>
  <si>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</si>
  <si>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</si>
  <si>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</si>
  <si>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</si>
  <si>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</si>
  <si>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</si>
  <si>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</si>
  <si>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</si>
  <si>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</si>
  <si>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</si>
  <si>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</si>
  <si>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</si>
  <si>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</si>
  <si>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</si>
  <si>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</si>
  <si>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</si>
  <si>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</si>
  <si>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</si>
  <si>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</si>
  <si>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</si>
  <si>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</si>
  <si>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</si>
  <si>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</si>
  <si>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</si>
  <si>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</si>
  <si>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</si>
  <si>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</si>
  <si>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</si>
  <si>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</si>
  <si>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</si>
  <si>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</si>
  <si>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</si>
  <si>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</si>
  <si>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</si>
  <si>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</si>
  <si>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</si>
  <si>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</si>
  <si>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</si>
  <si>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</si>
  <si>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</si>
  <si>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</si>
  <si>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</si>
  <si>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</si>
  <si>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</si>
  <si>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</si>
  <si>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</si>
  <si>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</si>
  <si>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</si>
  <si>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</si>
  <si>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</si>
  <si>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</si>
  <si>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</si>
  <si>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</si>
  <si>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</si>
  <si>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</si>
  <si>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</si>
  <si>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</si>
  <si>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</si>
  <si>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</si>
  <si>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</si>
  <si>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</si>
  <si>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</si>
  <si>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</si>
  <si>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</si>
  <si>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</si>
  <si>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</si>
  <si>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</si>
  <si>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</si>
  <si>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</si>
  <si>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</si>
  <si>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</si>
  <si>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</si>
  <si>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</si>
  <si>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</si>
  <si>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</si>
  <si>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</si>
  <si>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</si>
  <si>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</si>
  <si>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</si>
  <si>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</si>
  <si>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</si>
  <si>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</si>
  <si>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</si>
  <si>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</si>
  <si>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</si>
  <si>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</si>
  <si>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</si>
  <si>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</si>
  <si>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</si>
  <si>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</si>
  <si>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</si>
  <si>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</si>
  <si>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</si>
  <si>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</si>
  <si>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</si>
  <si>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</si>
  <si>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</si>
  <si>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</si>
  <si>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</si>
  <si>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</si>
  <si>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</si>
  <si>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</si>
  <si>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</si>
  <si>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</si>
  <si>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</si>
  <si>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</si>
  <si>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</si>
  <si>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</si>
  <si>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</si>
  <si>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</si>
  <si>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</si>
  <si>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</si>
  <si>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</si>
  <si>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</si>
  <si>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</si>
  <si>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</si>
  <si>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</si>
  <si>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</si>
  <si>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</si>
  <si>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</si>
  <si>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</si>
  <si>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</si>
  <si>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</si>
  <si>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</si>
  <si>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</si>
  <si>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</si>
  <si>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</si>
  <si>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</si>
  <si>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</si>
  <si>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</si>
  <si>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</si>
  <si>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</si>
  <si>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</si>
  <si>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</si>
  <si>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</si>
  <si>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</si>
  <si>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</si>
  <si>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</si>
  <si>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</si>
  <si>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</si>
  <si>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</si>
  <si>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</si>
  <si>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</si>
  <si>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</si>
  <si>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</si>
  <si>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</si>
  <si>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</si>
  <si>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</si>
  <si>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</si>
  <si>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</si>
  <si>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</si>
  <si>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</si>
  <si>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</si>
  <si>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</si>
  <si>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</si>
  <si>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</si>
  <si>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</si>
  <si>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</si>
  <si>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</si>
  <si>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</si>
  <si>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</si>
  <si>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</si>
  <si>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</si>
  <si>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</si>
  <si>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</si>
  <si>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</si>
  <si>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</si>
  <si>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</si>
  <si>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</si>
  <si>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</si>
  <si>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</si>
  <si>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</si>
  <si>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</si>
  <si>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</si>
  <si>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</si>
  <si>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</si>
  <si>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</si>
  <si>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</si>
  <si>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</si>
  <si>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</si>
  <si>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</si>
  <si>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</si>
  <si>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</si>
  <si>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</si>
  <si>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</si>
  <si>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</si>
  <si>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</si>
  <si>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</si>
  <si>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</si>
  <si>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</si>
  <si>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</si>
  <si>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</si>
  <si>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</si>
  <si>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</si>
  <si>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</si>
  <si>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</si>
  <si>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</si>
  <si>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</si>
  <si>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</si>
  <si>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</si>
  <si>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</si>
  <si>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</si>
  <si>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</si>
  <si>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</si>
  <si>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</si>
  <si>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</si>
  <si>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</si>
  <si>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</si>
  <si>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</si>
  <si>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</si>
  <si>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</si>
  <si>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</si>
  <si>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</si>
  <si>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</si>
  <si>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</si>
  <si>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</si>
  <si>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</si>
  <si>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</si>
  <si>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</si>
  <si>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</si>
  <si>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</si>
  <si>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</si>
  <si>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</si>
  <si>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</si>
  <si>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</si>
  <si>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</si>
  <si>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</si>
  <si>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</si>
  <si>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</si>
  <si>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</si>
  <si>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</si>
  <si>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</si>
  <si>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</si>
  <si>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</si>
  <si>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</si>
  <si>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</si>
  <si>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</si>
  <si>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</si>
  <si>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</si>
  <si>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</si>
  <si>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</si>
  <si>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</si>
  <si>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</si>
  <si>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</si>
  <si>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</si>
  <si>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</si>
  <si>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</si>
  <si>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</si>
  <si>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</si>
  <si>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</si>
  <si>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</si>
  <si>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</si>
  <si>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</si>
  <si>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</si>
  <si>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</si>
  <si>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</si>
  <si>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</si>
  <si>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</si>
  <si>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</si>
  <si>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</si>
  <si>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</si>
  <si>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</si>
  <si>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</si>
  <si>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</si>
  <si>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</si>
  <si>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</si>
  <si>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</si>
  <si>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</si>
  <si>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</si>
  <si>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</si>
  <si>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</si>
  <si>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</si>
  <si>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</si>
  <si>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</si>
  <si>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</si>
  <si>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</si>
  <si>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</si>
  <si>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</si>
  <si>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</si>
  <si>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</si>
  <si>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</si>
  <si>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</si>
  <si>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</si>
  <si>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</si>
  <si>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</si>
  <si>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</si>
  <si>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</si>
  <si>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</si>
  <si>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</si>
  <si>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</si>
  <si>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</si>
  <si>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</si>
  <si>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</si>
  <si>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</si>
  <si>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</si>
  <si>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</si>
  <si>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</si>
  <si>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</si>
  <si>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</si>
  <si>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</si>
  <si>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</si>
  <si>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</si>
  <si>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</si>
  <si>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</si>
  <si>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</si>
  <si>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</si>
  <si>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</si>
  <si>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</si>
  <si>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</si>
  <si>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</si>
  <si>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</si>
  <si>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</si>
  <si>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</si>
  <si>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</si>
  <si>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</si>
  <si>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</si>
  <si>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</si>
  <si>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</si>
  <si>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</si>
  <si>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</si>
  <si>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</si>
  <si>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</si>
  <si>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</si>
  <si>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</si>
  <si>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</si>
  <si>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</si>
  <si>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</si>
  <si>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</si>
  <si>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</si>
  <si>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</si>
  <si>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</si>
  <si>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</si>
  <si>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</si>
  <si>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</si>
  <si>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</si>
  <si>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</si>
  <si>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</si>
  <si>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</si>
  <si>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</si>
  <si>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</si>
  <si>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</si>
  <si>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</si>
  <si>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</si>
  <si>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</si>
  <si>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</si>
  <si>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</si>
  <si>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</si>
  <si>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</si>
  <si>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</si>
  <si>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</si>
  <si>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</si>
  <si>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</si>
  <si>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</si>
  <si>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</si>
  <si>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</si>
  <si>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</si>
  <si>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</si>
  <si>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</si>
  <si>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</si>
  <si>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</si>
  <si>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</si>
  <si>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</si>
  <si>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</si>
  <si>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</si>
  <si>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</si>
  <si>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</si>
  <si>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</si>
  <si>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</si>
  <si>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</si>
  <si>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</si>
  <si>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</si>
  <si>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</si>
  <si>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</si>
  <si>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</si>
  <si>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</si>
  <si>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</si>
  <si>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</si>
  <si>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</si>
  <si>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</si>
  <si>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</si>
  <si>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</si>
  <si>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</si>
  <si>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</si>
  <si>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</si>
  <si>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</si>
  <si>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</si>
  <si>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</si>
  <si>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</si>
  <si>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</si>
  <si>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</si>
  <si>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</si>
  <si>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</si>
  <si>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</si>
  <si>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</si>
  <si>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</si>
  <si>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</si>
  <si>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</si>
  <si>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</si>
  <si>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</si>
  <si>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</si>
  <si>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</si>
  <si>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</si>
  <si>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</si>
  <si>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</si>
  <si>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</si>
  <si>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</si>
  <si>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</si>
  <si>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</si>
  <si>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</si>
  <si>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</si>
  <si>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</si>
  <si>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</si>
  <si>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</si>
  <si>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</si>
  <si>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</si>
  <si>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</si>
  <si>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</si>
  <si>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</si>
  <si>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</si>
  <si>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</si>
  <si>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</si>
  <si>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</si>
  <si>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</si>
  <si>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</si>
  <si>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</si>
  <si>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</si>
  <si>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</si>
  <si>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</si>
  <si>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</si>
  <si>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</si>
  <si>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</si>
  <si>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</si>
  <si>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</si>
  <si>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</si>
  <si>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</si>
  <si>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</si>
  <si>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</si>
  <si>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</si>
  <si>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</si>
  <si>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</si>
  <si>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</si>
  <si>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</si>
  <si>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</si>
  <si>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</si>
  <si>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</si>
  <si>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</si>
  <si>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</si>
  <si>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</si>
  <si>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</si>
  <si>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</si>
  <si>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</si>
  <si>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</si>
  <si>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</si>
  <si>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</si>
  <si>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</si>
  <si>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</si>
  <si>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</si>
  <si>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</si>
  <si>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</si>
  <si>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</si>
  <si>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</si>
  <si>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</si>
  <si>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</si>
  <si>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</si>
  <si>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</si>
  <si>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</si>
  <si>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</si>
  <si>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</si>
  <si>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</si>
  <si>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</si>
  <si>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</si>
  <si>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</si>
  <si>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</si>
  <si>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</si>
  <si>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</si>
  <si>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</si>
  <si>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</si>
  <si>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</si>
  <si>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</si>
  <si>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</si>
  <si>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</si>
  <si>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</si>
  <si>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</si>
  <si>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</si>
  <si>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</si>
  <si>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</si>
  <si>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</si>
  <si>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</si>
  <si>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</si>
  <si>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</si>
  <si>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</si>
  <si>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</si>
  <si>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</si>
  <si>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</si>
  <si>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</si>
  <si>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</si>
  <si>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</si>
  <si>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</si>
  <si>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</si>
  <si>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</si>
  <si>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</si>
  <si>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</si>
  <si>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</si>
  <si>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</si>
  <si>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</si>
  <si>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</si>
  <si>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</si>
  <si>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</si>
  <si>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</si>
  <si>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</si>
  <si>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</si>
  <si>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</si>
  <si>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</si>
  <si>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</si>
  <si>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</si>
  <si>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</si>
  <si>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</si>
  <si>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</si>
  <si>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</si>
  <si>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</si>
  <si>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</si>
  <si>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</si>
  <si>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</si>
  <si>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</si>
  <si>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</si>
  <si>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</si>
  <si>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</si>
  <si>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</si>
  <si>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</si>
  <si>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</si>
  <si>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</si>
  <si>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</si>
  <si>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</si>
  <si>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</si>
  <si>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</si>
  <si>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</si>
  <si>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</si>
  <si>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</si>
  <si>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</si>
  <si>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</si>
  <si>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</si>
  <si>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</si>
  <si>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</si>
  <si>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</si>
  <si>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</si>
  <si>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</si>
  <si>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</si>
  <si>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</si>
  <si>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</si>
  <si>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</si>
  <si>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</si>
  <si>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</si>
  <si>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</si>
  <si>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</si>
  <si>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</si>
  <si>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</si>
  <si>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</si>
  <si>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</si>
  <si>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</si>
  <si>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</si>
  <si>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</si>
  <si>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</si>
  <si>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</si>
  <si>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</si>
  <si>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</si>
  <si>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</si>
  <si>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</si>
  <si>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</si>
  <si>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</si>
  <si>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</si>
  <si>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</si>
  <si>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</si>
  <si>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</si>
  <si>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</si>
  <si>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</si>
  <si>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</si>
  <si>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</si>
  <si>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</si>
  <si>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</si>
  <si>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</si>
  <si>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</si>
  <si>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</si>
  <si>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</si>
  <si>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</si>
  <si>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</si>
  <si>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</si>
  <si>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</si>
  <si>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</si>
  <si>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</si>
  <si>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</si>
  <si>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</si>
  <si>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</si>
  <si>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</si>
  <si>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</si>
  <si>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</si>
  <si>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</si>
  <si>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</si>
  <si>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</si>
  <si>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</si>
  <si>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</si>
  <si>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</si>
  <si>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</si>
  <si>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</si>
  <si>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</si>
  <si>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</si>
  <si>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</si>
  <si>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</si>
  <si>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</si>
  <si>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</si>
  <si>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</si>
  <si>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</si>
  <si>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</si>
  <si>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</si>
  <si>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</si>
  <si>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</si>
  <si>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</si>
  <si>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</si>
  <si>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</si>
  <si>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</si>
  <si>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</si>
  <si>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</si>
  <si>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</si>
  <si>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</si>
  <si>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</si>
  <si>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</si>
  <si>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</si>
  <si>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</si>
  <si>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</si>
  <si>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</si>
  <si>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</si>
  <si>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</si>
  <si>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</si>
  <si>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</si>
  <si>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</si>
  <si>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</si>
  <si>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</si>
  <si>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</si>
  <si>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</si>
  <si>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</si>
  <si>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</si>
  <si>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</si>
  <si>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</si>
  <si>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</si>
  <si>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</si>
  <si>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</si>
  <si>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</si>
  <si>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</si>
  <si>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</si>
  <si>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</si>
  <si>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</si>
  <si>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</si>
  <si>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</si>
  <si>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</si>
  <si>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</si>
  <si>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</si>
  <si>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</si>
  <si>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</si>
  <si>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</si>
  <si>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</si>
  <si>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</si>
  <si>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</si>
  <si>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</si>
  <si>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</si>
  <si>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</si>
  <si>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</si>
  <si>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</si>
  <si>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</si>
  <si>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</si>
  <si>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</si>
  <si>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</si>
  <si>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</si>
  <si>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</si>
  <si>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</si>
  <si>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</si>
  <si>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</si>
  <si>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</si>
  <si>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</si>
  <si>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</si>
  <si>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</si>
  <si>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</si>
  <si>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</si>
  <si>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</si>
  <si>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</si>
  <si>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</si>
  <si>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</si>
  <si>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</si>
  <si>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</si>
  <si>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</si>
  <si>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</si>
  <si>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</si>
  <si>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</si>
  <si>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</si>
  <si>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</si>
  <si>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</si>
  <si>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</si>
  <si>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</si>
  <si>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</si>
  <si>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</si>
  <si>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</si>
  <si>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</si>
  <si>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</si>
  <si>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</si>
  <si>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</si>
  <si>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</si>
  <si>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</si>
  <si>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</si>
  <si>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</si>
  <si>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</si>
  <si>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</si>
  <si>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</si>
  <si>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</si>
  <si>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</si>
  <si>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</si>
  <si>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</si>
  <si>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</si>
  <si>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</si>
  <si>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</si>
  <si>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</si>
  <si>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</si>
  <si>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</si>
  <si>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</si>
  <si>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</si>
  <si>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</si>
  <si>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</si>
  <si>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</si>
  <si>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</si>
  <si>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</si>
  <si>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</si>
  <si>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</si>
  <si>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</si>
  <si>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</si>
  <si>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</si>
  <si>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</si>
  <si>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</si>
  <si>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</si>
  <si>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</si>
  <si>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</si>
  <si>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</si>
  <si>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</si>
  <si>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</si>
  <si>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</si>
  <si>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</si>
  <si>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</si>
  <si>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</si>
  <si>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</si>
  <si>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</si>
  <si>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</si>
  <si>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</si>
  <si>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</si>
  <si>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</si>
  <si>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</si>
  <si>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</si>
  <si>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</si>
  <si>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</si>
  <si>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</si>
  <si>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</si>
  <si>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</si>
  <si>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</si>
  <si>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</si>
  <si>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</si>
  <si>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</si>
  <si>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</si>
  <si>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</si>
  <si>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</si>
  <si>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</si>
  <si>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</si>
  <si>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</si>
  <si>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</si>
  <si>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</si>
  <si>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</si>
  <si>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</si>
  <si>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</si>
  <si>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</si>
  <si>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</si>
  <si>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</si>
  <si>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</si>
  <si>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</si>
  <si>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</si>
  <si>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</si>
  <si>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</si>
  <si>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</si>
  <si>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</si>
  <si>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</si>
  <si>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</si>
  <si>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</si>
  <si>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</si>
  <si>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</si>
  <si>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</si>
  <si>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</si>
  <si>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</si>
  <si>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</si>
  <si>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</si>
  <si>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</si>
  <si>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</si>
  <si>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</si>
  <si>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</si>
  <si>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</si>
  <si>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</si>
  <si>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</si>
  <si>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</si>
  <si>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</si>
  <si>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</si>
  <si>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</si>
  <si>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</si>
  <si>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</si>
  <si>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</si>
  <si>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</si>
  <si>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</si>
  <si>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</si>
  <si>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</si>
  <si>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</si>
  <si>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</si>
  <si>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</si>
  <si>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</si>
  <si>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</si>
  <si>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</si>
  <si>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</si>
  <si>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</si>
  <si>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</si>
  <si>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</si>
  <si>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</si>
  <si>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</si>
  <si>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</si>
  <si>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</si>
  <si>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</si>
  <si>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</si>
  <si>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</si>
  <si>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</si>
  <si>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</si>
  <si>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</si>
  <si>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</si>
  <si>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</si>
  <si>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</si>
  <si>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</si>
  <si>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</si>
  <si>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</si>
  <si>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</si>
  <si>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</si>
  <si>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</si>
  <si>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</si>
  <si>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</si>
  <si>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</si>
  <si>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</si>
  <si>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</si>
  <si>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</si>
  <si>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</si>
  <si>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</si>
  <si>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</si>
  <si>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</si>
  <si>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</si>
  <si>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</si>
  <si>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</si>
  <si>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</si>
  <si>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</si>
  <si>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</si>
  <si>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</si>
  <si>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</si>
  <si>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</si>
  <si>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</si>
  <si>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</si>
  <si>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</si>
  <si>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</si>
  <si>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</si>
  <si>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</si>
  <si>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</si>
  <si>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</si>
  <si>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</si>
  <si>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</si>
  <si>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</si>
  <si>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</si>
  <si>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</si>
  <si>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</si>
  <si>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</si>
  <si>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</si>
  <si>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</si>
  <si>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</si>
  <si>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</si>
  <si>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</si>
  <si>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</si>
  <si>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</si>
  <si>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</si>
  <si>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</si>
  <si>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</si>
  <si>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</si>
  <si>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</si>
  <si>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</si>
  <si>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</si>
  <si>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</si>
  <si>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</si>
  <si>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</si>
  <si>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</si>
  <si>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</si>
  <si>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</si>
  <si>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</si>
  <si>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</si>
  <si>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</si>
  <si>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</si>
  <si>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</si>
  <si>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</si>
  <si>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</si>
  <si>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</si>
  <si>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</si>
  <si>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</si>
  <si>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</si>
  <si>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</si>
  <si>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</si>
  <si>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</si>
  <si>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</si>
  <si>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</si>
  <si>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</si>
  <si>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</si>
  <si>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</si>
  <si>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</si>
  <si>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</si>
  <si>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</si>
  <si>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</si>
  <si>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</si>
  <si>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</si>
  <si>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</si>
  <si>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</si>
  <si>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</si>
  <si>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</si>
  <si>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</si>
  <si>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</si>
  <si>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</si>
  <si>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</si>
  <si>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</si>
  <si>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</si>
  <si>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</si>
  <si>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</si>
  <si>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</si>
  <si>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</si>
  <si>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</si>
  <si>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</si>
  <si>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</si>
  <si>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</si>
  <si>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</si>
  <si>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</si>
  <si>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</si>
  <si>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</si>
  <si>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</si>
  <si>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</si>
  <si>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</si>
  <si>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</si>
  <si>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</si>
  <si>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</si>
  <si>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</si>
  <si>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</si>
  <si>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</si>
  <si>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</si>
  <si>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</si>
  <si>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</si>
  <si>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</si>
  <si>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</si>
  <si>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</si>
  <si>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</si>
  <si>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</si>
  <si>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</si>
  <si>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</si>
  <si>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</si>
  <si>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</si>
  <si>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</si>
  <si>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</si>
  <si>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</si>
  <si>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</si>
  <si>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</si>
  <si>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</si>
  <si>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</si>
  <si>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</si>
  <si>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</si>
  <si>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</si>
  <si>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</si>
  <si>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</si>
  <si>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</si>
  <si>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</si>
  <si>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</si>
  <si>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</si>
  <si>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</si>
  <si>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</si>
  <si>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</si>
  <si>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</si>
  <si>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</si>
  <si>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</si>
  <si>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</si>
  <si>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</si>
  <si>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</si>
  <si>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</si>
  <si>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</si>
  <si>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</si>
  <si>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</si>
  <si>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</si>
  <si>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</si>
  <si>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</si>
  <si>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</si>
  <si>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</si>
  <si>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</si>
  <si>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</si>
  <si>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</si>
  <si>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</si>
  <si>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</si>
  <si>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</si>
  <si>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</si>
  <si>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</si>
  <si>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</si>
  <si>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</si>
  <si>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</si>
  <si>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</si>
  <si>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</si>
  <si>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</si>
  <si>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</si>
  <si>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</si>
  <si>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</si>
  <si>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</si>
  <si>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</si>
  <si>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</si>
  <si>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</si>
  <si>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</si>
  <si>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</si>
  <si>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</si>
  <si>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</si>
  <si>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</si>
  <si>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</si>
  <si>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</si>
  <si>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</si>
  <si>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</si>
  <si>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</si>
  <si>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</si>
  <si>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</si>
  <si>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</si>
  <si>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</si>
  <si>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</si>
  <si>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</si>
  <si>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</si>
  <si>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</si>
  <si>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</si>
  <si>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</si>
  <si>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</si>
  <si>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</si>
  <si>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</si>
  <si>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</si>
  <si>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</si>
  <si>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</si>
  <si>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</si>
  <si>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</si>
  <si>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</si>
  <si>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</si>
  <si>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</si>
  <si>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</si>
  <si>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</si>
  <si>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</si>
  <si>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</si>
  <si>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</si>
  <si>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</si>
  <si>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</si>
  <si>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</si>
  <si>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</si>
  <si>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</si>
  <si>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</si>
  <si>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</si>
  <si>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</si>
  <si>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</si>
  <si>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</si>
  <si>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</si>
  <si>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</si>
  <si>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</si>
  <si>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</si>
  <si>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</si>
  <si>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</si>
  <si>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</si>
  <si>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</si>
  <si>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</si>
  <si>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</si>
  <si>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</si>
  <si>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</si>
  <si>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</si>
  <si>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</si>
  <si>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</si>
  <si>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</si>
  <si>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</si>
  <si>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</si>
  <si>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</si>
  <si>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</si>
  <si>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</si>
  <si>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</si>
  <si>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</si>
  <si>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</si>
  <si>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</si>
  <si>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</si>
  <si>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</si>
  <si>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</si>
  <si>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</si>
  <si>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</si>
  <si>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</si>
  <si>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</si>
  <si>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</si>
  <si>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</si>
  <si>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</si>
  <si>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</si>
  <si>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</si>
  <si>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</si>
  <si>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</si>
  <si>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</si>
  <si>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</si>
  <si>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</si>
  <si>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</si>
  <si>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</si>
  <si>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</si>
  <si>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</si>
  <si>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</si>
  <si>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</si>
  <si>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</si>
  <si>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</si>
  <si>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</si>
  <si>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</si>
  <si>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</si>
  <si>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</si>
  <si>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</si>
  <si>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</si>
  <si>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</si>
  <si>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</si>
  <si>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</si>
  <si>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</si>
  <si>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</si>
  <si>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</si>
  <si>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</si>
  <si>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</si>
  <si>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</si>
  <si>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</si>
  <si>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</si>
  <si>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</si>
  <si>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</si>
  <si>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</si>
  <si>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</si>
  <si>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</si>
  <si>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</si>
  <si>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</si>
  <si>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</si>
  <si>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</si>
  <si>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</si>
  <si>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</si>
  <si>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</si>
  <si>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</si>
  <si>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</si>
  <si>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</si>
  <si>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</si>
  <si>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</si>
  <si>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</si>
  <si>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</si>
  <si>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</si>
  <si>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</si>
  <si>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</si>
  <si>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</si>
  <si>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</si>
  <si>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</si>
  <si>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</si>
  <si>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</si>
  <si>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</si>
  <si>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</si>
  <si>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</si>
  <si>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</si>
  <si>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</si>
  <si>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</si>
  <si>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</si>
  <si>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</si>
  <si>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</si>
  <si>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</si>
  <si>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</si>
  <si>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</si>
  <si>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</si>
  <si>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</si>
  <si>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</si>
  <si>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</si>
  <si>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</si>
  <si>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</si>
  <si>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</si>
  <si>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</si>
  <si>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</si>
  <si>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</si>
  <si>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</si>
  <si>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</si>
  <si>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</si>
  <si>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</si>
  <si>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</si>
  <si>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</si>
  <si>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</si>
  <si>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</si>
  <si>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</si>
  <si>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</si>
  <si>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</si>
  <si>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</si>
  <si>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</si>
  <si>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</si>
  <si>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</si>
  <si>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</si>
  <si>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</si>
  <si>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</si>
  <si>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</si>
  <si>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</si>
  <si>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</si>
  <si>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</si>
  <si>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</si>
  <si>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</si>
  <si>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</si>
  <si>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</si>
  <si>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</si>
  <si>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</si>
  <si>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</si>
  <si>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</si>
  <si>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</si>
  <si>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</si>
  <si>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</si>
  <si>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</si>
  <si>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</si>
  <si>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</si>
  <si>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</si>
  <si>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</si>
  <si>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</si>
  <si>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</si>
  <si>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</si>
  <si>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</si>
  <si>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</si>
  <si>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</si>
  <si>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</si>
  <si>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</si>
  <si>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</si>
  <si>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</si>
  <si>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</si>
  <si>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</si>
  <si>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</si>
  <si>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</si>
  <si>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</si>
  <si>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</si>
  <si>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</si>
  <si>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</si>
  <si>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</si>
  <si>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</si>
  <si>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</si>
  <si>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</si>
  <si>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</si>
  <si>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</si>
  <si>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</si>
  <si>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</si>
  <si>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</si>
  <si>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</si>
  <si>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</si>
  <si>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</si>
  <si>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</si>
  <si>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</si>
  <si>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</si>
  <si>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</si>
  <si>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</si>
  <si>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</si>
  <si>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</si>
  <si>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</si>
  <si>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</si>
  <si>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</si>
  <si>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</si>
  <si>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</si>
  <si>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</si>
  <si>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</si>
  <si>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</si>
  <si>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</si>
  <si>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</si>
  <si>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</si>
  <si>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</si>
  <si>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</si>
  <si>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</si>
  <si>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</si>
  <si>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</si>
  <si>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</si>
  <si>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</si>
  <si>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</si>
  <si>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</si>
  <si>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</si>
  <si>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</si>
  <si>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</si>
  <si>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</si>
  <si>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</si>
  <si>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</si>
  <si>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</si>
  <si>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</si>
  <si>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</si>
  <si>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</si>
  <si>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</si>
  <si>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</si>
  <si>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</si>
  <si>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</si>
  <si>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</si>
  <si>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</si>
  <si>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</si>
  <si>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</si>
  <si>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</si>
  <si>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</si>
  <si>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</si>
  <si>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</si>
  <si>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</si>
  <si>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</si>
  <si>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</si>
  <si>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</si>
  <si>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</si>
  <si>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</si>
  <si>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</si>
  <si>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</si>
  <si>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</si>
  <si>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</si>
  <si>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</si>
  <si>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</si>
  <si>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</si>
  <si>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</si>
  <si>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</si>
  <si>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</si>
  <si>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</si>
  <si>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</si>
  <si>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</si>
  <si>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</si>
  <si>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</si>
  <si>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</si>
  <si>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</si>
  <si>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</si>
  <si>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</si>
  <si>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</si>
  <si>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</si>
  <si>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</si>
  <si>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</si>
  <si>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</si>
  <si>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</si>
  <si>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</si>
  <si>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</si>
  <si>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</si>
  <si>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</si>
  <si>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</si>
  <si>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</si>
  <si>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</si>
  <si>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</si>
  <si>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</si>
  <si>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</si>
  <si>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</si>
  <si>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</si>
  <si>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</si>
  <si>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</si>
  <si>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</si>
  <si>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</si>
  <si>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</si>
  <si>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</si>
  <si>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</si>
  <si>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</si>
  <si>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</si>
  <si>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</si>
  <si>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</si>
  <si>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</si>
  <si>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</si>
  <si>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</si>
  <si>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</si>
  <si>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</si>
  <si>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</si>
  <si>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</si>
  <si>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</si>
  <si>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</si>
  <si>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</si>
  <si>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</si>
  <si>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</si>
  <si>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</si>
  <si>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</si>
  <si>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</si>
  <si>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</si>
  <si>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</si>
  <si>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</si>
  <si>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</si>
  <si>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</si>
  <si>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</si>
  <si>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</si>
  <si>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</si>
  <si>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</si>
  <si>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</si>
  <si>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</si>
  <si>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</si>
  <si>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</si>
  <si>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</si>
  <si>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</si>
  <si>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</si>
  <si>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</si>
  <si>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</si>
  <si>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</si>
  <si>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</si>
  <si>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</si>
  <si>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</si>
  <si>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</si>
  <si>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</si>
  <si>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</si>
  <si>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</si>
  <si>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</si>
  <si>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</si>
  <si>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</si>
  <si>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</si>
  <si>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</si>
  <si>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</si>
  <si>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</si>
  <si>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</si>
  <si>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</si>
  <si>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</si>
  <si>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</si>
  <si>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</si>
  <si>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</si>
  <si>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</si>
  <si>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</si>
  <si>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</si>
  <si>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</si>
  <si>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</si>
  <si>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</si>
  <si>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</si>
  <si>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</si>
  <si>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</si>
  <si>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</si>
  <si>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</si>
  <si>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</si>
  <si>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</si>
  <si>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</si>
  <si>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</si>
  <si>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</si>
  <si>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</si>
  <si>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</si>
  <si>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</si>
  <si>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</si>
  <si>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</si>
  <si>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</si>
  <si>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</si>
  <si>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</si>
  <si>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</si>
  <si>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</si>
  <si>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</si>
  <si>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</si>
  <si>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</si>
  <si>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</si>
  <si>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</si>
  <si>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</si>
  <si>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</si>
  <si>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</si>
  <si>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</si>
  <si>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</si>
  <si>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</si>
  <si>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</si>
  <si>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</si>
  <si>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</si>
  <si>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</si>
  <si>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</si>
  <si>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</si>
  <si>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</si>
  <si>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</si>
  <si>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</si>
  <si>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</si>
  <si>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</si>
  <si>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</si>
  <si>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</si>
  <si>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</si>
  <si>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</si>
  <si>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</si>
  <si>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</si>
  <si>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</si>
  <si>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</si>
  <si>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</si>
  <si>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</si>
  <si>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</si>
  <si>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</si>
  <si>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</si>
  <si>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</si>
  <si>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</si>
  <si>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</si>
  <si>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</si>
  <si>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</si>
  <si>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</si>
  <si>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</si>
  <si>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</si>
  <si>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</si>
  <si>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</si>
  <si>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</si>
  <si>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</si>
  <si>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</si>
  <si>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</si>
  <si>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</si>
  <si>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</si>
  <si>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</si>
  <si>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</si>
  <si>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</si>
  <si>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</si>
  <si>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</si>
  <si>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</si>
  <si>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</si>
  <si>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</si>
  <si>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</si>
  <si>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</si>
  <si>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</si>
  <si>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</si>
  <si>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</si>
  <si>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</si>
  <si>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</si>
  <si>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</si>
  <si>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</si>
  <si>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</si>
  <si>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</si>
  <si>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</si>
  <si>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</si>
  <si>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</si>
  <si>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</si>
  <si>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</si>
  <si>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</si>
  <si>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</si>
  <si>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</si>
  <si>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</si>
  <si>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</si>
  <si>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</si>
  <si>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</si>
  <si>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</si>
  <si>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</si>
  <si>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</si>
  <si>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</si>
  <si>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</si>
  <si>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</si>
  <si>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</si>
  <si>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</si>
  <si>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</si>
  <si>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</si>
  <si>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</si>
  <si>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</si>
  <si>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</si>
  <si>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</si>
  <si>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</si>
  <si>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</si>
  <si>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</si>
  <si>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</si>
  <si>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</si>
  <si>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</si>
  <si>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</si>
  <si>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</si>
  <si>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</si>
  <si>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</si>
  <si>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</si>
  <si>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</si>
  <si>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</si>
  <si>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</si>
  <si>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</si>
  <si>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</si>
  <si>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</si>
  <si>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</si>
  <si>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</si>
  <si>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</si>
  <si>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</si>
  <si>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</si>
  <si>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</si>
  <si>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</si>
  <si>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</si>
  <si>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</si>
  <si>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</si>
  <si>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</si>
  <si>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</si>
  <si>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</si>
  <si>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</si>
  <si>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</si>
  <si>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</si>
  <si>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</si>
  <si>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</si>
  <si>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</si>
  <si>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</si>
  <si>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</si>
  <si>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</si>
  <si>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</si>
  <si>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</si>
  <si>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</si>
  <si>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</si>
  <si>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</si>
  <si>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</si>
  <si>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</si>
  <si>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</si>
  <si>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</si>
  <si>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</si>
  <si>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</si>
  <si>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</si>
  <si>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</si>
  <si>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</si>
  <si>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</si>
  <si>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</si>
  <si>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</si>
  <si>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</si>
  <si>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</si>
  <si>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</si>
  <si>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</si>
  <si>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</si>
  <si>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</si>
  <si>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</si>
  <si>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</si>
  <si>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</si>
  <si>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</si>
  <si>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</si>
  <si>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</si>
  <si>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</si>
  <si>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</si>
  <si>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</si>
  <si>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</si>
  <si>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</si>
  <si>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</si>
  <si>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</si>
  <si>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</si>
  <si>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</si>
  <si>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</si>
  <si>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</si>
  <si>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</si>
  <si>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</si>
  <si>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</si>
  <si>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</si>
  <si>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</si>
  <si>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</si>
  <si>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</si>
  <si>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</si>
  <si>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</si>
  <si>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</si>
  <si>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</si>
  <si>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</si>
  <si>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</si>
  <si>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</si>
  <si>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</si>
  <si>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</si>
  <si>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</si>
  <si>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</si>
  <si>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</si>
  <si>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</si>
  <si>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</si>
  <si>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</si>
  <si>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</si>
  <si>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</si>
  <si>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</si>
  <si>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</si>
  <si>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</si>
  <si>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</si>
  <si>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</si>
  <si>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</si>
  <si>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</si>
  <si>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</si>
  <si>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</si>
  <si>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</si>
  <si>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</si>
  <si>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</si>
  <si>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</si>
  <si>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</si>
  <si>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</si>
  <si>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</si>
  <si>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</si>
  <si>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</si>
  <si>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</si>
  <si>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</si>
  <si>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</si>
  <si>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</si>
  <si>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</si>
  <si>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</si>
  <si>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</si>
  <si>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</si>
  <si>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</si>
  <si>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</si>
  <si>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</si>
  <si>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</si>
  <si>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</si>
  <si>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</si>
  <si>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</si>
  <si>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</si>
  <si>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</si>
  <si>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</si>
  <si>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</si>
  <si>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</si>
  <si>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</si>
  <si>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</si>
  <si>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</si>
  <si>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</si>
  <si>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</si>
  <si>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</si>
  <si>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</si>
  <si>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</si>
  <si>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</si>
  <si>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</si>
  <si>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</si>
  <si>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</si>
  <si>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</si>
  <si>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</si>
  <si>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</si>
  <si>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</si>
  <si>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</si>
  <si>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</si>
  <si>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</si>
  <si>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</si>
  <si>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</si>
  <si>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</si>
  <si>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</si>
  <si>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</si>
  <si>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</si>
  <si>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</si>
  <si>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</si>
  <si>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</si>
  <si>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</si>
  <si>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</si>
  <si>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</si>
  <si>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</si>
  <si>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</si>
  <si>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</si>
  <si>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</si>
  <si>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</si>
  <si>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</si>
  <si>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</si>
  <si>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</si>
  <si>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</si>
  <si>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</si>
  <si>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</si>
  <si>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</si>
  <si>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</si>
  <si>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</si>
  <si>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</si>
  <si>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</si>
  <si>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</si>
  <si>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</si>
  <si>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</si>
  <si>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</si>
  <si>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</si>
  <si>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</si>
  <si>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</si>
  <si>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</si>
  <si>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</si>
  <si>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</si>
  <si>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</si>
  <si>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</si>
  <si>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</si>
  <si>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</si>
  <si>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</si>
  <si>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</si>
  <si>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</si>
  <si>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</si>
  <si>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</si>
  <si>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</si>
  <si>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</si>
  <si>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</si>
  <si>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</si>
  <si>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</si>
  <si>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</si>
  <si>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</si>
  <si>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</si>
  <si>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</si>
  <si>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</si>
  <si>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</si>
  <si>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</si>
  <si>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</si>
  <si>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</si>
  <si>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</si>
  <si>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</si>
  <si>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</si>
  <si>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</si>
  <si>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</si>
  <si>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</si>
  <si>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</si>
  <si>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</si>
  <si>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</si>
  <si>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</si>
  <si>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</si>
  <si>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</si>
  <si>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</si>
  <si>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</si>
  <si>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</si>
  <si>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</si>
  <si>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</si>
  <si>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</si>
  <si>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</si>
  <si>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</si>
  <si>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</si>
  <si>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</si>
  <si>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</si>
  <si>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</si>
  <si>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</si>
  <si>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</si>
  <si>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</si>
  <si>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</si>
  <si>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</si>
  <si>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</si>
  <si>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</si>
  <si>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</si>
  <si>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</si>
  <si>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</si>
  <si>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</si>
  <si>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</si>
  <si>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</si>
  <si>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</si>
  <si>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</si>
  <si>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</si>
  <si>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</si>
  <si>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</si>
  <si>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</si>
  <si>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</si>
  <si>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</si>
  <si>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</si>
  <si>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</si>
  <si>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</si>
  <si>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</si>
  <si>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</si>
  <si>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</si>
  <si>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</si>
  <si>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</si>
  <si>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</si>
  <si>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</si>
  <si>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</si>
  <si>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</si>
  <si>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</si>
  <si>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</si>
  <si>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</si>
  <si>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</si>
  <si>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</si>
  <si>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</si>
  <si>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</si>
  <si>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</si>
  <si>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</si>
  <si>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</si>
  <si>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</si>
  <si>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</si>
  <si>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</si>
  <si>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</si>
  <si>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</si>
  <si>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</si>
  <si>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</si>
  <si>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</si>
  <si>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</si>
  <si>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</si>
  <si>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</si>
  <si>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</si>
  <si>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</si>
  <si>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</si>
  <si>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</si>
  <si>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</si>
  <si>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</si>
  <si>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</si>
  <si>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</si>
  <si>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</si>
  <si>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</si>
  <si>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</si>
  <si>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</si>
  <si>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</si>
  <si>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</si>
  <si>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</si>
  <si>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</si>
  <si>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</si>
  <si>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</si>
  <si>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</si>
  <si>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</si>
  <si>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</si>
  <si>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</si>
  <si>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</si>
  <si>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</si>
  <si>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</si>
  <si>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</si>
  <si>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</si>
  <si>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</si>
  <si>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</si>
  <si>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</si>
  <si>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</si>
  <si>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</si>
  <si>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</si>
  <si>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</si>
  <si>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</si>
  <si>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</si>
  <si>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</si>
  <si>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</si>
  <si>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</si>
  <si>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</si>
  <si>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</si>
  <si>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</si>
  <si>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</si>
  <si>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</si>
  <si>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</si>
  <si>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</si>
  <si>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</si>
  <si>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</si>
  <si>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</si>
  <si>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</si>
  <si>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</si>
  <si>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</si>
  <si>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</si>
  <si>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</si>
  <si>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</si>
  <si>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</si>
  <si>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</si>
  <si>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</si>
  <si>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</si>
  <si>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</si>
  <si>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</si>
  <si>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</si>
  <si>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</si>
  <si>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</si>
  <si>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</si>
  <si>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</si>
  <si>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</si>
  <si>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</si>
  <si>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</si>
  <si>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</si>
  <si>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</si>
  <si>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</si>
  <si>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</si>
  <si>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</si>
  <si>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</si>
  <si>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</si>
  <si>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</si>
  <si>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</si>
  <si>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</si>
  <si>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</si>
  <si>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</si>
  <si>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</si>
  <si>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</si>
  <si>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</si>
  <si>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</si>
  <si>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</si>
  <si>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</si>
  <si>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</si>
  <si>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</si>
  <si>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</si>
  <si>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</si>
  <si>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</si>
  <si>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</si>
  <si>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</si>
  <si>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</si>
  <si>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</si>
  <si>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</si>
  <si>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</si>
  <si>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</si>
  <si>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</si>
  <si>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</si>
  <si>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</si>
  <si>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</si>
  <si>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</si>
  <si>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</si>
  <si>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</si>
  <si>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</si>
  <si>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</si>
  <si>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</si>
  <si>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</si>
  <si>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</si>
  <si>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</si>
  <si>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</si>
  <si>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</si>
  <si>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</si>
  <si>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</si>
  <si>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</si>
  <si>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</si>
  <si>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</si>
  <si>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</si>
  <si>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</si>
  <si>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</si>
  <si>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</si>
  <si>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</si>
  <si>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</si>
  <si>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</si>
  <si>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</si>
  <si>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</si>
  <si>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</si>
  <si>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</si>
  <si>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</si>
  <si>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</si>
  <si>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</si>
  <si>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</si>
  <si>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</si>
  <si>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</si>
  <si>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</si>
  <si>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</si>
  <si>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</si>
  <si>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</si>
  <si>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</si>
  <si>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</si>
  <si>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</si>
  <si>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</si>
  <si>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</si>
  <si>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</si>
  <si>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</si>
  <si>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</si>
  <si>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</si>
  <si>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</si>
  <si>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</si>
  <si>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</si>
  <si>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</si>
  <si>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</si>
  <si>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</si>
  <si>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</si>
  <si>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</si>
  <si>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</si>
  <si>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</si>
  <si>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</si>
  <si>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</si>
  <si>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</si>
  <si>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</si>
  <si>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</si>
  <si>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</si>
  <si>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</si>
  <si>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</si>
  <si>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</si>
  <si>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</si>
  <si>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</si>
  <si>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</si>
  <si>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</si>
  <si>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</si>
  <si>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</si>
  <si>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</si>
  <si>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</si>
  <si>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</si>
  <si>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</si>
  <si>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</si>
  <si>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</si>
  <si>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</si>
  <si>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</si>
  <si>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</si>
  <si>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</si>
  <si>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</si>
  <si>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</si>
  <si>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</si>
  <si>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</si>
  <si>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</si>
  <si>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</si>
  <si>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</si>
  <si>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</si>
  <si>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</si>
  <si>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</si>
  <si>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</si>
  <si>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</si>
  <si>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</si>
  <si>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</si>
  <si>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</si>
  <si>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</si>
  <si>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</si>
  <si>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</si>
  <si>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</si>
  <si>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</si>
  <si>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</si>
  <si>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</si>
  <si>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</si>
  <si>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</si>
  <si>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</si>
  <si>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</si>
  <si>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</si>
  <si>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</si>
  <si>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</si>
  <si>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</si>
  <si>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</si>
  <si>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</si>
  <si>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</si>
  <si>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</si>
  <si>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</si>
  <si>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</si>
  <si>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</si>
  <si>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</si>
  <si>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</si>
  <si>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</si>
  <si>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</si>
  <si>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</si>
  <si>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</si>
  <si>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</si>
  <si>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</si>
  <si>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</si>
  <si>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</si>
  <si>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</si>
  <si>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</si>
  <si>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</si>
  <si>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</si>
  <si>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</si>
  <si>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</si>
  <si>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</si>
  <si>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</si>
  <si>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</si>
  <si>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</si>
  <si>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</si>
  <si>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</si>
  <si>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</si>
  <si>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</si>
  <si>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</si>
  <si>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</si>
  <si>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</si>
  <si>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</si>
  <si>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</si>
  <si>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</si>
  <si>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</si>
  <si>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</si>
  <si>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</si>
  <si>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</si>
  <si>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</si>
  <si>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</si>
  <si>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</si>
  <si>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</si>
  <si>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</si>
  <si>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</si>
  <si>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</si>
  <si>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</si>
  <si>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</si>
  <si>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</si>
  <si>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</si>
  <si>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</si>
  <si>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</si>
  <si>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</si>
  <si>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</si>
  <si>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</si>
  <si>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</si>
  <si>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</si>
  <si>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</si>
  <si>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</si>
  <si>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</si>
  <si>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</si>
  <si>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</si>
  <si>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</si>
  <si>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</si>
  <si>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</si>
  <si>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</si>
  <si>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</si>
  <si>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</si>
  <si>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</si>
  <si>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</si>
  <si>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</si>
  <si>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</si>
  <si>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</si>
  <si>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</si>
  <si>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</si>
  <si>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</si>
  <si>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</si>
  <si>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</si>
  <si>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</si>
  <si>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</si>
  <si>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</si>
  <si>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</si>
  <si>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</si>
  <si>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</si>
  <si>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</si>
  <si>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</si>
  <si>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</si>
  <si>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</si>
  <si>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</si>
  <si>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</si>
  <si>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</si>
  <si>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</si>
  <si>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</si>
  <si>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</si>
  <si>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</si>
  <si>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</si>
  <si>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</si>
  <si>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</si>
  <si>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</si>
  <si>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</si>
  <si>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</si>
  <si>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</si>
  <si>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</si>
  <si>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</si>
  <si>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</si>
  <si>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</si>
  <si>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</si>
  <si>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</si>
  <si>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</si>
  <si>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</si>
  <si>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</si>
  <si>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</si>
  <si>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</si>
  <si>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</si>
  <si>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</si>
  <si>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</si>
  <si>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</si>
  <si>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</si>
  <si>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</si>
  <si>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</si>
  <si>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</si>
  <si>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</si>
  <si>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</si>
  <si>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</si>
  <si>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</si>
  <si>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</si>
  <si>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</si>
  <si>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</si>
  <si>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</si>
  <si>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</si>
  <si>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</si>
  <si>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</si>
  <si>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</si>
  <si>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</si>
  <si>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</si>
  <si>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</si>
  <si>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</si>
  <si>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</si>
  <si>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</si>
  <si>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</si>
  <si>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</si>
  <si>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</si>
  <si>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</si>
  <si>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</si>
  <si>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</si>
  <si>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</si>
  <si>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</si>
  <si>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</si>
  <si>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</si>
  <si>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</si>
  <si>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</si>
  <si>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</si>
  <si>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</si>
  <si>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</si>
  <si>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</si>
  <si>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</si>
  <si>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</si>
  <si>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</si>
  <si>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</si>
  <si>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</si>
  <si>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</si>
  <si>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</si>
  <si>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</si>
  <si>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</si>
  <si>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</si>
  <si>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</si>
  <si>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</si>
  <si>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</si>
  <si>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</si>
  <si>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</si>
  <si>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</si>
  <si>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</si>
  <si>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</si>
  <si>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</si>
  <si>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</si>
  <si>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</si>
  <si>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</si>
  <si>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</si>
  <si>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</si>
  <si>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</si>
  <si>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</si>
  <si>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</si>
  <si>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</si>
  <si>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</si>
  <si>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</si>
  <si>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</si>
  <si>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</si>
  <si>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</si>
  <si>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</si>
  <si>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</si>
  <si>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</si>
  <si>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</si>
  <si>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</si>
  <si>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</si>
  <si>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</si>
  <si>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</si>
  <si>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</si>
  <si>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</si>
  <si>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</si>
  <si>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</si>
  <si>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</si>
  <si>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</si>
  <si>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</si>
  <si>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</si>
  <si>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</si>
  <si>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</si>
  <si>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</si>
  <si>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</si>
  <si>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</si>
  <si>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</si>
  <si>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</si>
  <si>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</si>
  <si>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</si>
  <si>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</si>
  <si>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</si>
  <si>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</si>
  <si>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</si>
  <si>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</si>
  <si>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</si>
  <si>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</si>
  <si>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</si>
  <si>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</si>
  <si>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</si>
  <si>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</si>
  <si>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</si>
  <si>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</si>
  <si>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</si>
  <si>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</si>
  <si>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</si>
  <si>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</si>
  <si>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</si>
  <si>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</si>
  <si>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</si>
  <si>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</si>
  <si>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</si>
  <si>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</si>
  <si>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</si>
  <si>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</si>
  <si>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</si>
  <si>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</si>
  <si>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</si>
  <si>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</si>
  <si>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</si>
  <si>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</si>
  <si>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</si>
  <si>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</si>
  <si>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</si>
  <si>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</si>
  <si>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</si>
  <si>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</si>
  <si>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</si>
  <si>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</si>
  <si>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</si>
  <si>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</si>
  <si>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</si>
  <si>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</si>
  <si>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</si>
  <si>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</si>
  <si>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</si>
  <si>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</si>
  <si>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</si>
  <si>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</si>
  <si>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</si>
  <si>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</si>
  <si>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</si>
  <si>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</si>
  <si>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</si>
  <si>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</si>
  <si>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</si>
  <si>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</si>
  <si>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</si>
  <si>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</si>
  <si>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</si>
  <si>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</si>
  <si>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</si>
  <si>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</si>
  <si>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</si>
  <si>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</si>
  <si>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</si>
  <si>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</si>
  <si>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</si>
  <si>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</si>
  <si>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</si>
  <si>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</si>
  <si>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</si>
  <si>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</si>
  <si>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</si>
  <si>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</si>
  <si>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</si>
  <si>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</si>
  <si>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</si>
  <si>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</si>
  <si>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</si>
  <si>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</si>
  <si>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</si>
  <si>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</si>
  <si>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</si>
  <si>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</si>
  <si>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</si>
  <si>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</si>
  <si>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</si>
  <si>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</si>
  <si>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</si>
  <si>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</si>
  <si>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</si>
  <si>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</si>
  <si>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</si>
  <si>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</si>
  <si>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</si>
  <si>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</si>
  <si>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</si>
  <si>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</si>
  <si>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</si>
  <si>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</si>
  <si>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</si>
  <si>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</si>
  <si>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</si>
  <si>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</si>
  <si>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</si>
  <si>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</si>
  <si>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</si>
  <si>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</si>
  <si>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</si>
  <si>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</si>
  <si>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</si>
  <si>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</si>
  <si>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</si>
  <si>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</si>
  <si>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</si>
  <si>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</si>
  <si>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</si>
  <si>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</si>
  <si>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</si>
  <si>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</si>
  <si>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</si>
  <si>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</si>
  <si>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</si>
  <si>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</si>
  <si>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</si>
  <si>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</si>
  <si>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</si>
  <si>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</si>
  <si>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</si>
  <si>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</si>
  <si>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</si>
  <si>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</si>
  <si>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</si>
  <si>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</si>
  <si>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</si>
  <si>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</si>
  <si>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</si>
  <si>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</si>
  <si>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</si>
  <si>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</si>
  <si>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</si>
  <si>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</si>
  <si>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</si>
  <si>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</si>
  <si>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</si>
  <si>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</si>
  <si>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</si>
  <si>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</si>
  <si>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</si>
  <si>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</si>
  <si>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</si>
  <si>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</si>
  <si>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</si>
  <si>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</si>
  <si>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</si>
  <si>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</si>
  <si>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</si>
  <si>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</si>
  <si>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Sub_Category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</si>
  <si>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</si>
  <si>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</si>
  <si>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</si>
  <si>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</si>
  <si>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</si>
  <si>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</si>
  <si>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</si>
  <si>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</si>
  <si>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</si>
  <si>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</si>
  <si>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</si>
  <si>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</si>
  <si>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</si>
  <si>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</si>
  <si>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</si>
  <si>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</si>
  <si>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</si>
  <si>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</si>
  <si>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</si>
  <si>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</si>
  <si>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</si>
  <si>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</si>
  <si>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</si>
  <si>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</si>
  <si>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</si>
  <si>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</si>
  <si>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</si>
  <si>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</si>
  <si>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</si>
  <si>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</si>
  <si>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</si>
  <si>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</si>
  <si>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</si>
  <si>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</si>
  <si>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</si>
  <si>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</si>
  <si>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</si>
  <si>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</si>
  <si>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</si>
  <si>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</si>
  <si>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</si>
  <si>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</si>
  <si>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</si>
  <si>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</si>
  <si>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</si>
  <si>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</si>
  <si>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</si>
  <si>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</si>
  <si>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</si>
  <si>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</si>
  <si>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</si>
  <si>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</si>
  <si>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</si>
  <si>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</si>
  <si>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</si>
  <si>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</si>
  <si>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</si>
  <si>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</si>
  <si>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</si>
  <si>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</si>
  <si>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</si>
  <si>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</si>
  <si>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</si>
  <si>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</si>
  <si>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</si>
  <si>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</si>
  <si>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</si>
  <si>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</si>
  <si>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</si>
  <si>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</si>
  <si>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</si>
  <si>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</si>
  <si>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</si>
  <si>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</si>
  <si>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</si>
  <si>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</si>
  <si>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</si>
  <si>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</si>
  <si>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</si>
  <si>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</si>
  <si>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</si>
  <si>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</si>
  <si>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Successful</t>
  </si>
  <si>
    <t>Number of Failed</t>
  </si>
  <si>
    <t>Number of Canceled</t>
  </si>
  <si>
    <t>Total Projects</t>
  </si>
  <si>
    <t>Percentage of Successful</t>
  </si>
  <si>
    <t>Percentage of Failed</t>
  </si>
  <si>
    <t>Percentage of Canceled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</si>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</sst>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0" fontId="0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Table!PivotTable6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D-B14B-8167-95167DF8012E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D-B14B-8167-95167DF8012E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D-B14B-8167-95167DF8012E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3D-B14B-8167-95167DF80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39199"/>
        <c:axId val="1733657919"/>
      </c:lineChart>
      <c:catAx>
        <c:axId val="16883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657919"/>
        <c:crosses val="autoZero"/>
        <c:auto val="1"/>
        <c:lblAlgn val="ctr"/>
        <c:lblOffset val="100"/>
        <c:noMultiLvlLbl val="0"/>
      </c:catAx>
      <c:valAx>
        <c:axId val="17336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3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Tabel By Category!PivotTable4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Tabel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Tabel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B-C54C-9785-0B8CAC747F89}"/>
            </c:ext>
          </c:extLst>
        </c:ser>
        <c:ser>
          <c:idx val="1"/>
          <c:order val="1"/>
          <c:tx>
            <c:strRef>
              <c:f>'Pivot Tabel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Tabel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B-C54C-9785-0B8CAC747F89}"/>
            </c:ext>
          </c:extLst>
        </c:ser>
        <c:ser>
          <c:idx val="2"/>
          <c:order val="2"/>
          <c:tx>
            <c:strRef>
              <c:f>'Pivot Tabel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Tabel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B-C54C-9785-0B8CAC747F89}"/>
            </c:ext>
          </c:extLst>
        </c:ser>
        <c:ser>
          <c:idx val="3"/>
          <c:order val="3"/>
          <c:tx>
            <c:strRef>
              <c:f>'Pivot Tabel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Tabel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B-C54C-9785-0B8CAC74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5665439"/>
        <c:axId val="1739414351"/>
      </c:barChart>
      <c:catAx>
        <c:axId val="171566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414351"/>
        <c:crosses val="autoZero"/>
        <c:auto val="1"/>
        <c:lblAlgn val="ctr"/>
        <c:lblOffset val="100"/>
        <c:noMultiLvlLbl val="0"/>
      </c:catAx>
      <c:valAx>
        <c:axId val="173941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6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Tabel By Sub_Category!PivotTable5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Tabel By Sub_Category'!$B$5:$B$6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Sub_Category'!$A$7:$A$48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Tabel By Sub_Category'!$B$7:$B$48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8-0042-ABC3-57638678FB2D}"/>
            </c:ext>
          </c:extLst>
        </c:ser>
        <c:ser>
          <c:idx val="1"/>
          <c:order val="1"/>
          <c:tx>
            <c:strRef>
              <c:f>'Pivot Tabel By Sub_Category'!$C$5:$C$6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Sub_Category'!$A$7:$A$48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Tabel By Sub_Category'!$C$7:$C$48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A8-0042-ABC3-57638678FB2D}"/>
            </c:ext>
          </c:extLst>
        </c:ser>
        <c:ser>
          <c:idx val="2"/>
          <c:order val="2"/>
          <c:tx>
            <c:strRef>
              <c:f>'Pivot Tabel By Sub_Category'!$D$5:$D$6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Sub_Category'!$A$7:$A$48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Tabel By Sub_Category'!$D$7:$D$48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A8-0042-ABC3-57638678FB2D}"/>
            </c:ext>
          </c:extLst>
        </c:ser>
        <c:ser>
          <c:idx val="3"/>
          <c:order val="3"/>
          <c:tx>
            <c:strRef>
              <c:f>'Pivot Tabel By Sub_Category'!$E$5:$E$6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Tabel By Sub_Category'!$A$7:$A$48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Tabel By Sub_Category'!$E$7:$E$48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A8-0042-ABC3-57638678F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827631"/>
        <c:axId val="1665623151"/>
      </c:barChart>
      <c:catAx>
        <c:axId val="166582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623151"/>
        <c:crosses val="autoZero"/>
        <c:auto val="1"/>
        <c:lblAlgn val="ctr"/>
        <c:lblOffset val="100"/>
        <c:noMultiLvlLbl val="0"/>
      </c:catAx>
      <c:valAx>
        <c:axId val="166562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2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4-3F4E-A258-3EE96C277B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4-3F4E-A258-3EE96C277B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4-3F4E-A258-3EE96C277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331967"/>
        <c:axId val="1768325231"/>
      </c:lineChart>
      <c:catAx>
        <c:axId val="2004331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25231"/>
        <c:crosses val="autoZero"/>
        <c:auto val="1"/>
        <c:lblAlgn val="ctr"/>
        <c:lblOffset val="100"/>
        <c:noMultiLvlLbl val="0"/>
      </c:catAx>
      <c:valAx>
        <c:axId val="176832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33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17</xdr:row>
      <xdr:rowOff>101600</xdr:rowOff>
    </xdr:from>
    <xdr:to>
      <xdr:col>27</xdr:col>
      <xdr:colOff>558800</xdr:colOff>
      <xdr:row>64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E086D-CE30-3645-89B2-6414B6F2A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10</xdr:row>
      <xdr:rowOff>63500</xdr:rowOff>
    </xdr:from>
    <xdr:to>
      <xdr:col>25</xdr:col>
      <xdr:colOff>88900</xdr:colOff>
      <xdr:row>58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6656C-AC38-CA43-9E1A-09084FD45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660400</xdr:colOff>
      <xdr:row>11</xdr:row>
      <xdr:rowOff>127000</xdr:rowOff>
    </xdr:from>
    <xdr:to>
      <xdr:col>31</xdr:col>
      <xdr:colOff>114300</xdr:colOff>
      <xdr:row>60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669BD-2776-0F41-84E5-1344F1E09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454269</xdr:colOff>
      <xdr:row>19</xdr:row>
      <xdr:rowOff>118207</xdr:rowOff>
    </xdr:from>
    <xdr:to>
      <xdr:col>13</xdr:col>
      <xdr:colOff>429846</xdr:colOff>
      <xdr:row>48</xdr:row>
      <xdr:rowOff>136769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D6F139-13C0-8346-9440-9B30D6069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6.743656712963" createdVersion="6" refreshedVersion="6" minRefreshableVersion="3" recordCount="4114" xr:uid="{3D5B5C46-180D-CF4D-BD02-26ABA4AF693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6.750563541667" createdVersion="6" refreshedVersion="6" minRefreshableVersion="3" recordCount="4114" xr:uid="{780E9D2E-1E5D-5B43-A808-A9BCFCF45D8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EF18A-1BFD-E947-B72D-22C278136D61}" name="PivotTable6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E753C-AF8A-8248-97AE-BCEA611D806E}" name="PivotTable4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162B8-A398-4B4E-BC2A-66E4DDF40E65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38.5" customWidth="1"/>
    <col min="18" max="18" width="11.6640625" bestFit="1" customWidth="1"/>
    <col min="19" max="19" width="20.5" style="9" bestFit="1" customWidth="1"/>
    <col min="20" max="20" width="19.1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tr">
        <f>LEFT(N2, SEARCH("/",N2,1)-1)</f>
        <v>film &amp; video</v>
      </c>
      <c r="R2" t="str">
        <f>RIGHT(N2,LEN(N2)-SEARCH("/",N2,SEARCH("/",N2)))</f>
        <v>television</v>
      </c>
      <c r="S2" s="11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RIGHT(N3,LEN(N3)-SEARCH("/",N3,SEARCH("/",N3)))</f>
        <v>television</v>
      </c>
      <c r="S3" s="11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RIGHT(N67,LEN(N67)-SEARCH("/",N67,SEARCH("/",N67)))</f>
        <v>shorts</v>
      </c>
      <c r="S67" s="11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RIGHT(N131,LEN(N131)-SEARCH("/",N131,SEARCH("/",N131)))</f>
        <v>science fiction</v>
      </c>
      <c r="S131" s="11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RIGHT(N195,LEN(N195)-SEARCH("/",N195,SEARCH("/",N195)))</f>
        <v>drama</v>
      </c>
      <c r="S195" s="11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RIGHT(N259,LEN(N259)-SEARCH("/",N259,SEARCH("/",N259)))</f>
        <v>documentary</v>
      </c>
      <c r="S259" s="11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RIGHT(N323,LEN(N323)-SEARCH("/",N323,SEARCH("/",N323)))</f>
        <v>documentary</v>
      </c>
      <c r="S323" s="11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RIGHT(N387,LEN(N387)-SEARCH("/",N387,SEARCH("/",N387)))</f>
        <v>documentary</v>
      </c>
      <c r="S387" s="11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RIGHT(N451,LEN(N451)-SEARCH("/",N451,SEARCH("/",N451)))</f>
        <v>animation</v>
      </c>
      <c r="S451" s="11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RIGHT(N515,LEN(N515)-SEARCH("/",N515,SEARCH("/",N515)))</f>
        <v>animation</v>
      </c>
      <c r="S515" s="11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RIGHT(N579,LEN(N579)-SEARCH("/",N579,SEARCH("/",N579)))</f>
        <v>web</v>
      </c>
      <c r="S579" s="11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RIGHT(N643,LEN(N643)-SEARCH("/",N643,SEARCH("/",N643)))</f>
        <v>wearables</v>
      </c>
      <c r="S643" s="11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RIGHT(N707,LEN(N707)-SEARCH("/",N707,SEARCH("/",N707)))</f>
        <v>wearables</v>
      </c>
      <c r="S707" s="11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RIGHT(N771,LEN(N771)-SEARCH("/",N771,SEARCH("/",N771)))</f>
        <v>fiction</v>
      </c>
      <c r="S771" s="11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RIGHT(N835,LEN(N835)-SEARCH("/",N835,SEARCH("/",N835)))</f>
        <v>rock</v>
      </c>
      <c r="S835" s="11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RIGHT(N899,LEN(N899)-SEARCH("/",N899,SEARCH("/",N899)))</f>
        <v>indie rock</v>
      </c>
      <c r="S899" s="11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RIGHT(N963,LEN(N963)-SEARCH("/",N963,SEARCH("/",N963)))</f>
        <v>wearables</v>
      </c>
      <c r="S963" s="11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RIGHT(N1027,LEN(N1027)-SEARCH("/",N1027,SEARCH("/",N1027)))</f>
        <v>electronic music</v>
      </c>
      <c r="S1027" s="11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RIGHT(N1091,LEN(N1091)-SEARCH("/",N1091,SEARCH("/",N1091)))</f>
        <v>video games</v>
      </c>
      <c r="S1091" s="11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RIGHT(N1155,LEN(N1155)-SEARCH("/",N1155,SEARCH("/",N1155)))</f>
        <v>food trucks</v>
      </c>
      <c r="S1155" s="11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RIGHT(N1219,LEN(N1219)-SEARCH("/",N1219,SEARCH("/",N1219)))</f>
        <v>photobooks</v>
      </c>
      <c r="S1219" s="11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RIGHT(N1283,LEN(N1283)-SEARCH("/",N1283,SEARCH("/",N1283)))</f>
        <v>rock</v>
      </c>
      <c r="S1283" s="11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RIGHT(N1347,LEN(N1347)-SEARCH("/",N1347,SEARCH("/",N1347)))</f>
        <v>nonfiction</v>
      </c>
      <c r="S1347" s="11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RIGHT(N1411,LEN(N1411)-SEARCH("/",N1411,SEARCH("/",N1411)))</f>
        <v>translations</v>
      </c>
      <c r="S1411" s="11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RIGHT(N1475,LEN(N1475)-SEARCH("/",N1475,SEARCH("/",N1475)))</f>
        <v>radio &amp; podcasts</v>
      </c>
      <c r="S1475" s="11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RIGHT(N1539,LEN(N1539)-SEARCH("/",N1539,SEARCH("/",N1539)))</f>
        <v>photobooks</v>
      </c>
      <c r="S1539" s="11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RIGHT(N1603,LEN(N1603)-SEARCH("/",N1603,SEARCH("/",N1603)))</f>
        <v>rock</v>
      </c>
      <c r="S1603" s="11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RIGHT(N1667,LEN(N1667)-SEARCH("/",N1667,SEARCH("/",N1667)))</f>
        <v>pop</v>
      </c>
      <c r="S1667" s="11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RIGHT(N1731,LEN(N1731)-SEARCH("/",N1731,SEARCH("/",N1731)))</f>
        <v>faith</v>
      </c>
      <c r="S1731" s="11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RIGHT(N1795,LEN(N1795)-SEARCH("/",N1795,SEARCH("/",N1795)))</f>
        <v>photobooks</v>
      </c>
      <c r="S1795" s="11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RIGHT(N1859,LEN(N1859)-SEARCH("/",N1859,SEARCH("/",N1859)))</f>
        <v>rock</v>
      </c>
      <c r="S1859" s="11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RIGHT(N1923,LEN(N1923)-SEARCH("/",N1923,SEARCH("/",N1923)))</f>
        <v>indie rock</v>
      </c>
      <c r="S1923" s="11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RIGHT(N1987,LEN(N1987)-SEARCH("/",N1987,SEARCH("/",N1987)))</f>
        <v>people</v>
      </c>
      <c r="S1987" s="11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RIGHT(N2051,LEN(N2051)-SEARCH("/",N2051,SEARCH("/",N2051)))</f>
        <v>hardware</v>
      </c>
      <c r="S2051" s="11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RIGHT(N2115,LEN(N2115)-SEARCH("/",N2115,SEARCH("/",N2115)))</f>
        <v>indie rock</v>
      </c>
      <c r="S2115" s="11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RIGHT(N2179,LEN(N2179)-SEARCH("/",N2179,SEARCH("/",N2179)))</f>
        <v>rock</v>
      </c>
      <c r="S2179" s="11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RIGHT(N2243,LEN(N2243)-SEARCH("/",N2243,SEARCH("/",N2243)))</f>
        <v>tabletop games</v>
      </c>
      <c r="S2243" s="11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RIGHT(N2307,LEN(N2307)-SEARCH("/",N2307,SEARCH("/",N2307)))</f>
        <v>indie rock</v>
      </c>
      <c r="S2307" s="11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RIGHT(N2371,LEN(N2371)-SEARCH("/",N2371,SEARCH("/",N2371)))</f>
        <v>web</v>
      </c>
      <c r="S2371" s="11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RIGHT(N2435,LEN(N2435)-SEARCH("/",N2435,SEARCH("/",N2435)))</f>
        <v>food trucks</v>
      </c>
      <c r="S2435" s="11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RIGHT(N2499,LEN(N2499)-SEARCH("/",N2499,SEARCH("/",N2499)))</f>
        <v>indie rock</v>
      </c>
      <c r="S2499" s="11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RIGHT(N2563,LEN(N2563)-SEARCH("/",N2563,SEARCH("/",N2563)))</f>
        <v>food trucks</v>
      </c>
      <c r="S2563" s="11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RIGHT(N2627,LEN(N2627)-SEARCH("/",N2627,SEARCH("/",N2627)))</f>
        <v>space exploration</v>
      </c>
      <c r="S2627" s="11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RIGHT(N2691,LEN(N2691)-SEARCH("/",N2691,SEARCH("/",N2691)))</f>
        <v>food trucks</v>
      </c>
      <c r="S2691" s="11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RIGHT(N2755,LEN(N2755)-SEARCH("/",N2755,SEARCH("/",N2755)))</f>
        <v>children's books</v>
      </c>
      <c r="S2755" s="11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RIGHT(N2819,LEN(N2819)-SEARCH("/",N2819,SEARCH("/",N2819)))</f>
        <v>plays</v>
      </c>
      <c r="S2819" s="11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RIGHT(N2883,LEN(N2883)-SEARCH("/",N2883,SEARCH("/",N2883)))</f>
        <v>plays</v>
      </c>
      <c r="S2883" s="11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RIGHT(N2947,LEN(N2947)-SEARCH("/",N2947,SEARCH("/",N2947)))</f>
        <v>spaces</v>
      </c>
      <c r="S2947" s="11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RIGHT(N3011,LEN(N3011)-SEARCH("/",N3011,SEARCH("/",N3011)))</f>
        <v>spaces</v>
      </c>
      <c r="S3011" s="11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RIGHT(N3075,LEN(N3075)-SEARCH("/",N3075,SEARCH("/",N3075)))</f>
        <v>spaces</v>
      </c>
      <c r="S3075" s="11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RIGHT(N3139,LEN(N3139)-SEARCH("/",N3139,SEARCH("/",N3139)))</f>
        <v>plays</v>
      </c>
      <c r="S3139" s="11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RIGHT(N3203,LEN(N3203)-SEARCH("/",N3203,SEARCH("/",N3203)))</f>
        <v>musical</v>
      </c>
      <c r="S3203" s="11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RIGHT(N3267,LEN(N3267)-SEARCH("/",N3267,SEARCH("/",N3267)))</f>
        <v>plays</v>
      </c>
      <c r="S3267" s="11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RIGHT(N3331,LEN(N3331)-SEARCH("/",N3331,SEARCH("/",N3331)))</f>
        <v>plays</v>
      </c>
      <c r="S3331" s="11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RIGHT(N3395,LEN(N3395)-SEARCH("/",N3395,SEARCH("/",N3395)))</f>
        <v>plays</v>
      </c>
      <c r="S3395" s="11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RIGHT(N3459,LEN(N3459)-SEARCH("/",N3459,SEARCH("/",N3459)))</f>
        <v>plays</v>
      </c>
      <c r="S3459" s="11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RIGHT(N3523,LEN(N3523)-SEARCH("/",N3523,SEARCH("/",N3523)))</f>
        <v>plays</v>
      </c>
      <c r="S3523" s="11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RIGHT(N3587,LEN(N3587)-SEARCH("/",N3587,SEARCH("/",N3587)))</f>
        <v>plays</v>
      </c>
      <c r="S3587" s="11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RIGHT(N3651,LEN(N3651)-SEARCH("/",N3651,SEARCH("/",N3651)))</f>
        <v>plays</v>
      </c>
      <c r="S3651" s="11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RIGHT(N3715,LEN(N3715)-SEARCH("/",N3715,SEARCH("/",N3715)))</f>
        <v>plays</v>
      </c>
      <c r="S3715" s="11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RIGHT(N3779,LEN(N3779)-SEARCH("/",N3779,SEARCH("/",N3779)))</f>
        <v>musical</v>
      </c>
      <c r="S3779" s="11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RIGHT(N3843,LEN(N3843)-SEARCH("/",N3843,SEARCH("/",N3843)))</f>
        <v>plays</v>
      </c>
      <c r="S3843" s="11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RIGHT(N3907,LEN(N3907)-SEARCH("/",N3907,SEARCH("/",N3907)))</f>
        <v>plays</v>
      </c>
      <c r="S3907" s="11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RIGHT(N3971,LEN(N3971)-SEARCH("/",N3971,SEARCH("/",N3971)))</f>
        <v>plays</v>
      </c>
      <c r="S3971" s="11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RIGHT(N4035,LEN(N4035)-SEARCH("/",N4035,SEARCH("/",N4035)))</f>
        <v>plays</v>
      </c>
      <c r="S4035" s="11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RIGHT(N4099,LEN(N4099)-SEARCH("/",N4099,SEARCH("/",N4099)))</f>
        <v>plays</v>
      </c>
      <c r="S4099" s="11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80E4E-FFBA-4346-8D04-7712ADDB7E3F}">
  <dimension ref="A1:F18"/>
  <sheetViews>
    <sheetView tabSelected="1"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8310</v>
      </c>
    </row>
    <row r="2" spans="1:6" x14ac:dyDescent="0.2">
      <c r="A2" s="6" t="s">
        <v>8379</v>
      </c>
      <c r="B2" t="s">
        <v>8310</v>
      </c>
    </row>
    <row r="4" spans="1:6" x14ac:dyDescent="0.2">
      <c r="A4" s="6" t="s">
        <v>8364</v>
      </c>
      <c r="B4" s="6" t="s">
        <v>8354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2">
      <c r="A6" s="12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2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2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2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2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2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2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2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2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2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2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2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2" t="s">
        <v>8353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D83EB-D67D-A949-B624-712D6E9E0704}">
  <dimension ref="A2:F15"/>
  <sheetViews>
    <sheetView workbookViewId="0">
      <selection activeCell="AB24" sqref="AB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8310</v>
      </c>
    </row>
    <row r="4" spans="1:6" x14ac:dyDescent="0.2">
      <c r="A4" s="6" t="s">
        <v>8364</v>
      </c>
      <c r="B4" s="6" t="s">
        <v>8354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2">
      <c r="A6" s="7" t="s">
        <v>8355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s="7" t="s">
        <v>8356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s="7" t="s">
        <v>8357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s="7" t="s">
        <v>8358</v>
      </c>
      <c r="B9" s="5">
        <v>24</v>
      </c>
      <c r="C9" s="5"/>
      <c r="D9" s="5"/>
      <c r="E9" s="5"/>
      <c r="F9" s="5">
        <v>24</v>
      </c>
    </row>
    <row r="10" spans="1:6" x14ac:dyDescent="0.2">
      <c r="A10" s="7" t="s">
        <v>8359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s="7" t="s">
        <v>8360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s="7" t="s">
        <v>8361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s="7" t="s">
        <v>8362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s="7" t="s">
        <v>8363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">
      <c r="A15" s="7" t="s">
        <v>8353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1A9B-741C-1542-BCD3-50ABC29970E4}">
  <dimension ref="A2:F48"/>
  <sheetViews>
    <sheetView workbookViewId="0">
      <selection activeCell="K58" sqref="K5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8364</v>
      </c>
      <c r="B5" s="6" t="s">
        <v>8354</v>
      </c>
    </row>
    <row r="6" spans="1:6" x14ac:dyDescent="0.2">
      <c r="A6" s="6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8353</v>
      </c>
    </row>
    <row r="7" spans="1:6" x14ac:dyDescent="0.2">
      <c r="A7" s="7" t="s">
        <v>8312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8313</v>
      </c>
      <c r="B8" s="5">
        <v>20</v>
      </c>
      <c r="C8" s="5"/>
      <c r="D8" s="5"/>
      <c r="E8" s="5"/>
      <c r="F8" s="5">
        <v>20</v>
      </c>
    </row>
    <row r="9" spans="1:6" x14ac:dyDescent="0.2">
      <c r="A9" s="7" t="s">
        <v>8314</v>
      </c>
      <c r="B9" s="5">
        <v>24</v>
      </c>
      <c r="C9" s="5"/>
      <c r="D9" s="5"/>
      <c r="E9" s="5"/>
      <c r="F9" s="5">
        <v>24</v>
      </c>
    </row>
    <row r="10" spans="1:6" x14ac:dyDescent="0.2">
      <c r="A10" s="7" t="s">
        <v>8315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8316</v>
      </c>
      <c r="B11" s="5"/>
      <c r="C11" s="5"/>
      <c r="D11" s="5"/>
      <c r="E11" s="5">
        <v>40</v>
      </c>
      <c r="F11" s="5">
        <v>40</v>
      </c>
    </row>
    <row r="12" spans="1:6" x14ac:dyDescent="0.2">
      <c r="A12" s="7" t="s">
        <v>8317</v>
      </c>
      <c r="B12" s="5"/>
      <c r="C12" s="5"/>
      <c r="D12" s="5"/>
      <c r="E12" s="5">
        <v>180</v>
      </c>
      <c r="F12" s="5">
        <v>180</v>
      </c>
    </row>
    <row r="13" spans="1:6" x14ac:dyDescent="0.2">
      <c r="A13" s="7" t="s">
        <v>8318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8319</v>
      </c>
      <c r="B14" s="5"/>
      <c r="C14" s="5"/>
      <c r="D14" s="5"/>
      <c r="E14" s="5">
        <v>40</v>
      </c>
      <c r="F14" s="5">
        <v>40</v>
      </c>
    </row>
    <row r="15" spans="1:6" x14ac:dyDescent="0.2">
      <c r="A15" s="7" t="s">
        <v>8320</v>
      </c>
      <c r="B15" s="5"/>
      <c r="C15" s="5">
        <v>40</v>
      </c>
      <c r="D15" s="5">
        <v>20</v>
      </c>
      <c r="E15" s="5"/>
      <c r="F15" s="5">
        <v>60</v>
      </c>
    </row>
    <row r="16" spans="1:6" x14ac:dyDescent="0.2">
      <c r="A16" s="7" t="s">
        <v>8321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8322</v>
      </c>
      <c r="B17" s="5">
        <v>20</v>
      </c>
      <c r="C17" s="5">
        <v>120</v>
      </c>
      <c r="D17" s="5"/>
      <c r="E17" s="5"/>
      <c r="F17" s="5">
        <v>140</v>
      </c>
    </row>
    <row r="18" spans="1:6" x14ac:dyDescent="0.2">
      <c r="A18" s="7" t="s">
        <v>8323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8324</v>
      </c>
      <c r="B19" s="5"/>
      <c r="C19" s="5"/>
      <c r="D19" s="5"/>
      <c r="E19" s="5">
        <v>140</v>
      </c>
      <c r="F19" s="5">
        <v>140</v>
      </c>
    </row>
    <row r="20" spans="1:6" x14ac:dyDescent="0.2">
      <c r="A20" s="7" t="s">
        <v>8325</v>
      </c>
      <c r="B20" s="5"/>
      <c r="C20" s="5">
        <v>20</v>
      </c>
      <c r="D20" s="5"/>
      <c r="E20" s="5">
        <v>140</v>
      </c>
      <c r="F20" s="5">
        <v>160</v>
      </c>
    </row>
    <row r="21" spans="1:6" x14ac:dyDescent="0.2">
      <c r="A21" s="7" t="s">
        <v>8326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8327</v>
      </c>
      <c r="B22" s="5"/>
      <c r="C22" s="5">
        <v>11</v>
      </c>
      <c r="D22" s="5"/>
      <c r="E22" s="5">
        <v>9</v>
      </c>
      <c r="F22" s="5">
        <v>20</v>
      </c>
    </row>
    <row r="23" spans="1:6" x14ac:dyDescent="0.2">
      <c r="A23" s="7" t="s">
        <v>8328</v>
      </c>
      <c r="B23" s="5"/>
      <c r="C23" s="5"/>
      <c r="D23" s="5"/>
      <c r="E23" s="5">
        <v>20</v>
      </c>
      <c r="F23" s="5">
        <v>20</v>
      </c>
    </row>
    <row r="24" spans="1:6" x14ac:dyDescent="0.2">
      <c r="A24" s="7" t="s">
        <v>8329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8330</v>
      </c>
      <c r="B25" s="5">
        <v>20</v>
      </c>
      <c r="C25" s="5">
        <v>60</v>
      </c>
      <c r="D25" s="5"/>
      <c r="E25" s="5">
        <v>60</v>
      </c>
      <c r="F25" s="5">
        <v>140</v>
      </c>
    </row>
    <row r="26" spans="1:6" x14ac:dyDescent="0.2">
      <c r="A26" s="7" t="s">
        <v>8331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8332</v>
      </c>
      <c r="B27" s="5"/>
      <c r="C27" s="5"/>
      <c r="D27" s="5"/>
      <c r="E27" s="5">
        <v>60</v>
      </c>
      <c r="F27" s="5">
        <v>60</v>
      </c>
    </row>
    <row r="28" spans="1:6" x14ac:dyDescent="0.2">
      <c r="A28" s="7" t="s">
        <v>8333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8334</v>
      </c>
      <c r="B29" s="5"/>
      <c r="C29" s="5">
        <v>57</v>
      </c>
      <c r="D29" s="5"/>
      <c r="E29" s="5">
        <v>103</v>
      </c>
      <c r="F29" s="5">
        <v>160</v>
      </c>
    </row>
    <row r="30" spans="1:6" x14ac:dyDescent="0.2">
      <c r="A30" s="7" t="s">
        <v>8335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8336</v>
      </c>
      <c r="B31" s="5"/>
      <c r="C31" s="5">
        <v>353</v>
      </c>
      <c r="D31" s="5">
        <v>19</v>
      </c>
      <c r="E31" s="5">
        <v>694</v>
      </c>
      <c r="F31" s="5">
        <v>1066</v>
      </c>
    </row>
    <row r="32" spans="1:6" x14ac:dyDescent="0.2">
      <c r="A32" s="7" t="s">
        <v>8337</v>
      </c>
      <c r="B32" s="5"/>
      <c r="C32" s="5"/>
      <c r="D32" s="5"/>
      <c r="E32" s="5">
        <v>40</v>
      </c>
      <c r="F32" s="5">
        <v>40</v>
      </c>
    </row>
    <row r="33" spans="1:6" x14ac:dyDescent="0.2">
      <c r="A33" s="7" t="s">
        <v>8338</v>
      </c>
      <c r="B33" s="5"/>
      <c r="C33" s="5"/>
      <c r="D33" s="5"/>
      <c r="E33" s="5">
        <v>20</v>
      </c>
      <c r="F33" s="5">
        <v>20</v>
      </c>
    </row>
    <row r="34" spans="1:6" x14ac:dyDescent="0.2">
      <c r="A34" s="7" t="s">
        <v>8339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8340</v>
      </c>
      <c r="B35" s="5"/>
      <c r="C35" s="5"/>
      <c r="D35" s="5"/>
      <c r="E35" s="5">
        <v>260</v>
      </c>
      <c r="F35" s="5">
        <v>260</v>
      </c>
    </row>
    <row r="36" spans="1:6" x14ac:dyDescent="0.2">
      <c r="A36" s="7" t="s">
        <v>8341</v>
      </c>
      <c r="B36" s="5">
        <v>40</v>
      </c>
      <c r="C36" s="5"/>
      <c r="D36" s="5"/>
      <c r="E36" s="5"/>
      <c r="F36" s="5">
        <v>40</v>
      </c>
    </row>
    <row r="37" spans="1:6" x14ac:dyDescent="0.2">
      <c r="A37" s="7" t="s">
        <v>8342</v>
      </c>
      <c r="B37" s="5"/>
      <c r="C37" s="5"/>
      <c r="D37" s="5"/>
      <c r="E37" s="5">
        <v>60</v>
      </c>
      <c r="F37" s="5">
        <v>60</v>
      </c>
    </row>
    <row r="38" spans="1:6" x14ac:dyDescent="0.2">
      <c r="A38" s="7" t="s">
        <v>8343</v>
      </c>
      <c r="B38" s="5"/>
      <c r="C38" s="5"/>
      <c r="D38" s="5">
        <v>6</v>
      </c>
      <c r="E38" s="5">
        <v>34</v>
      </c>
      <c r="F38" s="5">
        <v>40</v>
      </c>
    </row>
    <row r="39" spans="1:6" x14ac:dyDescent="0.2">
      <c r="A39" s="7" t="s">
        <v>8344</v>
      </c>
      <c r="B39" s="5">
        <v>18</v>
      </c>
      <c r="C39" s="5">
        <v>2</v>
      </c>
      <c r="D39" s="5"/>
      <c r="E39" s="5">
        <v>40</v>
      </c>
      <c r="F39" s="5">
        <v>60</v>
      </c>
    </row>
    <row r="40" spans="1:6" x14ac:dyDescent="0.2">
      <c r="A40" s="7" t="s">
        <v>8345</v>
      </c>
      <c r="B40" s="5">
        <v>17</v>
      </c>
      <c r="C40" s="5">
        <v>80</v>
      </c>
      <c r="D40" s="5">
        <v>5</v>
      </c>
      <c r="E40" s="5">
        <v>85</v>
      </c>
      <c r="F40" s="5">
        <v>187</v>
      </c>
    </row>
    <row r="41" spans="1:6" x14ac:dyDescent="0.2">
      <c r="A41" s="7" t="s">
        <v>8346</v>
      </c>
      <c r="B41" s="5"/>
      <c r="C41" s="5"/>
      <c r="D41" s="5"/>
      <c r="E41" s="5">
        <v>80</v>
      </c>
      <c r="F41" s="5">
        <v>80</v>
      </c>
    </row>
    <row r="42" spans="1:6" x14ac:dyDescent="0.2">
      <c r="A42" s="7" t="s">
        <v>8347</v>
      </c>
      <c r="B42" s="5"/>
      <c r="C42" s="5"/>
      <c r="D42" s="5"/>
      <c r="E42" s="5">
        <v>60</v>
      </c>
      <c r="F42" s="5">
        <v>60</v>
      </c>
    </row>
    <row r="43" spans="1:6" x14ac:dyDescent="0.2">
      <c r="A43" s="7" t="s">
        <v>8348</v>
      </c>
      <c r="B43" s="5">
        <v>10</v>
      </c>
      <c r="C43" s="5">
        <v>47</v>
      </c>
      <c r="D43" s="5"/>
      <c r="E43" s="5"/>
      <c r="F43" s="5">
        <v>57</v>
      </c>
    </row>
    <row r="44" spans="1:6" x14ac:dyDescent="0.2">
      <c r="A44" s="7" t="s">
        <v>8349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8350</v>
      </c>
      <c r="B45" s="5">
        <v>60</v>
      </c>
      <c r="C45" s="5">
        <v>120</v>
      </c>
      <c r="D45" s="5"/>
      <c r="E45" s="5">
        <v>20</v>
      </c>
      <c r="F45" s="5">
        <v>200</v>
      </c>
    </row>
    <row r="46" spans="1:6" x14ac:dyDescent="0.2">
      <c r="A46" s="7" t="s">
        <v>8351</v>
      </c>
      <c r="B46" s="5">
        <v>100</v>
      </c>
      <c r="C46" s="5">
        <v>60</v>
      </c>
      <c r="D46" s="5"/>
      <c r="E46" s="5"/>
      <c r="F46" s="5">
        <v>160</v>
      </c>
    </row>
    <row r="47" spans="1:6" x14ac:dyDescent="0.2">
      <c r="A47" s="7" t="s">
        <v>8352</v>
      </c>
      <c r="B47" s="5">
        <v>20</v>
      </c>
      <c r="C47" s="5"/>
      <c r="D47" s="5"/>
      <c r="E47" s="5"/>
      <c r="F47" s="5">
        <v>20</v>
      </c>
    </row>
    <row r="48" spans="1:6" x14ac:dyDescent="0.2">
      <c r="A48" s="7" t="s">
        <v>8353</v>
      </c>
      <c r="B48" s="5">
        <v>349</v>
      </c>
      <c r="C48" s="5">
        <v>1530</v>
      </c>
      <c r="D48" s="5">
        <v>50</v>
      </c>
      <c r="E48" s="5">
        <v>2185</v>
      </c>
      <c r="F4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F7E5-435E-CF48-9D24-AECE8F8EF966}">
  <dimension ref="A1:N13"/>
  <sheetViews>
    <sheetView zoomScale="130" zoomScaleNormal="130" workbookViewId="0">
      <selection activeCell="J55" sqref="J55"/>
    </sheetView>
  </sheetViews>
  <sheetFormatPr baseColWidth="10" defaultRowHeight="15" x14ac:dyDescent="0.2"/>
  <cols>
    <col min="1" max="1" width="24.83203125" bestFit="1" customWidth="1"/>
    <col min="2" max="2" width="17.33203125" bestFit="1" customWidth="1"/>
    <col min="3" max="3" width="14" bestFit="1" customWidth="1"/>
    <col min="4" max="4" width="16.5" bestFit="1" customWidth="1"/>
    <col min="5" max="5" width="11.5" bestFit="1" customWidth="1"/>
    <col min="6" max="6" width="19.5" bestFit="1" customWidth="1"/>
    <col min="7" max="7" width="16.33203125" bestFit="1" customWidth="1"/>
    <col min="8" max="8" width="18.6640625" bestFit="1" customWidth="1"/>
  </cols>
  <sheetData>
    <row r="1" spans="1:14" x14ac:dyDescent="0.2">
      <c r="A1" s="13" t="s">
        <v>8399</v>
      </c>
      <c r="B1" s="13" t="s">
        <v>8392</v>
      </c>
      <c r="C1" s="13" t="s">
        <v>8393</v>
      </c>
      <c r="D1" s="13" t="s">
        <v>8394</v>
      </c>
      <c r="E1" s="13" t="s">
        <v>8395</v>
      </c>
      <c r="F1" s="13" t="s">
        <v>8396</v>
      </c>
      <c r="G1" s="13" t="s">
        <v>8397</v>
      </c>
      <c r="H1" s="13" t="s">
        <v>8398</v>
      </c>
      <c r="L1" t="s">
        <v>8219</v>
      </c>
      <c r="M1" t="s">
        <v>8221</v>
      </c>
      <c r="N1" t="s">
        <v>8220</v>
      </c>
    </row>
    <row r="2" spans="1:14" x14ac:dyDescent="0.2">
      <c r="A2" t="s">
        <v>8380</v>
      </c>
      <c r="B2">
        <f>COUNTIFS(STATE,L1,GOAL,"&lt;1000")</f>
        <v>322</v>
      </c>
      <c r="C2">
        <f>COUNTIFS(STATE,M1,GOAL,"&lt;1000")</f>
        <v>113</v>
      </c>
      <c r="D2">
        <f>COUNTIFS(STATE,N1,GOAL,"&lt;1000")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14" x14ac:dyDescent="0.2">
      <c r="A3" t="s">
        <v>8381</v>
      </c>
      <c r="B3">
        <f>COUNTIFS(STATE,L1,GOAL,"&gt;=1000",GOAL,"&lt;=4999")</f>
        <v>932</v>
      </c>
      <c r="C3">
        <f>COUNTIFS(STATE,M1,GOAL,"&gt;=1000",GOAL,"&lt;=4999")</f>
        <v>420</v>
      </c>
      <c r="D3">
        <f>COUNTIFS(STATE,N1,GOAL,"&gt;=1000",GOAL,"&lt;=4999")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14" x14ac:dyDescent="0.2">
      <c r="A4" t="s">
        <v>8382</v>
      </c>
      <c r="B4">
        <f>COUNTIFS(STATE,L1,GOAL,"&gt;=5000",GOAL,"&lt;=9999")</f>
        <v>381</v>
      </c>
      <c r="C4">
        <f>COUNTIFS(STATE,M1,GOAL,"&gt;=5000",GOAL,"&lt;=9999")</f>
        <v>283</v>
      </c>
      <c r="D4">
        <f>COUNTIFS(STATE,N1,GOAL,"&gt;=5000",GOAL,"&lt;=9999")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14" x14ac:dyDescent="0.2">
      <c r="A5" t="s">
        <v>8383</v>
      </c>
      <c r="B5">
        <f>COUNTIFS(STATE,L1,GOAL,"&gt;=10000",GOAL,"&lt;=14999")</f>
        <v>168</v>
      </c>
      <c r="C5">
        <f>COUNTIFS(STATE,M1,GOAL,"&gt;=10000",GOAL,"&lt;=14999")</f>
        <v>144</v>
      </c>
      <c r="D5">
        <f>COUNTIFS(STATE,N1,GOAL,"&gt;=10000",GOAL,"&lt;=14999")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14" x14ac:dyDescent="0.2">
      <c r="A6" t="s">
        <v>8384</v>
      </c>
      <c r="B6">
        <f>COUNTIFS(STATE,L1,GOAL,"&gt;=15000",GOAL,"&lt;=19999")</f>
        <v>94</v>
      </c>
      <c r="C6">
        <f>COUNTIFS(STATE,M1,GOAL,"&gt;=15000",GOAL,"&lt;=19999")</f>
        <v>90</v>
      </c>
      <c r="D6">
        <f>COUNTIFS(STATE,N1,GOAL,"&gt;=15000",GOAL,"&lt;=19999")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14" x14ac:dyDescent="0.2">
      <c r="A7" t="s">
        <v>8385</v>
      </c>
      <c r="B7">
        <f>COUNTIFS(STATE,L1,GOAL,"&gt;=20000",GOAL,"&lt;=24999")</f>
        <v>62</v>
      </c>
      <c r="C7">
        <f>COUNTIFS(STATE,M1,GOAL,"&gt;=20000",GOAL,"&lt;=24999")</f>
        <v>72</v>
      </c>
      <c r="D7">
        <f>COUNTIFS(STATE,N1,GOAL,"&gt;=20000",GOAL,"&lt;=24999")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14" x14ac:dyDescent="0.2">
      <c r="A8" t="s">
        <v>8386</v>
      </c>
      <c r="B8">
        <f>COUNTIFS(STATE,L1,GOAL,"&gt;=25000",GOAL,"&lt;=29999")</f>
        <v>55</v>
      </c>
      <c r="C8">
        <f>COUNTIFS(STATE,M1,GOAL,"&gt;=25000",GOAL,"&lt;=29999")</f>
        <v>64</v>
      </c>
      <c r="D8">
        <f>COUNTIFS(STATE,N1,GOAL,"&gt;=25000",GOAL,"&lt;=29999")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14" x14ac:dyDescent="0.2">
      <c r="A9" t="s">
        <v>8387</v>
      </c>
      <c r="B9">
        <f>COUNTIFS(STATE,L1,GOAL,"&gt;=30000",GOAL,"&lt;=34999")</f>
        <v>32</v>
      </c>
      <c r="C9">
        <f>COUNTIFS(STATE,M1,GOAL,"&gt;=30000",GOAL,"&lt;=34999")</f>
        <v>37</v>
      </c>
      <c r="D9">
        <f>COUNTIFS(STATE,N1,GOAL,"&gt;=30000",GOAL,"&lt;=34999")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14" x14ac:dyDescent="0.2">
      <c r="A10" t="s">
        <v>8388</v>
      </c>
      <c r="B10">
        <f>COUNTIFS(STATE,L1,GOAL,"&gt;=35000",GOAL,"&lt;=39999")</f>
        <v>26</v>
      </c>
      <c r="C10">
        <f>COUNTIFS(STATE,M1,GOAL,"&gt;=35000",GOAL,"&lt;=39999")</f>
        <v>22</v>
      </c>
      <c r="D10">
        <f>COUNTIFS(STATE,N1,GOAL,"&gt;=35000",GOAL,"&lt;=39999")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14" x14ac:dyDescent="0.2">
      <c r="A11" t="s">
        <v>8389</v>
      </c>
      <c r="B11">
        <f>COUNTIFS(STATE,L1,GOAL,"&gt;=40000",GOAL,"&lt;=44999")</f>
        <v>21</v>
      </c>
      <c r="C11">
        <f>COUNTIFS(STATE,M1,GOAL,"&gt;=40000",GOAL,"&lt;=44999")</f>
        <v>16</v>
      </c>
      <c r="D11">
        <f>COUNTIFS(STATE,N1,GOAL,"&gt;=40000",GOAL,"&lt;=44999")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14" x14ac:dyDescent="0.2">
      <c r="A12" t="s">
        <v>8390</v>
      </c>
      <c r="B12">
        <f>COUNTIFS(STATE,L1,GOAL,"&gt;=45000",GOAL,"&lt;=49999")</f>
        <v>6</v>
      </c>
      <c r="C12">
        <f>COUNTIFS(STATE,M1,GOAL,"&gt;=45000",GOAL,"&lt;=49999")</f>
        <v>11</v>
      </c>
      <c r="D12">
        <f>COUNTIFS(STATE,N1,GOAL,"&gt;=45000",GOAL,"&lt;=49999")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14" x14ac:dyDescent="0.2">
      <c r="A13" t="s">
        <v>8391</v>
      </c>
      <c r="B13">
        <f>COUNTIFS(STATE,L1,GOAL,"&gt;=50000")</f>
        <v>86</v>
      </c>
      <c r="C13">
        <f>COUNTIFS(STATE,M1,GOAL,"&gt;=50000")</f>
        <v>258</v>
      </c>
      <c r="D13">
        <f>COUNTIFS(STATE,N1,GOAL,"&gt;=50000")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Pivot Table</vt:lpstr>
      <vt:lpstr>Pivot Tabel By Category</vt:lpstr>
      <vt:lpstr>Pivot Tabel By Sub_Category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2020-12-12T05:25:26Z</dcterms:modified>
</cp:coreProperties>
</file>