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charts/chart34.xml" ContentType="application/vnd.openxmlformats-officedocument.drawingml.chart+xml"/>
  <Override PartName="/xl/charts/style37.xml" ContentType="application/vnd.ms-office.chartstyle+xml"/>
  <Override PartName="/xl/charts/colors37.xml" ContentType="application/vnd.ms-office.chartcolorstyle+xml"/>
  <Override PartName="/xl/charts/chart35.xml" ContentType="application/vnd.openxmlformats-officedocument.drawingml.chart+xml"/>
  <Override PartName="/xl/charts/style38.xml" ContentType="application/vnd.ms-office.chartstyle+xml"/>
  <Override PartName="/xl/charts/colors38.xml" ContentType="application/vnd.ms-office.chartcolorstyle+xml"/>
  <Override PartName="/xl/charts/chartEx4.xml" ContentType="application/vnd.ms-office.chartex+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hidePivotFieldList="1"/>
  <mc:AlternateContent xmlns:mc="http://schemas.openxmlformats.org/markup-compatibility/2006">
    <mc:Choice Requires="x15">
      <x15ac:absPath xmlns:x15ac="http://schemas.microsoft.com/office/spreadsheetml/2010/11/ac" url="G:\excel\project excel\sales project\"/>
    </mc:Choice>
  </mc:AlternateContent>
  <xr:revisionPtr revIDLastSave="0" documentId="13_ncr:1_{9DB63D3B-48D3-4554-90D8-EBFF0BEE5273}" xr6:coauthVersionLast="47" xr6:coauthVersionMax="47" xr10:uidLastSave="{00000000-0000-0000-0000-000000000000}"/>
  <bookViews>
    <workbookView xWindow="-120" yWindow="-120" windowWidth="20730" windowHeight="11160" activeTab="1" xr2:uid="{00000000-000D-0000-FFFF-FFFF00000000}"/>
  </bookViews>
  <sheets>
    <sheet name="Dashboard sales page" sheetId="1" r:id="rId1"/>
    <sheet name="Dashboard profit page" sheetId="2" r:id="rId2"/>
    <sheet name="sales insights" sheetId="3" r:id="rId3"/>
    <sheet name="kpi cards" sheetId="4" r:id="rId4"/>
    <sheet name="profit insights" sheetId="5" r:id="rId5"/>
    <sheet name="Sheet1" sheetId="6" r:id="rId6"/>
  </sheets>
  <definedNames>
    <definedName name="_xlchart.v1.0" hidden="1">'sales insights'!$E$23:$F$39</definedName>
    <definedName name="_xlchart.v1.1" hidden="1">'sales insights'!$G$22</definedName>
    <definedName name="_xlchart.v1.10" hidden="1">'profit insights'!$U$86</definedName>
    <definedName name="_xlchart.v1.11" hidden="1">'profit insights'!$U$87:$U$103</definedName>
    <definedName name="_xlchart.v1.2" hidden="1">'sales insights'!$G$23:$G$39</definedName>
    <definedName name="_xlchart.v1.3" hidden="1">'profit insights'!$S$87:$T$103</definedName>
    <definedName name="_xlchart.v1.4" hidden="1">'profit insights'!$U$86</definedName>
    <definedName name="_xlchart.v1.5" hidden="1">'profit insights'!$U$87:$U$103</definedName>
    <definedName name="_xlchart.v1.6" hidden="1">'sales insights'!$E$23:$F$39</definedName>
    <definedName name="_xlchart.v1.7" hidden="1">'sales insights'!$G$22</definedName>
    <definedName name="_xlchart.v1.8" hidden="1">'sales insights'!$G$23:$G$39</definedName>
    <definedName name="_xlchart.v1.9" hidden="1">'profit insights'!$S$87:$T$103</definedName>
    <definedName name="Slicer_Month">#N/A</definedName>
    <definedName name="Slicer_Month1">#N/A</definedName>
    <definedName name="Slicer_Region">#N/A</definedName>
    <definedName name="Slicer_Region1">#N/A</definedName>
    <definedName name="Slicer_Year">#N/A</definedName>
    <definedName name="Slicer_Year1">#N/A</definedName>
  </definedNames>
  <calcPr calcId="191029"/>
  <pivotCaches>
    <pivotCache cacheId="650" r:id="rId7"/>
    <pivotCache cacheId="653" r:id="rId8"/>
    <pivotCache cacheId="656" r:id="rId9"/>
    <pivotCache cacheId="659" r:id="rId10"/>
    <pivotCache cacheId="662" r:id="rId11"/>
    <pivotCache cacheId="665" r:id="rId12"/>
    <pivotCache cacheId="668" r:id="rId13"/>
    <pivotCache cacheId="671" r:id="rId14"/>
    <pivotCache cacheId="674" r:id="rId15"/>
    <pivotCache cacheId="699" r:id="rId16"/>
    <pivotCache cacheId="702" r:id="rId17"/>
    <pivotCache cacheId="711" r:id="rId18"/>
    <pivotCache cacheId="714" r:id="rId19"/>
    <pivotCache cacheId="1095" r:id="rId20"/>
    <pivotCache cacheId="1098" r:id="rId21"/>
    <pivotCache cacheId="1101" r:id="rId22"/>
    <pivotCache cacheId="1104" r:id="rId23"/>
    <pivotCache cacheId="1107" r:id="rId24"/>
    <pivotCache cacheId="1110" r:id="rId25"/>
    <pivotCache cacheId="1113" r:id="rId26"/>
    <pivotCache cacheId="1116" r:id="rId27"/>
    <pivotCache cacheId="1119" r:id="rId28"/>
  </pivotCaches>
  <extLst>
    <ext xmlns:x14="http://schemas.microsoft.com/office/spreadsheetml/2009/9/main" uri="{876F7934-8845-4945-9796-88D515C7AA90}">
      <x14:pivotCaches>
        <pivotCache cacheId="649" r:id="rId29"/>
        <pivotCache cacheId="677"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b232e0e3-b123-46ad-8d05-b4fb314da284" name="Orders" connection="Query - Orders"/>
          <x15:modelTable id="People_d2e84967-c238-4d9b-8637-181cf311eca5" name="People" connection="Query - People"/>
          <x15:modelTable id="Return_6f0df9da-d4eb-4c7e-b718-f0864ba776ea" name="Return" connection="Query - Return"/>
          <x15:modelTable id="Shipping Cost_70254eca-517e-4aca-9287-fbaf4b34a312" name="Shipping Cost" connection="Query - Shipping Cost"/>
          <x15:modelTable id="Calendar" name="Calendar" connection="Connection"/>
        </x15:modelTables>
        <x15:modelRelationships>
          <x15:modelRelationship fromTable="Orders" fromColumn="Region" toTable="People" toColumn="Region"/>
          <x15:modelRelationship fromTable="Orders" fromColumn="Order ID" toTable="Return" toColumn="Order ID"/>
          <x15:modelRelationship fromTable="Orders" fromColumn="State" toTable="Shipping Cost" toColumn="State"/>
          <x15:modelRelationship fromTable="Orders" fromColumn="Order Date" toTable="Calendar" toColumn="Date"/>
        </x15:modelRelationships>
      </x15:dataModel>
    </ext>
  </extLst>
</workbook>
</file>

<file path=xl/calcChain.xml><?xml version="1.0" encoding="utf-8"?>
<calcChain xmlns="http://schemas.openxmlformats.org/spreadsheetml/2006/main">
  <c r="S86" i="5" l="1"/>
  <c r="T86" i="5"/>
  <c r="U86" i="5"/>
  <c r="S87" i="5"/>
  <c r="T87" i="5"/>
  <c r="U87" i="5"/>
  <c r="S88" i="5"/>
  <c r="T88" i="5"/>
  <c r="U88" i="5"/>
  <c r="S89" i="5"/>
  <c r="T89" i="5"/>
  <c r="U89" i="5"/>
  <c r="S90" i="5"/>
  <c r="T90" i="5"/>
  <c r="U90" i="5"/>
  <c r="S91" i="5"/>
  <c r="T91" i="5"/>
  <c r="U91" i="5"/>
  <c r="S92" i="5"/>
  <c r="T92" i="5"/>
  <c r="U92" i="5"/>
  <c r="S93" i="5"/>
  <c r="T93" i="5"/>
  <c r="U93" i="5"/>
  <c r="S94" i="5"/>
  <c r="T94" i="5"/>
  <c r="U94" i="5"/>
  <c r="S95" i="5"/>
  <c r="T95" i="5"/>
  <c r="U95" i="5"/>
  <c r="S96" i="5"/>
  <c r="T96" i="5"/>
  <c r="U96" i="5"/>
  <c r="S97" i="5"/>
  <c r="T97" i="5"/>
  <c r="U97" i="5"/>
  <c r="S98" i="5"/>
  <c r="T98" i="5"/>
  <c r="U98" i="5"/>
  <c r="S99" i="5"/>
  <c r="T99" i="5"/>
  <c r="U99" i="5"/>
  <c r="S100" i="5"/>
  <c r="T100" i="5"/>
  <c r="U100" i="5"/>
  <c r="S101" i="5"/>
  <c r="T101" i="5"/>
  <c r="U101" i="5"/>
  <c r="S102" i="5"/>
  <c r="T102" i="5"/>
  <c r="U102" i="5"/>
  <c r="S103" i="5"/>
  <c r="T103" i="5"/>
  <c r="U103" i="5"/>
  <c r="F27" i="3"/>
  <c r="E22" i="3"/>
  <c r="F22" i="3"/>
  <c r="G22" i="3"/>
  <c r="E23" i="3"/>
  <c r="F23" i="3"/>
  <c r="G23" i="3"/>
  <c r="E24" i="3"/>
  <c r="F24" i="3"/>
  <c r="G24" i="3"/>
  <c r="E25" i="3"/>
  <c r="F25" i="3"/>
  <c r="G25" i="3"/>
  <c r="E26" i="3"/>
  <c r="F26" i="3"/>
  <c r="G26" i="3"/>
  <c r="E27" i="3"/>
  <c r="G27" i="3"/>
  <c r="E28" i="3"/>
  <c r="F28" i="3"/>
  <c r="G28" i="3"/>
  <c r="E29" i="3"/>
  <c r="F29" i="3"/>
  <c r="G29" i="3"/>
  <c r="E30" i="3"/>
  <c r="F30" i="3"/>
  <c r="G30" i="3"/>
  <c r="E31" i="3"/>
  <c r="F31" i="3"/>
  <c r="G31" i="3"/>
  <c r="E32" i="3"/>
  <c r="F32" i="3"/>
  <c r="G32" i="3"/>
  <c r="E33" i="3"/>
  <c r="F33" i="3"/>
  <c r="G33" i="3"/>
  <c r="E34" i="3"/>
  <c r="F34" i="3"/>
  <c r="G34" i="3"/>
  <c r="E35" i="3"/>
  <c r="F35" i="3"/>
  <c r="G35" i="3"/>
  <c r="E36" i="3"/>
  <c r="F36" i="3"/>
  <c r="G36" i="3"/>
  <c r="E37" i="3"/>
  <c r="F37" i="3"/>
  <c r="G37" i="3"/>
  <c r="E38" i="3"/>
  <c r="F38" i="3"/>
  <c r="G38" i="3"/>
  <c r="E39" i="3"/>
  <c r="F39" i="3"/>
  <c r="G39" i="3"/>
  <c r="F54" i="1"/>
  <c r="G54" i="1"/>
  <c r="F55" i="1"/>
  <c r="G55" i="1"/>
  <c r="O117" i="4"/>
  <c r="J118" i="4"/>
  <c r="C118" i="4"/>
  <c r="C73" i="4"/>
  <c r="D73" i="4"/>
  <c r="B73" i="4"/>
  <c r="G73" i="4"/>
  <c r="L45" i="4"/>
  <c r="J16" i="4"/>
  <c r="R16" i="4"/>
  <c r="G46" i="4"/>
  <c r="F16" i="4"/>
  <c r="J73" i="4"/>
  <c r="V16" i="4"/>
  <c r="I73" i="4"/>
  <c r="F73" i="4"/>
  <c r="E73" i="4"/>
  <c r="B46" i="4"/>
  <c r="N16" i="4"/>
  <c r="B16" i="4"/>
  <c r="H7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B0BE17-3CC0-44DF-9139-7ED3EE9D9229}" name="Connection" type="104" refreshedVersion="0" background="1">
    <extLst>
      <ext xmlns:x15="http://schemas.microsoft.com/office/spreadsheetml/2010/11/main" uri="{DE250136-89BD-433C-8126-D09CA5730AF9}">
        <x15:connection id="Calendar"/>
      </ext>
    </extLst>
  </connection>
  <connection id="2" xr16:uid="{D41BFC7D-8B87-49E9-A8B1-AF690C9806BE}" interval="60" name="Query - Orders" description="Connection to the 'Orders' query in the workbook." type="100" refreshedVersion="8" minRefreshableVersion="5" refreshOnLoad="1" saveData="1">
    <extLst>
      <ext xmlns:x15="http://schemas.microsoft.com/office/spreadsheetml/2010/11/main" uri="{DE250136-89BD-433C-8126-D09CA5730AF9}">
        <x15:connection id="24214df6-c4db-40bf-8c73-633e9ec19c31"/>
      </ext>
    </extLst>
  </connection>
  <connection id="3" xr16:uid="{560140DD-75A4-4F0F-82B7-732D87E385E2}" interval="60" name="Query - People" description="Connection to the 'People' query in the workbook." type="100" refreshedVersion="8" minRefreshableVersion="5" refreshOnLoad="1" saveData="1">
    <extLst>
      <ext xmlns:x15="http://schemas.microsoft.com/office/spreadsheetml/2010/11/main" uri="{DE250136-89BD-433C-8126-D09CA5730AF9}">
        <x15:connection id="73ad4432-faf1-458f-bd55-7d6efc4161ea"/>
      </ext>
    </extLst>
  </connection>
  <connection id="4" xr16:uid="{41DE5728-F98D-454A-A5B6-9BB5C06F5AF1}" interval="60" name="Query - Return" description="Connection to the 'Return' query in the workbook." type="100" refreshedVersion="8" minRefreshableVersion="5" refreshOnLoad="1" saveData="1">
    <extLst>
      <ext xmlns:x15="http://schemas.microsoft.com/office/spreadsheetml/2010/11/main" uri="{DE250136-89BD-433C-8126-D09CA5730AF9}">
        <x15:connection id="6ce50b29-3bce-445a-86df-f5a157b8c890"/>
      </ext>
    </extLst>
  </connection>
  <connection id="5" xr16:uid="{CD423AD7-12F5-4D8D-8EDA-326BF5C02E16}" interval="60" name="Query - Shipping Cost" description="Connection to the 'Shipping Cost' query in the workbook." type="100" refreshedVersion="8" minRefreshableVersion="5" refreshOnLoad="1" saveData="1">
    <extLst>
      <ext xmlns:x15="http://schemas.microsoft.com/office/spreadsheetml/2010/11/main" uri="{DE250136-89BD-433C-8126-D09CA5730AF9}">
        <x15:connection id="0905a874-f372-4c8e-9ec3-17c092f4cd86"/>
      </ext>
    </extLst>
  </connection>
  <connection id="6" xr16:uid="{F8AAF786-BD0B-4C07-BAED-30D4DF319DD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<sst xmlns="http://schemas.openxmlformats.org/spreadsheetml/2006/main" count="342" uniqueCount="60">
  <si>
    <t>Row Labels</t>
  </si>
  <si>
    <t>January</t>
  </si>
  <si>
    <t>February</t>
  </si>
  <si>
    <t>March</t>
  </si>
  <si>
    <t>April</t>
  </si>
  <si>
    <t>May</t>
  </si>
  <si>
    <t>June</t>
  </si>
  <si>
    <t>July</t>
  </si>
  <si>
    <t>August</t>
  </si>
  <si>
    <t>September</t>
  </si>
  <si>
    <t>October</t>
  </si>
  <si>
    <t>November</t>
  </si>
  <si>
    <t>December</t>
  </si>
  <si>
    <t>Grand Total</t>
  </si>
  <si>
    <t>total really sales</t>
  </si>
  <si>
    <t>California</t>
  </si>
  <si>
    <t>New York</t>
  </si>
  <si>
    <t>Pennsylvania</t>
  </si>
  <si>
    <t>Texas</t>
  </si>
  <si>
    <t>Washington</t>
  </si>
  <si>
    <t>Furniture</t>
  </si>
  <si>
    <t>Office Supplies</t>
  </si>
  <si>
    <t>Technology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</si>
  <si>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</si>
  <si>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</si>
  <si>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</si>
  <si>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</si>
  <si>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</si>
  <si>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</si>
  <si>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</si>
  <si>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</si>
  <si>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</si>
  <si>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</si>
  <si>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</si>
  <si>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</si>
  <si>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</si>
  <si>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</si>
  <si>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</si>
  <si>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</si>
  <si>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</si>
  <si>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Category</t>
  </si>
  <si>
    <t>Sub-Category</t>
  </si>
  <si>
    <t>Central</t>
  </si>
  <si>
    <t>East</t>
  </si>
  <si>
    <t>South</t>
  </si>
  <si>
    <t>West</t>
  </si>
  <si>
    <t>all cost</t>
  </si>
  <si>
    <t>total really quantity</t>
  </si>
  <si>
    <t>net profit</t>
  </si>
  <si>
    <t>ROI</t>
  </si>
  <si>
    <t>total really profit</t>
  </si>
  <si>
    <t>total really orders</t>
  </si>
  <si>
    <t>profit margin</t>
  </si>
  <si>
    <t>net profit margin</t>
  </si>
  <si>
    <t>YOY</t>
  </si>
  <si>
    <t>together</t>
  </si>
  <si>
    <t>Indiana</t>
  </si>
  <si>
    <t>Michigan</t>
  </si>
  <si>
    <t>total really cost</t>
  </si>
  <si>
    <t>total really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</si>
</sst>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gt;=1000000]0.0,,&quot;M&quot;;[&gt;=1000]0,&quot;K&quot;;0"/>
    <numFmt numFmtId="166" formatCode="[Green]\▲0.0%;[Red]\▼0.0%"/>
    <numFmt numFmtId="167" formatCode="[&gt;=1000]0.0,&quot;K&quot;;[&lt;=-1000]\-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9" fontId="0" fillId="0" borderId="0" xfId="1" applyFon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colors>
    <mruColors>
      <color rgb="FF73A9DB"/>
      <color rgb="FFF2A16A"/>
      <color rgb="FFB2B2B2"/>
      <color rgb="FFBF95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34" Type="http://schemas.microsoft.com/office/2007/relationships/slicerCache" Target="slicerCaches/slicerCache4.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68" Type="http://schemas.openxmlformats.org/officeDocument/2006/relationships/customXml" Target="../customXml/item26.xml"/><Relationship Id="rId76" Type="http://schemas.openxmlformats.org/officeDocument/2006/relationships/customXml" Target="../customXml/item34.xml"/><Relationship Id="rId84" Type="http://schemas.openxmlformats.org/officeDocument/2006/relationships/customXml" Target="../customXml/item42.xml"/><Relationship Id="rId89" Type="http://schemas.openxmlformats.org/officeDocument/2006/relationships/customXml" Target="../customXml/item47.xml"/><Relationship Id="rId97" Type="http://schemas.openxmlformats.org/officeDocument/2006/relationships/customXml" Target="../customXml/item55.xml"/><Relationship Id="rId7" Type="http://schemas.openxmlformats.org/officeDocument/2006/relationships/pivotCacheDefinition" Target="pivotCache/pivotCacheDefinition1.xml"/><Relationship Id="rId71" Type="http://schemas.openxmlformats.org/officeDocument/2006/relationships/customXml" Target="../customXml/item29.xml"/><Relationship Id="rId92" Type="http://schemas.openxmlformats.org/officeDocument/2006/relationships/customXml" Target="../customXml/item50.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79" Type="http://schemas.openxmlformats.org/officeDocument/2006/relationships/customXml" Target="../customXml/item37.xml"/><Relationship Id="rId87" Type="http://schemas.openxmlformats.org/officeDocument/2006/relationships/customXml" Target="../customXml/item45.xml"/><Relationship Id="rId102" Type="http://schemas.openxmlformats.org/officeDocument/2006/relationships/customXml" Target="../customXml/item60.xml"/><Relationship Id="rId5" Type="http://schemas.openxmlformats.org/officeDocument/2006/relationships/worksheet" Target="worksheets/sheet5.xml"/><Relationship Id="rId61" Type="http://schemas.openxmlformats.org/officeDocument/2006/relationships/customXml" Target="../customXml/item19.xml"/><Relationship Id="rId82" Type="http://schemas.openxmlformats.org/officeDocument/2006/relationships/customXml" Target="../customXml/item40.xml"/><Relationship Id="rId90" Type="http://schemas.openxmlformats.org/officeDocument/2006/relationships/customXml" Target="../customXml/item48.xml"/><Relationship Id="rId95" Type="http://schemas.openxmlformats.org/officeDocument/2006/relationships/customXml" Target="../customXml/item5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5.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100" Type="http://schemas.openxmlformats.org/officeDocument/2006/relationships/customXml" Target="../customXml/item58.xml"/><Relationship Id="rId8" Type="http://schemas.openxmlformats.org/officeDocument/2006/relationships/pivotCacheDefinition" Target="pivotCache/pivotCacheDefinition2.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93" Type="http://schemas.openxmlformats.org/officeDocument/2006/relationships/customXml" Target="../customXml/item51.xml"/><Relationship Id="rId98"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4.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91" Type="http://schemas.openxmlformats.org/officeDocument/2006/relationships/customXml" Target="../customXml/item49.xml"/><Relationship Id="rId96"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6.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4.xml"/><Relationship Id="rId31" Type="http://schemas.microsoft.com/office/2007/relationships/slicerCache" Target="slicerCaches/slicerCache1.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94" Type="http://schemas.openxmlformats.org/officeDocument/2006/relationships/customXml" Target="../customXml/item52.xml"/><Relationship Id="rId99" Type="http://schemas.openxmlformats.org/officeDocument/2006/relationships/customXml" Target="../customXml/item57.xml"/><Relationship Id="rId101" Type="http://schemas.openxmlformats.org/officeDocument/2006/relationships/customXml" Target="../customXml/item5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insights!regionpercentagesales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percentage for each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34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6666666666666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8.61111111111111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833333333333334"/>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34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6666666666666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61111111111111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833333333333334"/>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444444444444434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6666666666666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61111111111111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0095735422106179"/>
              <c:y val="-6.9716871276992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488250652741508"/>
              <c:y val="-8.7146089096240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443864229765012"/>
              <c:y val="3.4858435638496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443864229765012"/>
              <c:y val="8.7146089096240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insights'!$D$46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D3-4809-BFA8-3FE77F4AAB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D3-4809-BFA8-3FE77F4AAB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D3-4809-BFA8-3FE77F4AAB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D3-4809-BFA8-3FE77F4AAB10}"/>
              </c:ext>
            </c:extLst>
          </c:dPt>
          <c:dLbls>
            <c:dLbl>
              <c:idx val="0"/>
              <c:layout>
                <c:manualLayout>
                  <c:x val="0.11488250652741508"/>
                  <c:y val="-8.7146089096240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D3-4809-BFA8-3FE77F4AAB10}"/>
                </c:ext>
              </c:extLst>
            </c:dLbl>
            <c:dLbl>
              <c:idx val="1"/>
              <c:layout>
                <c:manualLayout>
                  <c:x val="0.10443864229765012"/>
                  <c:y val="3.4858435638496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D3-4809-BFA8-3FE77F4AAB10}"/>
                </c:ext>
              </c:extLst>
            </c:dLbl>
            <c:dLbl>
              <c:idx val="2"/>
              <c:layout>
                <c:manualLayout>
                  <c:x val="-0.10443864229765012"/>
                  <c:y val="8.7146089096240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D3-4809-BFA8-3FE77F4AAB10}"/>
                </c:ext>
              </c:extLst>
            </c:dLbl>
            <c:dLbl>
              <c:idx val="3"/>
              <c:layout>
                <c:manualLayout>
                  <c:x val="-0.10095735422106179"/>
                  <c:y val="-6.9716871276992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D3-4809-BFA8-3FE77F4AAB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insights'!$C$47:$C$51</c:f>
              <c:strCache>
                <c:ptCount val="4"/>
                <c:pt idx="0">
                  <c:v>Central</c:v>
                </c:pt>
                <c:pt idx="1">
                  <c:v>East</c:v>
                </c:pt>
                <c:pt idx="2">
                  <c:v>South</c:v>
                </c:pt>
                <c:pt idx="3">
                  <c:v>West</c:v>
                </c:pt>
              </c:strCache>
            </c:strRef>
          </c:cat>
          <c:val>
            <c:numRef>
              <c:f>'sales insights'!$D$47:$D$51</c:f>
              <c:numCache>
                <c:formatCode>0.00%</c:formatCode>
                <c:ptCount val="4"/>
                <c:pt idx="0">
                  <c:v>0.23018552373130419</c:v>
                </c:pt>
                <c:pt idx="1">
                  <c:v>0.30097657892831425</c:v>
                </c:pt>
                <c:pt idx="2">
                  <c:v>0.17688544079165092</c:v>
                </c:pt>
                <c:pt idx="3">
                  <c:v>0.29195245654874286</c:v>
                </c:pt>
              </c:numCache>
            </c:numRef>
          </c:val>
          <c:extLst>
            <c:ext xmlns:c16="http://schemas.microsoft.com/office/drawing/2014/chart" uri="{C3380CC4-5D6E-409C-BE32-E72D297353CC}">
              <c16:uniqueId val="{00000008-7ED3-4809-BFA8-3FE77F4AAB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cards!sales_card</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51265351090373"/>
          <c:y val="0.25849111884270276"/>
          <c:w val="0.6262643147260224"/>
          <c:h val="0.60359361329833772"/>
        </c:manualLayout>
      </c:layout>
      <c:lineChart>
        <c:grouping val="standard"/>
        <c:varyColors val="0"/>
        <c:ser>
          <c:idx val="0"/>
          <c:order val="0"/>
          <c:tx>
            <c:strRef>
              <c:f>'kpi cards'!$B$1</c:f>
              <c:strCache>
                <c:ptCount val="1"/>
                <c:pt idx="0">
                  <c:v>Total</c:v>
                </c:pt>
              </c:strCache>
            </c:strRef>
          </c:tx>
          <c:spPr>
            <a:ln w="28575" cap="rnd">
              <a:solidFill>
                <a:schemeClr val="tx1"/>
              </a:solidFill>
              <a:round/>
            </a:ln>
            <a:effectLst/>
          </c:spPr>
          <c:marker>
            <c:symbol val="none"/>
          </c:marker>
          <c:cat>
            <c:strRef>
              <c:f>'kpi cards'!$A$2:$A$14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cards'!$B$2:$B$14</c:f>
              <c:numCache>
                <c:formatCode>General</c:formatCode>
                <c:ptCount val="12"/>
                <c:pt idx="0">
                  <c:v>90874.351599999995</c:v>
                </c:pt>
                <c:pt idx="1">
                  <c:v>53351.046400000014</c:v>
                </c:pt>
                <c:pt idx="2">
                  <c:v>182897.68580000015</c:v>
                </c:pt>
                <c:pt idx="3">
                  <c:v>129647.25999999985</c:v>
                </c:pt>
                <c:pt idx="4">
                  <c:v>142895.03369999991</c:v>
                </c:pt>
                <c:pt idx="5">
                  <c:v>143072.60579999984</c:v>
                </c:pt>
                <c:pt idx="6">
                  <c:v>134785.42500000005</c:v>
                </c:pt>
                <c:pt idx="7">
                  <c:v>140041.21600000016</c:v>
                </c:pt>
                <c:pt idx="8">
                  <c:v>278165.40469999937</c:v>
                </c:pt>
                <c:pt idx="9">
                  <c:v>184865.29170000023</c:v>
                </c:pt>
                <c:pt idx="10">
                  <c:v>336446.55600000033</c:v>
                </c:pt>
                <c:pt idx="11">
                  <c:v>299654.70570000017</c:v>
                </c:pt>
              </c:numCache>
            </c:numRef>
          </c:val>
          <c:smooth val="0"/>
          <c:extLst>
            <c:ext xmlns:c16="http://schemas.microsoft.com/office/drawing/2014/chart" uri="{C3380CC4-5D6E-409C-BE32-E72D297353CC}">
              <c16:uniqueId val="{00000000-BBE3-4ACA-A8AF-36F05C69EE42}"/>
            </c:ext>
          </c:extLst>
        </c:ser>
        <c:dLbls>
          <c:showLegendKey val="0"/>
          <c:showVal val="0"/>
          <c:showCatName val="0"/>
          <c:showSerName val="0"/>
          <c:showPercent val="0"/>
          <c:showBubbleSize val="0"/>
        </c:dLbls>
        <c:smooth val="0"/>
        <c:axId val="2007519256"/>
        <c:axId val="2007526096"/>
      </c:lineChart>
      <c:catAx>
        <c:axId val="2007519256"/>
        <c:scaling>
          <c:orientation val="minMax"/>
        </c:scaling>
        <c:delete val="1"/>
        <c:axPos val="b"/>
        <c:numFmt formatCode="General" sourceLinked="1"/>
        <c:majorTickMark val="none"/>
        <c:minorTickMark val="none"/>
        <c:tickLblPos val="nextTo"/>
        <c:crossAx val="2007526096"/>
        <c:crosses val="autoZero"/>
        <c:auto val="1"/>
        <c:lblAlgn val="ctr"/>
        <c:lblOffset val="100"/>
        <c:noMultiLvlLbl val="0"/>
      </c:catAx>
      <c:valAx>
        <c:axId val="2007526096"/>
        <c:scaling>
          <c:orientation val="minMax"/>
        </c:scaling>
        <c:delete val="1"/>
        <c:axPos val="l"/>
        <c:numFmt formatCode="General" sourceLinked="1"/>
        <c:majorTickMark val="none"/>
        <c:minorTickMark val="none"/>
        <c:tickLblPos val="nextTo"/>
        <c:crossAx val="2007519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insights!sales_monthly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5541583421475"/>
          <c:y val="0.13753473780934916"/>
          <c:w val="0.85219685039370074"/>
          <c:h val="0.60359361329833772"/>
        </c:manualLayout>
      </c:layout>
      <c:lineChart>
        <c:grouping val="standard"/>
        <c:varyColors val="0"/>
        <c:ser>
          <c:idx val="0"/>
          <c:order val="0"/>
          <c:tx>
            <c:strRef>
              <c:f>'sales insights'!$B$1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insights'!$A$2:$A$14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insights'!$B$2:$B$14</c:f>
              <c:numCache>
                <c:formatCode>[&gt;=1000000]0.0,,"M";[&gt;=1000]0,"K";0</c:formatCode>
                <c:ptCount val="12"/>
                <c:pt idx="0">
                  <c:v>90874.351599999995</c:v>
                </c:pt>
                <c:pt idx="1">
                  <c:v>53351.046400000014</c:v>
                </c:pt>
                <c:pt idx="2">
                  <c:v>182897.68580000015</c:v>
                </c:pt>
                <c:pt idx="3">
                  <c:v>129647.25999999985</c:v>
                </c:pt>
                <c:pt idx="4">
                  <c:v>142895.03369999991</c:v>
                </c:pt>
                <c:pt idx="5">
                  <c:v>143072.60579999984</c:v>
                </c:pt>
                <c:pt idx="6">
                  <c:v>134785.42500000005</c:v>
                </c:pt>
                <c:pt idx="7">
                  <c:v>140041.21600000016</c:v>
                </c:pt>
                <c:pt idx="8">
                  <c:v>278165.40469999937</c:v>
                </c:pt>
                <c:pt idx="9">
                  <c:v>184865.29170000023</c:v>
                </c:pt>
                <c:pt idx="10">
                  <c:v>336446.55600000033</c:v>
                </c:pt>
                <c:pt idx="11">
                  <c:v>299654.70570000017</c:v>
                </c:pt>
              </c:numCache>
            </c:numRef>
          </c:val>
          <c:smooth val="0"/>
          <c:extLst>
            <c:ext xmlns:c16="http://schemas.microsoft.com/office/drawing/2014/chart" uri="{C3380CC4-5D6E-409C-BE32-E72D297353CC}">
              <c16:uniqueId val="{00000000-A7AE-4BC6-B7CE-34D6CFB09D5F}"/>
            </c:ext>
          </c:extLst>
        </c:ser>
        <c:dLbls>
          <c:showLegendKey val="0"/>
          <c:showVal val="0"/>
          <c:showCatName val="0"/>
          <c:showSerName val="0"/>
          <c:showPercent val="0"/>
          <c:showBubbleSize val="0"/>
        </c:dLbls>
        <c:marker val="1"/>
        <c:smooth val="0"/>
        <c:axId val="1201462832"/>
        <c:axId val="1201463552"/>
      </c:lineChart>
      <c:catAx>
        <c:axId val="120146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63552"/>
        <c:crosses val="autoZero"/>
        <c:auto val="1"/>
        <c:lblAlgn val="ctr"/>
        <c:lblOffset val="100"/>
        <c:noMultiLvlLbl val="0"/>
      </c:catAx>
      <c:valAx>
        <c:axId val="1201463552"/>
        <c:scaling>
          <c:orientation val="minMax"/>
        </c:scaling>
        <c:delete val="0"/>
        <c:axPos val="l"/>
        <c:numFmt formatCode="[&gt;=10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cards!cost_card1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79154483282806E-2"/>
          <c:y val="0.10937502377420213"/>
          <c:w val="0.90022675736961455"/>
          <c:h val="0.88541666666666663"/>
        </c:manualLayout>
      </c:layout>
      <c:lineChart>
        <c:grouping val="standard"/>
        <c:varyColors val="0"/>
        <c:ser>
          <c:idx val="0"/>
          <c:order val="0"/>
          <c:tx>
            <c:strRef>
              <c:f>'kpi cards'!$F$1</c:f>
              <c:strCache>
                <c:ptCount val="1"/>
                <c:pt idx="0">
                  <c:v>Total</c:v>
                </c:pt>
              </c:strCache>
            </c:strRef>
          </c:tx>
          <c:spPr>
            <a:ln w="28575" cap="rnd">
              <a:solidFill>
                <a:schemeClr val="tx1"/>
              </a:solidFill>
              <a:round/>
            </a:ln>
            <a:effectLst/>
          </c:spPr>
          <c:marker>
            <c:symbol val="none"/>
          </c:marker>
          <c:cat>
            <c:strRef>
              <c:f>'kpi cards'!$E$2:$E$14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cards'!$F$2:$F$14</c:f>
              <c:numCache>
                <c:formatCode>General</c:formatCode>
                <c:ptCount val="12"/>
                <c:pt idx="0">
                  <c:v>89400.920600000027</c:v>
                </c:pt>
                <c:pt idx="1">
                  <c:v>49425.221500000014</c:v>
                </c:pt>
                <c:pt idx="2">
                  <c:v>176721.04530000003</c:v>
                </c:pt>
                <c:pt idx="3">
                  <c:v>131926.10360000003</c:v>
                </c:pt>
                <c:pt idx="4">
                  <c:v>137964.1436000001</c:v>
                </c:pt>
                <c:pt idx="5">
                  <c:v>137432.46310000002</c:v>
                </c:pt>
                <c:pt idx="6">
                  <c:v>132779.59599999996</c:v>
                </c:pt>
                <c:pt idx="7">
                  <c:v>137364.73310000007</c:v>
                </c:pt>
                <c:pt idx="8">
                  <c:v>274273.02050000016</c:v>
                </c:pt>
                <c:pt idx="9">
                  <c:v>169816.76539999989</c:v>
                </c:pt>
                <c:pt idx="10">
                  <c:v>335120.64709999989</c:v>
                </c:pt>
                <c:pt idx="11">
                  <c:v>287848.26239999983</c:v>
                </c:pt>
              </c:numCache>
            </c:numRef>
          </c:val>
          <c:smooth val="0"/>
          <c:extLst>
            <c:ext xmlns:c16="http://schemas.microsoft.com/office/drawing/2014/chart" uri="{C3380CC4-5D6E-409C-BE32-E72D297353CC}">
              <c16:uniqueId val="{00000000-D74C-46FD-AFE5-47A69780519F}"/>
            </c:ext>
          </c:extLst>
        </c:ser>
        <c:dLbls>
          <c:showLegendKey val="0"/>
          <c:showVal val="0"/>
          <c:showCatName val="0"/>
          <c:showSerName val="0"/>
          <c:showPercent val="0"/>
          <c:showBubbleSize val="0"/>
        </c:dLbls>
        <c:smooth val="0"/>
        <c:axId val="1115265184"/>
        <c:axId val="1115267704"/>
      </c:lineChart>
      <c:catAx>
        <c:axId val="1115265184"/>
        <c:scaling>
          <c:orientation val="minMax"/>
        </c:scaling>
        <c:delete val="1"/>
        <c:axPos val="b"/>
        <c:numFmt formatCode="General" sourceLinked="1"/>
        <c:majorTickMark val="none"/>
        <c:minorTickMark val="none"/>
        <c:tickLblPos val="nextTo"/>
        <c:crossAx val="1115267704"/>
        <c:crosses val="autoZero"/>
        <c:auto val="1"/>
        <c:lblAlgn val="ctr"/>
        <c:lblOffset val="100"/>
        <c:noMultiLvlLbl val="0"/>
      </c:catAx>
      <c:valAx>
        <c:axId val="1115267704"/>
        <c:scaling>
          <c:orientation val="minMax"/>
        </c:scaling>
        <c:delete val="1"/>
        <c:axPos val="l"/>
        <c:numFmt formatCode="General" sourceLinked="1"/>
        <c:majorTickMark val="none"/>
        <c:minorTickMark val="none"/>
        <c:tickLblPos val="nextTo"/>
        <c:crossAx val="111526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cards!quantity_card</c:name>
    <c:fmtId val="13"/>
  </c:pivotSource>
  <c:chart>
    <c:autoTitleDeleted val="1"/>
    <c:pivotFmts>
      <c:pivotFmt>
        <c:idx val="0"/>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4152524336712"/>
          <c:y val="3.0996125484314462E-4"/>
          <c:w val="0.65458841412097124"/>
          <c:h val="0.42244719410073739"/>
        </c:manualLayout>
      </c:layout>
      <c:lineChart>
        <c:grouping val="standard"/>
        <c:varyColors val="0"/>
        <c:ser>
          <c:idx val="0"/>
          <c:order val="0"/>
          <c:tx>
            <c:strRef>
              <c:f>'kpi cards'!$J$1</c:f>
              <c:strCache>
                <c:ptCount val="1"/>
                <c:pt idx="0">
                  <c:v>Total</c:v>
                </c:pt>
              </c:strCache>
            </c:strRef>
          </c:tx>
          <c:spPr>
            <a:ln w="28575" cap="rnd">
              <a:solidFill>
                <a:schemeClr val="bg1"/>
              </a:solidFill>
              <a:round/>
            </a:ln>
            <a:effectLst/>
          </c:spPr>
          <c:marker>
            <c:symbol val="none"/>
          </c:marker>
          <c:cat>
            <c:strRef>
              <c:f>'kpi cards'!$I$2:$I$14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cards'!$J$2:$J$14</c:f>
              <c:numCache>
                <c:formatCode>General</c:formatCode>
                <c:ptCount val="12"/>
                <c:pt idx="0">
                  <c:v>1362</c:v>
                </c:pt>
                <c:pt idx="1">
                  <c:v>969</c:v>
                </c:pt>
                <c:pt idx="2">
                  <c:v>2370</c:v>
                </c:pt>
                <c:pt idx="3">
                  <c:v>2251</c:v>
                </c:pt>
                <c:pt idx="4">
                  <c:v>2607</c:v>
                </c:pt>
                <c:pt idx="5">
                  <c:v>2506</c:v>
                </c:pt>
                <c:pt idx="6">
                  <c:v>2531</c:v>
                </c:pt>
                <c:pt idx="7">
                  <c:v>2470</c:v>
                </c:pt>
                <c:pt idx="8">
                  <c:v>4641</c:v>
                </c:pt>
                <c:pt idx="9">
                  <c:v>2813</c:v>
                </c:pt>
                <c:pt idx="10">
                  <c:v>5431</c:v>
                </c:pt>
                <c:pt idx="11">
                  <c:v>4869</c:v>
                </c:pt>
              </c:numCache>
            </c:numRef>
          </c:val>
          <c:smooth val="0"/>
          <c:extLst>
            <c:ext xmlns:c16="http://schemas.microsoft.com/office/drawing/2014/chart" uri="{C3380CC4-5D6E-409C-BE32-E72D297353CC}">
              <c16:uniqueId val="{00000000-04A9-4B76-A2A9-DD2CE7AA62A6}"/>
            </c:ext>
          </c:extLst>
        </c:ser>
        <c:dLbls>
          <c:showLegendKey val="0"/>
          <c:showVal val="0"/>
          <c:showCatName val="0"/>
          <c:showSerName val="0"/>
          <c:showPercent val="0"/>
          <c:showBubbleSize val="0"/>
        </c:dLbls>
        <c:smooth val="0"/>
        <c:axId val="1120747328"/>
        <c:axId val="1120747688"/>
      </c:lineChart>
      <c:catAx>
        <c:axId val="1120747328"/>
        <c:scaling>
          <c:orientation val="minMax"/>
        </c:scaling>
        <c:delete val="1"/>
        <c:axPos val="b"/>
        <c:numFmt formatCode="General" sourceLinked="1"/>
        <c:majorTickMark val="out"/>
        <c:minorTickMark val="none"/>
        <c:tickLblPos val="nextTo"/>
        <c:crossAx val="1120747688"/>
        <c:crosses val="autoZero"/>
        <c:auto val="1"/>
        <c:lblAlgn val="ctr"/>
        <c:lblOffset val="100"/>
        <c:noMultiLvlLbl val="0"/>
      </c:catAx>
      <c:valAx>
        <c:axId val="1120747688"/>
        <c:scaling>
          <c:orientation val="minMax"/>
        </c:scaling>
        <c:delete val="1"/>
        <c:axPos val="l"/>
        <c:numFmt formatCode="General" sourceLinked="1"/>
        <c:majorTickMark val="out"/>
        <c:minorTickMark val="none"/>
        <c:tickLblPos val="nextTo"/>
        <c:crossAx val="112074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cards!orders_card</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70423919883404E-2"/>
          <c:y val="0.10717084783006775"/>
          <c:w val="0.88172043010752688"/>
          <c:h val="0.81666666666666665"/>
        </c:manualLayout>
      </c:layout>
      <c:lineChart>
        <c:grouping val="standard"/>
        <c:varyColors val="0"/>
        <c:ser>
          <c:idx val="0"/>
          <c:order val="0"/>
          <c:tx>
            <c:strRef>
              <c:f>'kpi cards'!$B$31</c:f>
              <c:strCache>
                <c:ptCount val="1"/>
                <c:pt idx="0">
                  <c:v>Total</c:v>
                </c:pt>
              </c:strCache>
            </c:strRef>
          </c:tx>
          <c:spPr>
            <a:ln w="28575" cap="rnd">
              <a:solidFill>
                <a:schemeClr val="accent1"/>
              </a:solidFill>
              <a:round/>
            </a:ln>
            <a:effectLst/>
          </c:spPr>
          <c:marker>
            <c:symbol val="none"/>
          </c:marker>
          <c:cat>
            <c:strRef>
              <c:f>'kpi cards'!$A$32:$A$44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cards'!$B$32:$B$44</c:f>
              <c:numCache>
                <c:formatCode>General</c:formatCode>
                <c:ptCount val="12"/>
                <c:pt idx="0">
                  <c:v>165</c:v>
                </c:pt>
                <c:pt idx="1">
                  <c:v>153</c:v>
                </c:pt>
                <c:pt idx="2">
                  <c:v>332</c:v>
                </c:pt>
                <c:pt idx="3">
                  <c:v>322</c:v>
                </c:pt>
                <c:pt idx="4">
                  <c:v>350</c:v>
                </c:pt>
                <c:pt idx="5">
                  <c:v>349</c:v>
                </c:pt>
                <c:pt idx="6">
                  <c:v>320</c:v>
                </c:pt>
                <c:pt idx="7">
                  <c:v>317</c:v>
                </c:pt>
                <c:pt idx="8">
                  <c:v>652</c:v>
                </c:pt>
                <c:pt idx="9">
                  <c:v>388</c:v>
                </c:pt>
                <c:pt idx="10">
                  <c:v>712</c:v>
                </c:pt>
                <c:pt idx="11">
                  <c:v>653</c:v>
                </c:pt>
              </c:numCache>
            </c:numRef>
          </c:val>
          <c:smooth val="0"/>
          <c:extLst>
            <c:ext xmlns:c16="http://schemas.microsoft.com/office/drawing/2014/chart" uri="{C3380CC4-5D6E-409C-BE32-E72D297353CC}">
              <c16:uniqueId val="{00000000-F6DC-4BF5-B08A-E6E3F169C98A}"/>
            </c:ext>
          </c:extLst>
        </c:ser>
        <c:dLbls>
          <c:showLegendKey val="0"/>
          <c:showVal val="0"/>
          <c:showCatName val="0"/>
          <c:showSerName val="0"/>
          <c:showPercent val="0"/>
          <c:showBubbleSize val="0"/>
        </c:dLbls>
        <c:smooth val="0"/>
        <c:axId val="1124721712"/>
        <c:axId val="1124721352"/>
      </c:lineChart>
      <c:catAx>
        <c:axId val="1124721712"/>
        <c:scaling>
          <c:orientation val="minMax"/>
        </c:scaling>
        <c:delete val="1"/>
        <c:axPos val="b"/>
        <c:numFmt formatCode="General" sourceLinked="1"/>
        <c:majorTickMark val="none"/>
        <c:minorTickMark val="none"/>
        <c:tickLblPos val="nextTo"/>
        <c:crossAx val="1124721352"/>
        <c:crosses val="autoZero"/>
        <c:auto val="1"/>
        <c:lblAlgn val="ctr"/>
        <c:lblOffset val="100"/>
        <c:noMultiLvlLbl val="0"/>
      </c:catAx>
      <c:valAx>
        <c:axId val="1124721352"/>
        <c:scaling>
          <c:orientation val="minMax"/>
        </c:scaling>
        <c:delete val="1"/>
        <c:axPos val="l"/>
        <c:numFmt formatCode="General" sourceLinked="1"/>
        <c:majorTickMark val="none"/>
        <c:minorTickMark val="none"/>
        <c:tickLblPos val="nextTo"/>
        <c:crossAx val="112472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5 state for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insights'!$N$1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insights'!$M$2:$M$7</c:f>
              <c:strCache>
                <c:ptCount val="5"/>
                <c:pt idx="0">
                  <c:v>California</c:v>
                </c:pt>
                <c:pt idx="1">
                  <c:v>New York</c:v>
                </c:pt>
                <c:pt idx="2">
                  <c:v>Texas</c:v>
                </c:pt>
                <c:pt idx="3">
                  <c:v>Washington</c:v>
                </c:pt>
                <c:pt idx="4">
                  <c:v>Pennsylvania</c:v>
                </c:pt>
              </c:strCache>
            </c:strRef>
          </c:cat>
          <c:val>
            <c:numRef>
              <c:f>'sales insights'!$N$2:$N$7</c:f>
              <c:numCache>
                <c:formatCode>[&gt;=1000000]0.0,,"M";[&gt;=1000]0,"K";0</c:formatCode>
                <c:ptCount val="5"/>
                <c:pt idx="0">
                  <c:v>392769.94300000032</c:v>
                </c:pt>
                <c:pt idx="1">
                  <c:v>288485.15300000034</c:v>
                </c:pt>
                <c:pt idx="2">
                  <c:v>160989.3174</c:v>
                </c:pt>
                <c:pt idx="3">
                  <c:v>113573.4960000001</c:v>
                </c:pt>
                <c:pt idx="4">
                  <c:v>112750.26700000001</c:v>
                </c:pt>
              </c:numCache>
            </c:numRef>
          </c:val>
          <c:extLst>
            <c:ext xmlns:c16="http://schemas.microsoft.com/office/drawing/2014/chart" uri="{C3380CC4-5D6E-409C-BE32-E72D297353CC}">
              <c16:uniqueId val="{00000000-9351-4D4F-B7C0-EA063026DCB6}"/>
            </c:ext>
          </c:extLst>
        </c:ser>
        <c:dLbls>
          <c:dLblPos val="outEnd"/>
          <c:showLegendKey val="0"/>
          <c:showVal val="1"/>
          <c:showCatName val="0"/>
          <c:showSerName val="0"/>
          <c:showPercent val="0"/>
          <c:showBubbleSize val="0"/>
        </c:dLbls>
        <c:gapWidth val="182"/>
        <c:axId val="384114904"/>
        <c:axId val="384119224"/>
      </c:barChart>
      <c:catAx>
        <c:axId val="384114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19224"/>
        <c:crosses val="autoZero"/>
        <c:auto val="1"/>
        <c:lblAlgn val="ctr"/>
        <c:lblOffset val="100"/>
        <c:noMultiLvlLbl val="0"/>
      </c:catAx>
      <c:valAx>
        <c:axId val="384119224"/>
        <c:scaling>
          <c:orientation val="minMax"/>
        </c:scaling>
        <c:delete val="1"/>
        <c:axPos val="b"/>
        <c:numFmt formatCode="[&gt;=1000000]0.0,,&quot;M&quot;;[&gt;=1000]0,&quot;K&quot;;0" sourceLinked="1"/>
        <c:majorTickMark val="none"/>
        <c:minorTickMark val="none"/>
        <c:tickLblPos val="nextTo"/>
        <c:crossAx val="38411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insights!PivotTable15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profit by</a:t>
            </a:r>
            <a:r>
              <a:rPr lang="en-US" sz="1600" b="1" baseline="0"/>
              <a:t> month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insights'!$B$1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insights'!$A$2:$A$14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insights'!$B$2:$B$14</c:f>
              <c:numCache>
                <c:formatCode>[&gt;=1000]0.0,"K";[&lt;=-1000]\-0.0,"K";0</c:formatCode>
                <c:ptCount val="12"/>
                <c:pt idx="0">
                  <c:v>9957.4310000000005</c:v>
                </c:pt>
                <c:pt idx="1">
                  <c:v>9755.8248999999978</c:v>
                </c:pt>
                <c:pt idx="2">
                  <c:v>20387.640500000009</c:v>
                </c:pt>
                <c:pt idx="3">
                  <c:v>11151.156400000013</c:v>
                </c:pt>
                <c:pt idx="4">
                  <c:v>20334.890100000008</c:v>
                </c:pt>
                <c:pt idx="5">
                  <c:v>20384.142700000055</c:v>
                </c:pt>
                <c:pt idx="6">
                  <c:v>16626.829000000012</c:v>
                </c:pt>
                <c:pt idx="7">
                  <c:v>17633.482899999992</c:v>
                </c:pt>
                <c:pt idx="8">
                  <c:v>30968.384199999971</c:v>
                </c:pt>
                <c:pt idx="9">
                  <c:v>32229.526300000012</c:v>
                </c:pt>
                <c:pt idx="10">
                  <c:v>33349.908900000009</c:v>
                </c:pt>
                <c:pt idx="11">
                  <c:v>40385.443299999904</c:v>
                </c:pt>
              </c:numCache>
            </c:numRef>
          </c:val>
          <c:smooth val="0"/>
          <c:extLst>
            <c:ext xmlns:c16="http://schemas.microsoft.com/office/drawing/2014/chart" uri="{C3380CC4-5D6E-409C-BE32-E72D297353CC}">
              <c16:uniqueId val="{00000000-3560-4B32-BC41-58B821E09928}"/>
            </c:ext>
          </c:extLst>
        </c:ser>
        <c:dLbls>
          <c:showLegendKey val="0"/>
          <c:showVal val="0"/>
          <c:showCatName val="0"/>
          <c:showSerName val="0"/>
          <c:showPercent val="0"/>
          <c:showBubbleSize val="0"/>
        </c:dLbls>
        <c:marker val="1"/>
        <c:smooth val="0"/>
        <c:axId val="1120906376"/>
        <c:axId val="1120907456"/>
      </c:lineChart>
      <c:catAx>
        <c:axId val="112090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07456"/>
        <c:crosses val="autoZero"/>
        <c:auto val="1"/>
        <c:lblAlgn val="ctr"/>
        <c:lblOffset val="100"/>
        <c:noMultiLvlLbl val="0"/>
      </c:catAx>
      <c:valAx>
        <c:axId val="1120907456"/>
        <c:scaling>
          <c:orientation val="minMax"/>
        </c:scaling>
        <c:delete val="0"/>
        <c:axPos val="l"/>
        <c:numFmt formatCode="[&gt;=1000]0.0,&quot;K&quot;;[&l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06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insights!PivotTable1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state for profit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insights'!$S$19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insights'!$R$20:$R$25</c:f>
              <c:strCache>
                <c:ptCount val="5"/>
                <c:pt idx="0">
                  <c:v>New York</c:v>
                </c:pt>
                <c:pt idx="1">
                  <c:v>California</c:v>
                </c:pt>
                <c:pt idx="2">
                  <c:v>Washington</c:v>
                </c:pt>
                <c:pt idx="3">
                  <c:v>Michigan</c:v>
                </c:pt>
                <c:pt idx="4">
                  <c:v>Indiana</c:v>
                </c:pt>
              </c:strCache>
            </c:strRef>
          </c:cat>
          <c:val>
            <c:numRef>
              <c:f>'profit insights'!$S$20:$S$25</c:f>
              <c:numCache>
                <c:formatCode>[&gt;=1000]0.0,"K";[&lt;=-1000]\-0.0,"K";0</c:formatCode>
                <c:ptCount val="5"/>
                <c:pt idx="0">
                  <c:v>68009.599500000026</c:v>
                </c:pt>
                <c:pt idx="1">
                  <c:v>65070.663100000042</c:v>
                </c:pt>
                <c:pt idx="2">
                  <c:v>24255.825200000021</c:v>
                </c:pt>
                <c:pt idx="3">
                  <c:v>23968.841300000007</c:v>
                </c:pt>
                <c:pt idx="4">
                  <c:v>18312.223600000001</c:v>
                </c:pt>
              </c:numCache>
            </c:numRef>
          </c:val>
          <c:extLst>
            <c:ext xmlns:c16="http://schemas.microsoft.com/office/drawing/2014/chart" uri="{C3380CC4-5D6E-409C-BE32-E72D297353CC}">
              <c16:uniqueId val="{00000000-3E40-4C2E-A5A8-091E2A988E3E}"/>
            </c:ext>
          </c:extLst>
        </c:ser>
        <c:dLbls>
          <c:dLblPos val="outEnd"/>
          <c:showLegendKey val="0"/>
          <c:showVal val="1"/>
          <c:showCatName val="0"/>
          <c:showSerName val="0"/>
          <c:showPercent val="0"/>
          <c:showBubbleSize val="0"/>
        </c:dLbls>
        <c:gapWidth val="182"/>
        <c:axId val="512945400"/>
        <c:axId val="512948280"/>
      </c:barChart>
      <c:catAx>
        <c:axId val="512945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48280"/>
        <c:crosses val="autoZero"/>
        <c:auto val="1"/>
        <c:lblAlgn val="ctr"/>
        <c:lblOffset val="100"/>
        <c:noMultiLvlLbl val="0"/>
      </c:catAx>
      <c:valAx>
        <c:axId val="512948280"/>
        <c:scaling>
          <c:orientation val="minMax"/>
        </c:scaling>
        <c:delete val="1"/>
        <c:axPos val="b"/>
        <c:numFmt formatCode="[&gt;=1000]0.0,&quot;K&quot;;[&lt;=-1000]\-0.0,&quot;K&quot;;0" sourceLinked="1"/>
        <c:majorTickMark val="none"/>
        <c:minorTickMark val="none"/>
        <c:tickLblPos val="nextTo"/>
        <c:crossAx val="512945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insights!PivotTable2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profit</a:t>
            </a:r>
            <a:r>
              <a:rPr lang="en-US" sz="1400" b="1" baseline="0"/>
              <a:t> percentage for each region</a:t>
            </a:r>
            <a:endParaRPr lang="en-US" sz="1400" b="1"/>
          </a:p>
        </c:rich>
      </c:tx>
      <c:layout>
        <c:manualLayout>
          <c:xMode val="edge"/>
          <c:yMode val="edge"/>
          <c:x val="0.13777295433378745"/>
          <c:y val="2.7777912376337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111111111111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48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5833333333333335"/>
              <c:y val="2.314814814814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222222222222224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111111111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444444444444448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833333333333335"/>
              <c:y val="2.314814814814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4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111111111111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9444444444444448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833333333333335"/>
              <c:y val="2.314814814814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222222222222224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insights'!$T$42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A1-4316-BBC3-F32BCFF851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A1-4316-BBC3-F32BCFF851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A1-4316-BBC3-F32BCFF851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A1-4316-BBC3-F32BCFF85113}"/>
              </c:ext>
            </c:extLst>
          </c:dPt>
          <c:dLbls>
            <c:dLbl>
              <c:idx val="0"/>
              <c:layout>
                <c:manualLayout>
                  <c:x val="0.1111111111111111"/>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A1-4316-BBC3-F32BCFF85113}"/>
                </c:ext>
              </c:extLst>
            </c:dLbl>
            <c:dLbl>
              <c:idx val="1"/>
              <c:layout>
                <c:manualLayout>
                  <c:x val="6.9444444444444448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A1-4316-BBC3-F32BCFF85113}"/>
                </c:ext>
              </c:extLst>
            </c:dLbl>
            <c:dLbl>
              <c:idx val="2"/>
              <c:layout>
                <c:manualLayout>
                  <c:x val="-0.15833333333333335"/>
                  <c:y val="2.3148148148147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A1-4316-BBC3-F32BCFF85113}"/>
                </c:ext>
              </c:extLst>
            </c:dLbl>
            <c:dLbl>
              <c:idx val="3"/>
              <c:layout>
                <c:manualLayout>
                  <c:x val="-7.2222222222222243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A1-4316-BBC3-F32BCFF851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insights'!$S$43:$S$47</c:f>
              <c:strCache>
                <c:ptCount val="4"/>
                <c:pt idx="0">
                  <c:v>Central</c:v>
                </c:pt>
                <c:pt idx="1">
                  <c:v>East</c:v>
                </c:pt>
                <c:pt idx="2">
                  <c:v>South</c:v>
                </c:pt>
                <c:pt idx="3">
                  <c:v>West</c:v>
                </c:pt>
              </c:strCache>
            </c:strRef>
          </c:cat>
          <c:val>
            <c:numRef>
              <c:f>'profit insights'!$T$43:$T$47</c:f>
              <c:numCache>
                <c:formatCode>0.00%</c:formatCode>
                <c:ptCount val="4"/>
                <c:pt idx="0">
                  <c:v>0.16469076762458107</c:v>
                </c:pt>
                <c:pt idx="1">
                  <c:v>0.32883586775759671</c:v>
                </c:pt>
                <c:pt idx="2">
                  <c:v>0.16921276498963667</c:v>
                </c:pt>
                <c:pt idx="3">
                  <c:v>0.33726059962818844</c:v>
                </c:pt>
              </c:numCache>
            </c:numRef>
          </c:val>
          <c:extLst>
            <c:ext xmlns:c16="http://schemas.microsoft.com/office/drawing/2014/chart" uri="{C3380CC4-5D6E-409C-BE32-E72D297353CC}">
              <c16:uniqueId val="{00000008-58A1-4316-BBC3-F32BCFF851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cards!profit card</c:name>
    <c:fmtId val="8"/>
  </c:pivotSource>
  <c:chart>
    <c:autoTitleDeleted val="1"/>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3926380368099"/>
          <c:y val="0.15189873417721519"/>
          <c:w val="0.82004089979550099"/>
          <c:h val="0.62869198312236285"/>
        </c:manualLayout>
      </c:layout>
      <c:lineChart>
        <c:grouping val="standard"/>
        <c:varyColors val="0"/>
        <c:ser>
          <c:idx val="0"/>
          <c:order val="0"/>
          <c:tx>
            <c:strRef>
              <c:f>'kpi cards'!$V$1</c:f>
              <c:strCache>
                <c:ptCount val="1"/>
                <c:pt idx="0">
                  <c:v>Total</c:v>
                </c:pt>
              </c:strCache>
            </c:strRef>
          </c:tx>
          <c:spPr>
            <a:ln w="28575" cap="rnd">
              <a:solidFill>
                <a:schemeClr val="bg1"/>
              </a:solidFill>
              <a:round/>
            </a:ln>
            <a:effectLst/>
          </c:spPr>
          <c:marker>
            <c:symbol val="none"/>
          </c:marker>
          <c:cat>
            <c:strRef>
              <c:f>'kpi cards'!$U$2:$U$14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cards'!$V$2:$V$14</c:f>
              <c:numCache>
                <c:formatCode>General</c:formatCode>
                <c:ptCount val="12"/>
                <c:pt idx="0">
                  <c:v>9957.4310000000005</c:v>
                </c:pt>
                <c:pt idx="1">
                  <c:v>9755.8248999999978</c:v>
                </c:pt>
                <c:pt idx="2">
                  <c:v>20387.640500000009</c:v>
                </c:pt>
                <c:pt idx="3">
                  <c:v>11151.156400000013</c:v>
                </c:pt>
                <c:pt idx="4">
                  <c:v>20334.890100000008</c:v>
                </c:pt>
                <c:pt idx="5">
                  <c:v>20384.142700000055</c:v>
                </c:pt>
                <c:pt idx="6">
                  <c:v>16626.829000000012</c:v>
                </c:pt>
                <c:pt idx="7">
                  <c:v>17633.482899999992</c:v>
                </c:pt>
                <c:pt idx="8">
                  <c:v>30968.384199999971</c:v>
                </c:pt>
                <c:pt idx="9">
                  <c:v>32229.526300000012</c:v>
                </c:pt>
                <c:pt idx="10">
                  <c:v>33349.908900000009</c:v>
                </c:pt>
                <c:pt idx="11">
                  <c:v>40385.443299999904</c:v>
                </c:pt>
              </c:numCache>
            </c:numRef>
          </c:val>
          <c:smooth val="0"/>
          <c:extLst>
            <c:ext xmlns:c16="http://schemas.microsoft.com/office/drawing/2014/chart" uri="{C3380CC4-5D6E-409C-BE32-E72D297353CC}">
              <c16:uniqueId val="{00000000-AE74-4A2C-BA63-4929FB4238B6}"/>
            </c:ext>
          </c:extLst>
        </c:ser>
        <c:dLbls>
          <c:showLegendKey val="0"/>
          <c:showVal val="0"/>
          <c:showCatName val="0"/>
          <c:showSerName val="0"/>
          <c:showPercent val="0"/>
          <c:showBubbleSize val="0"/>
        </c:dLbls>
        <c:smooth val="0"/>
        <c:axId val="381739296"/>
        <c:axId val="381741096"/>
      </c:lineChart>
      <c:catAx>
        <c:axId val="381739296"/>
        <c:scaling>
          <c:orientation val="minMax"/>
        </c:scaling>
        <c:delete val="1"/>
        <c:axPos val="b"/>
        <c:numFmt formatCode="General" sourceLinked="1"/>
        <c:majorTickMark val="none"/>
        <c:minorTickMark val="none"/>
        <c:tickLblPos val="nextTo"/>
        <c:crossAx val="381741096"/>
        <c:crosses val="autoZero"/>
        <c:auto val="1"/>
        <c:lblAlgn val="ctr"/>
        <c:lblOffset val="100"/>
        <c:noMultiLvlLbl val="0"/>
      </c:catAx>
      <c:valAx>
        <c:axId val="381741096"/>
        <c:scaling>
          <c:orientation val="minMax"/>
        </c:scaling>
        <c:delete val="1"/>
        <c:axPos val="l"/>
        <c:numFmt formatCode="General" sourceLinked="1"/>
        <c:majorTickMark val="none"/>
        <c:minorTickMark val="none"/>
        <c:tickLblPos val="nextTo"/>
        <c:crossAx val="3817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cards!profit margin card</c:name>
    <c:fmtId val="5"/>
  </c:pivotSource>
  <c:chart>
    <c:autoTitleDeleted val="1"/>
    <c:pivotFmts>
      <c:pivotFmt>
        <c:idx val="0"/>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7658606637541E-2"/>
          <c:y val="8.2868975087270438E-2"/>
          <c:w val="0.89779326364692214"/>
          <c:h val="0.83596747117410808"/>
        </c:manualLayout>
      </c:layout>
      <c:lineChart>
        <c:grouping val="standard"/>
        <c:varyColors val="0"/>
        <c:ser>
          <c:idx val="0"/>
          <c:order val="0"/>
          <c:tx>
            <c:strRef>
              <c:f>'kpi cards'!$G$31</c:f>
              <c:strCache>
                <c:ptCount val="1"/>
                <c:pt idx="0">
                  <c:v>Total</c:v>
                </c:pt>
              </c:strCache>
            </c:strRef>
          </c:tx>
          <c:spPr>
            <a:ln w="28575" cap="rnd">
              <a:solidFill>
                <a:schemeClr val="tx1"/>
              </a:solidFill>
              <a:round/>
            </a:ln>
            <a:effectLst/>
          </c:spPr>
          <c:marker>
            <c:symbol val="none"/>
          </c:marker>
          <c:cat>
            <c:strRef>
              <c:f>'kpi cards'!$F$32:$F$44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cards'!$G$32:$G$44</c:f>
              <c:numCache>
                <c:formatCode>0.00%;\-0.00%;0.00%</c:formatCode>
                <c:ptCount val="12"/>
                <c:pt idx="0">
                  <c:v>0.10957361262757005</c:v>
                </c:pt>
                <c:pt idx="1">
                  <c:v>0.18286098508463361</c:v>
                </c:pt>
                <c:pt idx="2">
                  <c:v>0.11147019390006951</c:v>
                </c:pt>
                <c:pt idx="3">
                  <c:v>8.6011508457641342E-2</c:v>
                </c:pt>
                <c:pt idx="4">
                  <c:v>0.14230648591113365</c:v>
                </c:pt>
                <c:pt idx="5">
                  <c:v>0.14247411365733353</c:v>
                </c:pt>
                <c:pt idx="6">
                  <c:v>0.12335776661311865</c:v>
                </c:pt>
                <c:pt idx="7">
                  <c:v>0.12591637950358822</c:v>
                </c:pt>
                <c:pt idx="8">
                  <c:v>0.11133082574879967</c:v>
                </c:pt>
                <c:pt idx="9">
                  <c:v>0.17434060230355275</c:v>
                </c:pt>
                <c:pt idx="10">
                  <c:v>9.9123941990953174E-2</c:v>
                </c:pt>
                <c:pt idx="11">
                  <c:v>0.1347732658015785</c:v>
                </c:pt>
              </c:numCache>
            </c:numRef>
          </c:val>
          <c:smooth val="0"/>
          <c:extLst>
            <c:ext xmlns:c16="http://schemas.microsoft.com/office/drawing/2014/chart" uri="{C3380CC4-5D6E-409C-BE32-E72D297353CC}">
              <c16:uniqueId val="{00000000-E9E3-42DC-9D74-B1D8CDE88FCB}"/>
            </c:ext>
          </c:extLst>
        </c:ser>
        <c:dLbls>
          <c:showLegendKey val="0"/>
          <c:showVal val="0"/>
          <c:showCatName val="0"/>
          <c:showSerName val="0"/>
          <c:showPercent val="0"/>
          <c:showBubbleSize val="0"/>
        </c:dLbls>
        <c:smooth val="0"/>
        <c:axId val="349852648"/>
        <c:axId val="349851208"/>
      </c:lineChart>
      <c:catAx>
        <c:axId val="349852648"/>
        <c:scaling>
          <c:orientation val="minMax"/>
        </c:scaling>
        <c:delete val="1"/>
        <c:axPos val="b"/>
        <c:numFmt formatCode="General" sourceLinked="1"/>
        <c:majorTickMark val="none"/>
        <c:minorTickMark val="none"/>
        <c:tickLblPos val="nextTo"/>
        <c:crossAx val="349851208"/>
        <c:crosses val="autoZero"/>
        <c:auto val="1"/>
        <c:lblAlgn val="ctr"/>
        <c:lblOffset val="100"/>
        <c:noMultiLvlLbl val="0"/>
      </c:catAx>
      <c:valAx>
        <c:axId val="349851208"/>
        <c:scaling>
          <c:orientation val="minMax"/>
        </c:scaling>
        <c:delete val="1"/>
        <c:axPos val="l"/>
        <c:numFmt formatCode="0.00%;\-0.00%;0.00%" sourceLinked="1"/>
        <c:majorTickMark val="none"/>
        <c:minorTickMark val="none"/>
        <c:tickLblPos val="nextTo"/>
        <c:crossAx val="34985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cards!cost card2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4712744240303297"/>
          <c:w val="0.93888888888888888"/>
          <c:h val="0.71500437445319331"/>
        </c:manualLayout>
      </c:layout>
      <c:lineChart>
        <c:grouping val="standard"/>
        <c:varyColors val="0"/>
        <c:ser>
          <c:idx val="0"/>
          <c:order val="0"/>
          <c:tx>
            <c:strRef>
              <c:f>'kpi cards'!$C$103</c:f>
              <c:strCache>
                <c:ptCount val="1"/>
                <c:pt idx="0">
                  <c:v>Total</c:v>
                </c:pt>
              </c:strCache>
            </c:strRef>
          </c:tx>
          <c:spPr>
            <a:ln w="28575" cap="rnd">
              <a:solidFill>
                <a:schemeClr val="tx1"/>
              </a:solidFill>
              <a:round/>
            </a:ln>
            <a:effectLst/>
          </c:spPr>
          <c:marker>
            <c:symbol val="none"/>
          </c:marker>
          <c:cat>
            <c:strRef>
              <c:f>'kpi cards'!$B$104:$B$116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cards'!$C$104:$C$116</c:f>
              <c:numCache>
                <c:formatCode>[&gt;=1000000]0.0,,"M";[&gt;=1000]0,"K";0</c:formatCode>
                <c:ptCount val="12"/>
                <c:pt idx="0">
                  <c:v>80916.920600000027</c:v>
                </c:pt>
                <c:pt idx="1">
                  <c:v>43595.221500000014</c:v>
                </c:pt>
                <c:pt idx="2">
                  <c:v>162510.04530000003</c:v>
                </c:pt>
                <c:pt idx="3">
                  <c:v>118496.10360000003</c:v>
                </c:pt>
                <c:pt idx="4">
                  <c:v>122560.1436000001</c:v>
                </c:pt>
                <c:pt idx="5">
                  <c:v>122688.46310000002</c:v>
                </c:pt>
                <c:pt idx="6">
                  <c:v>118158.59599999995</c:v>
                </c:pt>
                <c:pt idx="7">
                  <c:v>122407.73310000007</c:v>
                </c:pt>
                <c:pt idx="8">
                  <c:v>247197.02050000016</c:v>
                </c:pt>
                <c:pt idx="9">
                  <c:v>152635.76539999989</c:v>
                </c:pt>
                <c:pt idx="10">
                  <c:v>303096.64709999989</c:v>
                </c:pt>
                <c:pt idx="11">
                  <c:v>259269.26239999983</c:v>
                </c:pt>
              </c:numCache>
            </c:numRef>
          </c:val>
          <c:smooth val="0"/>
          <c:extLst>
            <c:ext xmlns:c16="http://schemas.microsoft.com/office/drawing/2014/chart" uri="{C3380CC4-5D6E-409C-BE32-E72D297353CC}">
              <c16:uniqueId val="{00000000-83FE-41AE-9AA9-49447908E5FA}"/>
            </c:ext>
          </c:extLst>
        </c:ser>
        <c:dLbls>
          <c:showLegendKey val="0"/>
          <c:showVal val="0"/>
          <c:showCatName val="0"/>
          <c:showSerName val="0"/>
          <c:showPercent val="0"/>
          <c:showBubbleSize val="0"/>
        </c:dLbls>
        <c:smooth val="0"/>
        <c:axId val="525381712"/>
        <c:axId val="525379192"/>
      </c:lineChart>
      <c:catAx>
        <c:axId val="525381712"/>
        <c:scaling>
          <c:orientation val="minMax"/>
        </c:scaling>
        <c:delete val="1"/>
        <c:axPos val="b"/>
        <c:numFmt formatCode="General" sourceLinked="1"/>
        <c:majorTickMark val="none"/>
        <c:minorTickMark val="none"/>
        <c:tickLblPos val="nextTo"/>
        <c:crossAx val="525379192"/>
        <c:crosses val="autoZero"/>
        <c:auto val="1"/>
        <c:lblAlgn val="ctr"/>
        <c:lblOffset val="100"/>
        <c:noMultiLvlLbl val="0"/>
      </c:catAx>
      <c:valAx>
        <c:axId val="525379192"/>
        <c:scaling>
          <c:orientation val="minMax"/>
        </c:scaling>
        <c:delete val="1"/>
        <c:axPos val="l"/>
        <c:numFmt formatCode="[&gt;=1000000]0.0,,&quot;M&quot;;[&gt;=1000]0,&quot;K&quot;;0" sourceLinked="1"/>
        <c:majorTickMark val="none"/>
        <c:minorTickMark val="none"/>
        <c:tickLblPos val="nextTo"/>
        <c:crossAx val="5253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cards!quantity card2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33779264214048E-2"/>
          <c:y val="2.8185196850393699E-2"/>
          <c:w val="0.90189520624303232"/>
          <c:h val="0.89814814814814814"/>
        </c:manualLayout>
      </c:layout>
      <c:lineChart>
        <c:grouping val="standard"/>
        <c:varyColors val="0"/>
        <c:ser>
          <c:idx val="0"/>
          <c:order val="0"/>
          <c:tx>
            <c:strRef>
              <c:f>'kpi cards'!$J$103</c:f>
              <c:strCache>
                <c:ptCount val="1"/>
                <c:pt idx="0">
                  <c:v>Total</c:v>
                </c:pt>
              </c:strCache>
            </c:strRef>
          </c:tx>
          <c:spPr>
            <a:ln w="28575" cap="rnd">
              <a:solidFill>
                <a:schemeClr val="bg1"/>
              </a:solidFill>
              <a:round/>
            </a:ln>
            <a:effectLst/>
          </c:spPr>
          <c:marker>
            <c:symbol val="none"/>
          </c:marker>
          <c:cat>
            <c:strRef>
              <c:f>'kpi cards'!$I$104:$I$116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cards'!$J$104:$J$116</c:f>
              <c:numCache>
                <c:formatCode>[&gt;=1000000]0.0,,"M";[&gt;=1000]0,"K";0</c:formatCode>
                <c:ptCount val="12"/>
                <c:pt idx="0">
                  <c:v>1362</c:v>
                </c:pt>
                <c:pt idx="1">
                  <c:v>969</c:v>
                </c:pt>
                <c:pt idx="2">
                  <c:v>2370</c:v>
                </c:pt>
                <c:pt idx="3">
                  <c:v>2251</c:v>
                </c:pt>
                <c:pt idx="4">
                  <c:v>2607</c:v>
                </c:pt>
                <c:pt idx="5">
                  <c:v>2506</c:v>
                </c:pt>
                <c:pt idx="6">
                  <c:v>2531</c:v>
                </c:pt>
                <c:pt idx="7">
                  <c:v>2470</c:v>
                </c:pt>
                <c:pt idx="8">
                  <c:v>4641</c:v>
                </c:pt>
                <c:pt idx="9">
                  <c:v>2813</c:v>
                </c:pt>
                <c:pt idx="10">
                  <c:v>5431</c:v>
                </c:pt>
                <c:pt idx="11">
                  <c:v>4869</c:v>
                </c:pt>
              </c:numCache>
            </c:numRef>
          </c:val>
          <c:smooth val="0"/>
          <c:extLst>
            <c:ext xmlns:c16="http://schemas.microsoft.com/office/drawing/2014/chart" uri="{C3380CC4-5D6E-409C-BE32-E72D297353CC}">
              <c16:uniqueId val="{00000000-036E-44FD-9092-1BE9A539B300}"/>
            </c:ext>
          </c:extLst>
        </c:ser>
        <c:dLbls>
          <c:showLegendKey val="0"/>
          <c:showVal val="0"/>
          <c:showCatName val="0"/>
          <c:showSerName val="0"/>
          <c:showPercent val="0"/>
          <c:showBubbleSize val="0"/>
        </c:dLbls>
        <c:smooth val="0"/>
        <c:axId val="1125840296"/>
        <c:axId val="1125838496"/>
      </c:lineChart>
      <c:catAx>
        <c:axId val="1125840296"/>
        <c:scaling>
          <c:orientation val="minMax"/>
        </c:scaling>
        <c:delete val="1"/>
        <c:axPos val="b"/>
        <c:numFmt formatCode="General" sourceLinked="1"/>
        <c:majorTickMark val="none"/>
        <c:minorTickMark val="none"/>
        <c:tickLblPos val="nextTo"/>
        <c:crossAx val="1125838496"/>
        <c:crosses val="autoZero"/>
        <c:auto val="1"/>
        <c:lblAlgn val="ctr"/>
        <c:lblOffset val="100"/>
        <c:noMultiLvlLbl val="0"/>
      </c:catAx>
      <c:valAx>
        <c:axId val="1125838496"/>
        <c:scaling>
          <c:orientation val="minMax"/>
        </c:scaling>
        <c:delete val="1"/>
        <c:axPos val="l"/>
        <c:numFmt formatCode="[&gt;=1000000]0.0,,&quot;M&quot;;[&gt;=1000]0,&quot;K&quot;;0" sourceLinked="1"/>
        <c:majorTickMark val="none"/>
        <c:minorTickMark val="none"/>
        <c:tickLblPos val="nextTo"/>
        <c:crossAx val="1125840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cards!order card2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00773587512085E-2"/>
          <c:y val="0.10880772882113141"/>
          <c:w val="0.89448441247002397"/>
          <c:h val="0.81075268817204305"/>
        </c:manualLayout>
      </c:layout>
      <c:lineChart>
        <c:grouping val="standard"/>
        <c:varyColors val="0"/>
        <c:ser>
          <c:idx val="0"/>
          <c:order val="0"/>
          <c:tx>
            <c:strRef>
              <c:f>'kpi cards'!$O$102</c:f>
              <c:strCache>
                <c:ptCount val="1"/>
                <c:pt idx="0">
                  <c:v>Total</c:v>
                </c:pt>
              </c:strCache>
            </c:strRef>
          </c:tx>
          <c:spPr>
            <a:ln w="28575" cap="rnd">
              <a:solidFill>
                <a:schemeClr val="tx1"/>
              </a:solidFill>
              <a:round/>
            </a:ln>
            <a:effectLst/>
          </c:spPr>
          <c:marker>
            <c:symbol val="none"/>
          </c:marker>
          <c:cat>
            <c:strRef>
              <c:f>'kpi cards'!$N$103:$N$115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cards'!$O$103:$O$115</c:f>
              <c:numCache>
                <c:formatCode>[&gt;=1000000]0.0,,"M";[&gt;=1000]0,"K";0</c:formatCode>
                <c:ptCount val="12"/>
                <c:pt idx="0">
                  <c:v>165</c:v>
                </c:pt>
                <c:pt idx="1">
                  <c:v>153</c:v>
                </c:pt>
                <c:pt idx="2">
                  <c:v>332</c:v>
                </c:pt>
                <c:pt idx="3">
                  <c:v>322</c:v>
                </c:pt>
                <c:pt idx="4">
                  <c:v>350</c:v>
                </c:pt>
                <c:pt idx="5">
                  <c:v>349</c:v>
                </c:pt>
                <c:pt idx="6">
                  <c:v>320</c:v>
                </c:pt>
                <c:pt idx="7">
                  <c:v>317</c:v>
                </c:pt>
                <c:pt idx="8">
                  <c:v>652</c:v>
                </c:pt>
                <c:pt idx="9">
                  <c:v>388</c:v>
                </c:pt>
                <c:pt idx="10">
                  <c:v>712</c:v>
                </c:pt>
                <c:pt idx="11">
                  <c:v>653</c:v>
                </c:pt>
              </c:numCache>
            </c:numRef>
          </c:val>
          <c:smooth val="0"/>
          <c:extLst>
            <c:ext xmlns:c16="http://schemas.microsoft.com/office/drawing/2014/chart" uri="{C3380CC4-5D6E-409C-BE32-E72D297353CC}">
              <c16:uniqueId val="{00000000-FB58-4BB7-A1C2-907E2765ED80}"/>
            </c:ext>
          </c:extLst>
        </c:ser>
        <c:dLbls>
          <c:showLegendKey val="0"/>
          <c:showVal val="0"/>
          <c:showCatName val="0"/>
          <c:showSerName val="0"/>
          <c:showPercent val="0"/>
          <c:showBubbleSize val="0"/>
        </c:dLbls>
        <c:smooth val="0"/>
        <c:axId val="522925112"/>
        <c:axId val="522927272"/>
      </c:lineChart>
      <c:catAx>
        <c:axId val="522925112"/>
        <c:scaling>
          <c:orientation val="minMax"/>
        </c:scaling>
        <c:delete val="1"/>
        <c:axPos val="b"/>
        <c:numFmt formatCode="General" sourceLinked="1"/>
        <c:majorTickMark val="none"/>
        <c:minorTickMark val="none"/>
        <c:tickLblPos val="nextTo"/>
        <c:crossAx val="522927272"/>
        <c:crosses val="autoZero"/>
        <c:auto val="1"/>
        <c:lblAlgn val="ctr"/>
        <c:lblOffset val="100"/>
        <c:noMultiLvlLbl val="0"/>
      </c:catAx>
      <c:valAx>
        <c:axId val="522927272"/>
        <c:scaling>
          <c:orientation val="minMax"/>
        </c:scaling>
        <c:delete val="1"/>
        <c:axPos val="l"/>
        <c:numFmt formatCode="[&gt;=1000000]0.0,,&quot;M&quot;;[&gt;=1000]0,&quot;K&quot;;0" sourceLinked="1"/>
        <c:majorTickMark val="none"/>
        <c:minorTickMark val="none"/>
        <c:tickLblPos val="nextTo"/>
        <c:crossAx val="522925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insights!sales_monthly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9203849518812"/>
          <c:y val="0.16708333333333336"/>
          <c:w val="0.85219685039370074"/>
          <c:h val="0.60359361329833772"/>
        </c:manualLayout>
      </c:layout>
      <c:lineChart>
        <c:grouping val="standard"/>
        <c:varyColors val="0"/>
        <c:ser>
          <c:idx val="0"/>
          <c:order val="0"/>
          <c:tx>
            <c:strRef>
              <c:f>'sales insights'!$B$1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insights'!$A$2:$A$14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insights'!$B$2:$B$14</c:f>
              <c:numCache>
                <c:formatCode>[&gt;=1000000]0.0,,"M";[&gt;=1000]0,"K";0</c:formatCode>
                <c:ptCount val="12"/>
                <c:pt idx="0">
                  <c:v>90874.351599999995</c:v>
                </c:pt>
                <c:pt idx="1">
                  <c:v>53351.046400000014</c:v>
                </c:pt>
                <c:pt idx="2">
                  <c:v>182897.68580000015</c:v>
                </c:pt>
                <c:pt idx="3">
                  <c:v>129647.25999999985</c:v>
                </c:pt>
                <c:pt idx="4">
                  <c:v>142895.03369999991</c:v>
                </c:pt>
                <c:pt idx="5">
                  <c:v>143072.60579999984</c:v>
                </c:pt>
                <c:pt idx="6">
                  <c:v>134785.42500000005</c:v>
                </c:pt>
                <c:pt idx="7">
                  <c:v>140041.21600000016</c:v>
                </c:pt>
                <c:pt idx="8">
                  <c:v>278165.40469999937</c:v>
                </c:pt>
                <c:pt idx="9">
                  <c:v>184865.29170000023</c:v>
                </c:pt>
                <c:pt idx="10">
                  <c:v>336446.55600000033</c:v>
                </c:pt>
                <c:pt idx="11">
                  <c:v>299654.70570000017</c:v>
                </c:pt>
              </c:numCache>
            </c:numRef>
          </c:val>
          <c:smooth val="0"/>
          <c:extLst>
            <c:ext xmlns:c16="http://schemas.microsoft.com/office/drawing/2014/chart" uri="{C3380CC4-5D6E-409C-BE32-E72D297353CC}">
              <c16:uniqueId val="{00000000-7C15-4A89-933B-E534D226C9A4}"/>
            </c:ext>
          </c:extLst>
        </c:ser>
        <c:dLbls>
          <c:showLegendKey val="0"/>
          <c:showVal val="0"/>
          <c:showCatName val="0"/>
          <c:showSerName val="0"/>
          <c:showPercent val="0"/>
          <c:showBubbleSize val="0"/>
        </c:dLbls>
        <c:marker val="1"/>
        <c:smooth val="0"/>
        <c:axId val="1201462832"/>
        <c:axId val="1201463552"/>
      </c:lineChart>
      <c:catAx>
        <c:axId val="12014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63552"/>
        <c:crosses val="autoZero"/>
        <c:auto val="1"/>
        <c:lblAlgn val="ctr"/>
        <c:lblOffset val="100"/>
        <c:noMultiLvlLbl val="0"/>
      </c:catAx>
      <c:valAx>
        <c:axId val="1201463552"/>
        <c:scaling>
          <c:orientation val="minMax"/>
        </c:scaling>
        <c:delete val="0"/>
        <c:axPos val="l"/>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insights!regionpercentagesales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for each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2078703703703704"/>
          <c:w val="0.93888888888888888"/>
          <c:h val="0.72088764946048411"/>
        </c:manualLayout>
      </c:layout>
      <c:barChart>
        <c:barDir val="col"/>
        <c:grouping val="clustered"/>
        <c:varyColors val="0"/>
        <c:ser>
          <c:idx val="0"/>
          <c:order val="0"/>
          <c:tx>
            <c:strRef>
              <c:f>'sales insights'!$D$46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insights'!$C$47:$C$51</c:f>
              <c:strCache>
                <c:ptCount val="4"/>
                <c:pt idx="0">
                  <c:v>Central</c:v>
                </c:pt>
                <c:pt idx="1">
                  <c:v>East</c:v>
                </c:pt>
                <c:pt idx="2">
                  <c:v>South</c:v>
                </c:pt>
                <c:pt idx="3">
                  <c:v>West</c:v>
                </c:pt>
              </c:strCache>
            </c:strRef>
          </c:cat>
          <c:val>
            <c:numRef>
              <c:f>'sales insights'!$D$47:$D$51</c:f>
              <c:numCache>
                <c:formatCode>0.00%</c:formatCode>
                <c:ptCount val="4"/>
                <c:pt idx="0">
                  <c:v>0.23018552373130419</c:v>
                </c:pt>
                <c:pt idx="1">
                  <c:v>0.30097657892831425</c:v>
                </c:pt>
                <c:pt idx="2">
                  <c:v>0.17688544079165092</c:v>
                </c:pt>
                <c:pt idx="3">
                  <c:v>0.29195245654874286</c:v>
                </c:pt>
              </c:numCache>
            </c:numRef>
          </c:val>
          <c:extLst>
            <c:ext xmlns:c16="http://schemas.microsoft.com/office/drawing/2014/chart" uri="{C3380CC4-5D6E-409C-BE32-E72D297353CC}">
              <c16:uniqueId val="{00000000-9C7C-447A-BD65-2F1558CC9CD9}"/>
            </c:ext>
          </c:extLst>
        </c:ser>
        <c:dLbls>
          <c:dLblPos val="outEnd"/>
          <c:showLegendKey val="0"/>
          <c:showVal val="1"/>
          <c:showCatName val="0"/>
          <c:showSerName val="0"/>
          <c:showPercent val="0"/>
          <c:showBubbleSize val="0"/>
        </c:dLbls>
        <c:gapWidth val="219"/>
        <c:overlap val="-27"/>
        <c:axId val="1259724128"/>
        <c:axId val="1259716928"/>
      </c:barChart>
      <c:catAx>
        <c:axId val="125972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16928"/>
        <c:crosses val="autoZero"/>
        <c:auto val="1"/>
        <c:lblAlgn val="ctr"/>
        <c:lblOffset val="100"/>
        <c:noMultiLvlLbl val="0"/>
      </c:catAx>
      <c:valAx>
        <c:axId val="1259716928"/>
        <c:scaling>
          <c:orientation val="minMax"/>
        </c:scaling>
        <c:delete val="1"/>
        <c:axPos val="l"/>
        <c:numFmt formatCode="0.00%" sourceLinked="1"/>
        <c:majorTickMark val="out"/>
        <c:minorTickMark val="none"/>
        <c:tickLblPos val="nextTo"/>
        <c:crossAx val="12597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insights!regionpercentagesales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percentage for each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34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6666666666666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1111111111111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6666666666666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3333333333333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3639545056861"/>
          <c:y val="0.24518226888305628"/>
          <c:w val="0.40047572178477692"/>
          <c:h val="0.66745953630796151"/>
        </c:manualLayout>
      </c:layout>
      <c:doughnutChart>
        <c:varyColors val="1"/>
        <c:ser>
          <c:idx val="0"/>
          <c:order val="0"/>
          <c:tx>
            <c:strRef>
              <c:f>'sales insights'!$D$46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26E-4D4A-B873-34ED371D0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6E-4D4A-B873-34ED371D0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26E-4D4A-B873-34ED371D0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26E-4D4A-B873-34ED371D098A}"/>
              </c:ext>
            </c:extLst>
          </c:dPt>
          <c:dLbls>
            <c:dLbl>
              <c:idx val="0"/>
              <c:layout>
                <c:manualLayout>
                  <c:x val="0.11666666666666667"/>
                  <c:y val="-5.5555555555555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6E-4D4A-B873-34ED371D098A}"/>
                </c:ext>
              </c:extLst>
            </c:dLbl>
            <c:dLbl>
              <c:idx val="1"/>
              <c:layout>
                <c:manualLayout>
                  <c:x val="0.1166666666666666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6E-4D4A-B873-34ED371D098A}"/>
                </c:ext>
              </c:extLst>
            </c:dLbl>
            <c:dLbl>
              <c:idx val="2"/>
              <c:layout>
                <c:manualLayout>
                  <c:x val="-0.10833333333333336"/>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6E-4D4A-B873-34ED371D098A}"/>
                </c:ext>
              </c:extLst>
            </c:dLbl>
            <c:dLbl>
              <c:idx val="3"/>
              <c:layout>
                <c:manualLayout>
                  <c:x val="-0.10833333333333336"/>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6E-4D4A-B873-34ED371D09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insights'!$C$47:$C$51</c:f>
              <c:strCache>
                <c:ptCount val="4"/>
                <c:pt idx="0">
                  <c:v>Central</c:v>
                </c:pt>
                <c:pt idx="1">
                  <c:v>East</c:v>
                </c:pt>
                <c:pt idx="2">
                  <c:v>South</c:v>
                </c:pt>
                <c:pt idx="3">
                  <c:v>West</c:v>
                </c:pt>
              </c:strCache>
            </c:strRef>
          </c:cat>
          <c:val>
            <c:numRef>
              <c:f>'sales insights'!$D$47:$D$51</c:f>
              <c:numCache>
                <c:formatCode>0.00%</c:formatCode>
                <c:ptCount val="4"/>
                <c:pt idx="0">
                  <c:v>0.23018552373130419</c:v>
                </c:pt>
                <c:pt idx="1">
                  <c:v>0.30097657892831425</c:v>
                </c:pt>
                <c:pt idx="2">
                  <c:v>0.17688544079165092</c:v>
                </c:pt>
                <c:pt idx="3">
                  <c:v>0.29195245654874286</c:v>
                </c:pt>
              </c:numCache>
            </c:numRef>
          </c:val>
          <c:extLst>
            <c:ext xmlns:c16="http://schemas.microsoft.com/office/drawing/2014/chart" uri="{C3380CC4-5D6E-409C-BE32-E72D297353CC}">
              <c16:uniqueId val="{00000000-626E-4D4A-B873-34ED371D09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insights!PivotTable1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5 state for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20420661703002"/>
          <c:y val="0.14597222222222223"/>
          <c:w val="0.77753804583950814"/>
          <c:h val="0.76606481481481481"/>
        </c:manualLayout>
      </c:layout>
      <c:barChart>
        <c:barDir val="bar"/>
        <c:grouping val="clustered"/>
        <c:varyColors val="0"/>
        <c:ser>
          <c:idx val="0"/>
          <c:order val="0"/>
          <c:tx>
            <c:strRef>
              <c:f>'sales insights'!$N$1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insights'!$M$2:$M$7</c:f>
              <c:strCache>
                <c:ptCount val="5"/>
                <c:pt idx="0">
                  <c:v>California</c:v>
                </c:pt>
                <c:pt idx="1">
                  <c:v>New York</c:v>
                </c:pt>
                <c:pt idx="2">
                  <c:v>Texas</c:v>
                </c:pt>
                <c:pt idx="3">
                  <c:v>Washington</c:v>
                </c:pt>
                <c:pt idx="4">
                  <c:v>Pennsylvania</c:v>
                </c:pt>
              </c:strCache>
            </c:strRef>
          </c:cat>
          <c:val>
            <c:numRef>
              <c:f>'sales insights'!$N$2:$N$7</c:f>
              <c:numCache>
                <c:formatCode>[&gt;=1000000]0.0,,"M";[&gt;=1000]0,"K";0</c:formatCode>
                <c:ptCount val="5"/>
                <c:pt idx="0">
                  <c:v>392769.94300000032</c:v>
                </c:pt>
                <c:pt idx="1">
                  <c:v>288485.15300000034</c:v>
                </c:pt>
                <c:pt idx="2">
                  <c:v>160989.3174</c:v>
                </c:pt>
                <c:pt idx="3">
                  <c:v>113573.4960000001</c:v>
                </c:pt>
                <c:pt idx="4">
                  <c:v>112750.26700000001</c:v>
                </c:pt>
              </c:numCache>
            </c:numRef>
          </c:val>
          <c:extLst>
            <c:ext xmlns:c16="http://schemas.microsoft.com/office/drawing/2014/chart" uri="{C3380CC4-5D6E-409C-BE32-E72D297353CC}">
              <c16:uniqueId val="{00000000-FE51-4F84-98F7-933F19A5702E}"/>
            </c:ext>
          </c:extLst>
        </c:ser>
        <c:dLbls>
          <c:dLblPos val="outEnd"/>
          <c:showLegendKey val="0"/>
          <c:showVal val="1"/>
          <c:showCatName val="0"/>
          <c:showSerName val="0"/>
          <c:showPercent val="0"/>
          <c:showBubbleSize val="0"/>
        </c:dLbls>
        <c:gapWidth val="182"/>
        <c:axId val="384114904"/>
        <c:axId val="384119224"/>
      </c:barChart>
      <c:catAx>
        <c:axId val="384114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19224"/>
        <c:crosses val="autoZero"/>
        <c:auto val="1"/>
        <c:lblAlgn val="ctr"/>
        <c:lblOffset val="100"/>
        <c:noMultiLvlLbl val="0"/>
      </c:catAx>
      <c:valAx>
        <c:axId val="384119224"/>
        <c:scaling>
          <c:orientation val="minMax"/>
        </c:scaling>
        <c:delete val="1"/>
        <c:axPos val="b"/>
        <c:numFmt formatCode="[&gt;=1000000]0.0,,&quot;M&quot;;[&gt;=1000]0,&quot;K&quot;;0" sourceLinked="1"/>
        <c:majorTickMark val="none"/>
        <c:minorTickMark val="none"/>
        <c:tickLblPos val="nextTo"/>
        <c:crossAx val="38411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cards!sales_card</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8657311690788"/>
          <c:y val="0.18097173899774155"/>
          <c:w val="0.6262643147260224"/>
          <c:h val="0.60359361329833772"/>
        </c:manualLayout>
      </c:layout>
      <c:lineChart>
        <c:grouping val="standard"/>
        <c:varyColors val="0"/>
        <c:ser>
          <c:idx val="0"/>
          <c:order val="0"/>
          <c:tx>
            <c:strRef>
              <c:f>'kpi cards'!$B$1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cards'!$B$2:$B$14</c:f>
              <c:numCache>
                <c:formatCode>General</c:formatCode>
                <c:ptCount val="12"/>
                <c:pt idx="0">
                  <c:v>90874.351599999995</c:v>
                </c:pt>
                <c:pt idx="1">
                  <c:v>53351.046400000014</c:v>
                </c:pt>
                <c:pt idx="2">
                  <c:v>182897.68580000015</c:v>
                </c:pt>
                <c:pt idx="3">
                  <c:v>129647.25999999985</c:v>
                </c:pt>
                <c:pt idx="4">
                  <c:v>142895.03369999991</c:v>
                </c:pt>
                <c:pt idx="5">
                  <c:v>143072.60579999984</c:v>
                </c:pt>
                <c:pt idx="6">
                  <c:v>134785.42500000005</c:v>
                </c:pt>
                <c:pt idx="7">
                  <c:v>140041.21600000016</c:v>
                </c:pt>
                <c:pt idx="8">
                  <c:v>278165.40469999937</c:v>
                </c:pt>
                <c:pt idx="9">
                  <c:v>184865.29170000023</c:v>
                </c:pt>
                <c:pt idx="10">
                  <c:v>336446.55600000033</c:v>
                </c:pt>
                <c:pt idx="11">
                  <c:v>299654.70570000017</c:v>
                </c:pt>
              </c:numCache>
            </c:numRef>
          </c:val>
          <c:smooth val="0"/>
          <c:extLst>
            <c:ext xmlns:c16="http://schemas.microsoft.com/office/drawing/2014/chart" uri="{C3380CC4-5D6E-409C-BE32-E72D297353CC}">
              <c16:uniqueId val="{00000000-7358-423C-8F35-B5C1D631DCB0}"/>
            </c:ext>
          </c:extLst>
        </c:ser>
        <c:dLbls>
          <c:showLegendKey val="0"/>
          <c:showVal val="0"/>
          <c:showCatName val="0"/>
          <c:showSerName val="0"/>
          <c:showPercent val="0"/>
          <c:showBubbleSize val="0"/>
        </c:dLbls>
        <c:marker val="1"/>
        <c:smooth val="0"/>
        <c:axId val="2007519256"/>
        <c:axId val="2007526096"/>
      </c:lineChart>
      <c:catAx>
        <c:axId val="2007519256"/>
        <c:scaling>
          <c:orientation val="minMax"/>
        </c:scaling>
        <c:delete val="1"/>
        <c:axPos val="b"/>
        <c:numFmt formatCode="General" sourceLinked="1"/>
        <c:majorTickMark val="none"/>
        <c:minorTickMark val="none"/>
        <c:tickLblPos val="nextTo"/>
        <c:crossAx val="2007526096"/>
        <c:crosses val="autoZero"/>
        <c:auto val="1"/>
        <c:lblAlgn val="ctr"/>
        <c:lblOffset val="100"/>
        <c:noMultiLvlLbl val="0"/>
      </c:catAx>
      <c:valAx>
        <c:axId val="2007526096"/>
        <c:scaling>
          <c:orientation val="minMax"/>
        </c:scaling>
        <c:delete val="1"/>
        <c:axPos val="l"/>
        <c:numFmt formatCode="General" sourceLinked="1"/>
        <c:majorTickMark val="none"/>
        <c:minorTickMark val="none"/>
        <c:tickLblPos val="nextTo"/>
        <c:crossAx val="2007519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cards!cost_card1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21584398724354E-2"/>
          <c:y val="0.109375"/>
          <c:w val="0.90022675736961455"/>
          <c:h val="0.88541666666666663"/>
        </c:manualLayout>
      </c:layout>
      <c:lineChart>
        <c:grouping val="standard"/>
        <c:varyColors val="0"/>
        <c:ser>
          <c:idx val="0"/>
          <c:order val="0"/>
          <c:tx>
            <c:strRef>
              <c:f>'kpi cards'!$F$1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cards'!$F$2:$F$14</c:f>
              <c:numCache>
                <c:formatCode>General</c:formatCode>
                <c:ptCount val="12"/>
                <c:pt idx="0">
                  <c:v>89400.920600000027</c:v>
                </c:pt>
                <c:pt idx="1">
                  <c:v>49425.221500000014</c:v>
                </c:pt>
                <c:pt idx="2">
                  <c:v>176721.04530000003</c:v>
                </c:pt>
                <c:pt idx="3">
                  <c:v>131926.10360000003</c:v>
                </c:pt>
                <c:pt idx="4">
                  <c:v>137964.1436000001</c:v>
                </c:pt>
                <c:pt idx="5">
                  <c:v>137432.46310000002</c:v>
                </c:pt>
                <c:pt idx="6">
                  <c:v>132779.59599999996</c:v>
                </c:pt>
                <c:pt idx="7">
                  <c:v>137364.73310000007</c:v>
                </c:pt>
                <c:pt idx="8">
                  <c:v>274273.02050000016</c:v>
                </c:pt>
                <c:pt idx="9">
                  <c:v>169816.76539999989</c:v>
                </c:pt>
                <c:pt idx="10">
                  <c:v>335120.64709999989</c:v>
                </c:pt>
                <c:pt idx="11">
                  <c:v>287848.26239999983</c:v>
                </c:pt>
              </c:numCache>
            </c:numRef>
          </c:val>
          <c:smooth val="0"/>
          <c:extLst>
            <c:ext xmlns:c16="http://schemas.microsoft.com/office/drawing/2014/chart" uri="{C3380CC4-5D6E-409C-BE32-E72D297353CC}">
              <c16:uniqueId val="{00000000-ECA8-4F07-A42E-46061F953512}"/>
            </c:ext>
          </c:extLst>
        </c:ser>
        <c:dLbls>
          <c:showLegendKey val="0"/>
          <c:showVal val="0"/>
          <c:showCatName val="0"/>
          <c:showSerName val="0"/>
          <c:showPercent val="0"/>
          <c:showBubbleSize val="0"/>
        </c:dLbls>
        <c:marker val="1"/>
        <c:smooth val="0"/>
        <c:axId val="1115265184"/>
        <c:axId val="1115267704"/>
      </c:lineChart>
      <c:catAx>
        <c:axId val="1115265184"/>
        <c:scaling>
          <c:orientation val="minMax"/>
        </c:scaling>
        <c:delete val="1"/>
        <c:axPos val="b"/>
        <c:numFmt formatCode="General" sourceLinked="1"/>
        <c:majorTickMark val="none"/>
        <c:minorTickMark val="none"/>
        <c:tickLblPos val="nextTo"/>
        <c:crossAx val="1115267704"/>
        <c:crosses val="autoZero"/>
        <c:auto val="1"/>
        <c:lblAlgn val="ctr"/>
        <c:lblOffset val="100"/>
        <c:noMultiLvlLbl val="0"/>
      </c:catAx>
      <c:valAx>
        <c:axId val="1115267704"/>
        <c:scaling>
          <c:orientation val="minMax"/>
        </c:scaling>
        <c:delete val="1"/>
        <c:axPos val="l"/>
        <c:numFmt formatCode="General" sourceLinked="1"/>
        <c:majorTickMark val="none"/>
        <c:minorTickMark val="none"/>
        <c:tickLblPos val="nextTo"/>
        <c:crossAx val="111526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cards!quantity_card</c:name>
    <c:fmtId val="0"/>
  </c:pivotSource>
  <c:chart>
    <c:autoTitleDeleted val="1"/>
    <c:pivotFmts>
      <c:pivotFmt>
        <c:idx val="0"/>
        <c:spPr>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31372549019607E-2"/>
          <c:y val="9.8434004474272932E-2"/>
          <c:w val="0.84313725490196079"/>
          <c:h val="0.80313199105145416"/>
        </c:manualLayout>
      </c:layout>
      <c:lineChart>
        <c:grouping val="standard"/>
        <c:varyColors val="0"/>
        <c:ser>
          <c:idx val="0"/>
          <c:order val="0"/>
          <c:tx>
            <c:strRef>
              <c:f>'kpi cards'!$J$1</c:f>
              <c:strCache>
                <c:ptCount val="1"/>
                <c:pt idx="0">
                  <c:v>Total</c:v>
                </c:pt>
              </c:strCache>
            </c:strRef>
          </c:tx>
          <c:spPr>
            <a:ln w="28575" cap="rnd">
              <a:solidFill>
                <a:schemeClr val="bg1"/>
              </a:solidFill>
              <a:round/>
            </a:ln>
            <a:effectLst/>
          </c:spPr>
          <c:marker>
            <c:symbol val="circle"/>
            <c:size val="5"/>
            <c:spPr>
              <a:solidFill>
                <a:schemeClr val="bg1"/>
              </a:solidFill>
              <a:ln w="9525">
                <a:solidFill>
                  <a:schemeClr val="accent1"/>
                </a:solidFill>
              </a:ln>
              <a:effectLst/>
            </c:spPr>
          </c:marker>
          <c:cat>
            <c:strRef>
              <c:f>'kpi cards'!$I$2:$I$14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cards'!$J$2:$J$14</c:f>
              <c:numCache>
                <c:formatCode>General</c:formatCode>
                <c:ptCount val="12"/>
                <c:pt idx="0">
                  <c:v>1362</c:v>
                </c:pt>
                <c:pt idx="1">
                  <c:v>969</c:v>
                </c:pt>
                <c:pt idx="2">
                  <c:v>2370</c:v>
                </c:pt>
                <c:pt idx="3">
                  <c:v>2251</c:v>
                </c:pt>
                <c:pt idx="4">
                  <c:v>2607</c:v>
                </c:pt>
                <c:pt idx="5">
                  <c:v>2506</c:v>
                </c:pt>
                <c:pt idx="6">
                  <c:v>2531</c:v>
                </c:pt>
                <c:pt idx="7">
                  <c:v>2470</c:v>
                </c:pt>
                <c:pt idx="8">
                  <c:v>4641</c:v>
                </c:pt>
                <c:pt idx="9">
                  <c:v>2813</c:v>
                </c:pt>
                <c:pt idx="10">
                  <c:v>5431</c:v>
                </c:pt>
                <c:pt idx="11">
                  <c:v>4869</c:v>
                </c:pt>
              </c:numCache>
            </c:numRef>
          </c:val>
          <c:smooth val="0"/>
          <c:extLst>
            <c:ext xmlns:c16="http://schemas.microsoft.com/office/drawing/2014/chart" uri="{C3380CC4-5D6E-409C-BE32-E72D297353CC}">
              <c16:uniqueId val="{00000000-417E-4F80-B974-6AF0C06A513C}"/>
            </c:ext>
          </c:extLst>
        </c:ser>
        <c:dLbls>
          <c:showLegendKey val="0"/>
          <c:showVal val="0"/>
          <c:showCatName val="0"/>
          <c:showSerName val="0"/>
          <c:showPercent val="0"/>
          <c:showBubbleSize val="0"/>
        </c:dLbls>
        <c:marker val="1"/>
        <c:smooth val="0"/>
        <c:axId val="1120747328"/>
        <c:axId val="1120747688"/>
      </c:lineChart>
      <c:catAx>
        <c:axId val="1120747328"/>
        <c:scaling>
          <c:orientation val="minMax"/>
        </c:scaling>
        <c:delete val="1"/>
        <c:axPos val="b"/>
        <c:numFmt formatCode="General" sourceLinked="1"/>
        <c:majorTickMark val="none"/>
        <c:minorTickMark val="none"/>
        <c:tickLblPos val="nextTo"/>
        <c:crossAx val="1120747688"/>
        <c:crosses val="autoZero"/>
        <c:auto val="1"/>
        <c:lblAlgn val="ctr"/>
        <c:lblOffset val="100"/>
        <c:noMultiLvlLbl val="0"/>
      </c:catAx>
      <c:valAx>
        <c:axId val="1120747688"/>
        <c:scaling>
          <c:orientation val="minMax"/>
        </c:scaling>
        <c:delete val="1"/>
        <c:axPos val="l"/>
        <c:numFmt formatCode="General" sourceLinked="1"/>
        <c:majorTickMark val="none"/>
        <c:minorTickMark val="none"/>
        <c:tickLblPos val="nextTo"/>
        <c:crossAx val="112074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cards!PivotTable29</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cards'!$N$1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cards'!$M$2:$M$14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cards'!$N$2:$N$14</c:f>
              <c:numCache>
                <c:formatCode>General</c:formatCode>
                <c:ptCount val="12"/>
                <c:pt idx="0">
                  <c:v>1473.4310000000005</c:v>
                </c:pt>
                <c:pt idx="1">
                  <c:v>3925.8248999999978</c:v>
                </c:pt>
                <c:pt idx="2">
                  <c:v>6176.6405000000086</c:v>
                </c:pt>
                <c:pt idx="3">
                  <c:v>-2278.8435999999874</c:v>
                </c:pt>
                <c:pt idx="4">
                  <c:v>4930.8901000000078</c:v>
                </c:pt>
                <c:pt idx="5">
                  <c:v>5640.1427000000549</c:v>
                </c:pt>
                <c:pt idx="6">
                  <c:v>2005.8290000000125</c:v>
                </c:pt>
                <c:pt idx="7">
                  <c:v>2676.4828999999918</c:v>
                </c:pt>
                <c:pt idx="8">
                  <c:v>3892.3841999999713</c:v>
                </c:pt>
                <c:pt idx="9">
                  <c:v>15048.526300000012</c:v>
                </c:pt>
                <c:pt idx="10">
                  <c:v>1325.9089000000095</c:v>
                </c:pt>
                <c:pt idx="11">
                  <c:v>11806.443299999904</c:v>
                </c:pt>
              </c:numCache>
            </c:numRef>
          </c:val>
          <c:smooth val="0"/>
          <c:extLst>
            <c:ext xmlns:c16="http://schemas.microsoft.com/office/drawing/2014/chart" uri="{C3380CC4-5D6E-409C-BE32-E72D297353CC}">
              <c16:uniqueId val="{00000000-4544-46F2-80E0-0457DECF15F8}"/>
            </c:ext>
          </c:extLst>
        </c:ser>
        <c:dLbls>
          <c:showLegendKey val="0"/>
          <c:showVal val="0"/>
          <c:showCatName val="0"/>
          <c:showSerName val="0"/>
          <c:showPercent val="0"/>
          <c:showBubbleSize val="0"/>
        </c:dLbls>
        <c:marker val="1"/>
        <c:smooth val="0"/>
        <c:axId val="130239632"/>
        <c:axId val="392724736"/>
      </c:lineChart>
      <c:catAx>
        <c:axId val="130239632"/>
        <c:scaling>
          <c:orientation val="minMax"/>
        </c:scaling>
        <c:delete val="1"/>
        <c:axPos val="b"/>
        <c:numFmt formatCode="General" sourceLinked="1"/>
        <c:majorTickMark val="none"/>
        <c:minorTickMark val="none"/>
        <c:tickLblPos val="nextTo"/>
        <c:crossAx val="392724736"/>
        <c:crosses val="autoZero"/>
        <c:auto val="1"/>
        <c:lblAlgn val="ctr"/>
        <c:lblOffset val="100"/>
        <c:noMultiLvlLbl val="0"/>
      </c:catAx>
      <c:valAx>
        <c:axId val="392724736"/>
        <c:scaling>
          <c:orientation val="minMax"/>
        </c:scaling>
        <c:delete val="1"/>
        <c:axPos val="l"/>
        <c:numFmt formatCode="General" sourceLinked="1"/>
        <c:majorTickMark val="none"/>
        <c:minorTickMark val="none"/>
        <c:tickLblPos val="nextTo"/>
        <c:crossAx val="1302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cards!PivotTable30</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11414993244188E-2"/>
          <c:y val="7.2090135074579093E-2"/>
          <c:w val="0.91084093211752781"/>
          <c:h val="0.89814814814814814"/>
        </c:manualLayout>
      </c:layout>
      <c:lineChart>
        <c:grouping val="standard"/>
        <c:varyColors val="0"/>
        <c:ser>
          <c:idx val="0"/>
          <c:order val="0"/>
          <c:tx>
            <c:strRef>
              <c:f>'kpi cards'!$R$1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cards'!$Q$2:$Q$14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cards'!$R$2:$R$14</c:f>
              <c:numCache>
                <c:formatCode>0.00%;\-0.00%;0.00%</c:formatCode>
                <c:ptCount val="12"/>
                <c:pt idx="0">
                  <c:v>1.6481161380792315E-2</c:v>
                </c:pt>
                <c:pt idx="1">
                  <c:v>7.9429586370189487E-2</c:v>
                </c:pt>
                <c:pt idx="2">
                  <c:v>3.4951357884481726E-2</c:v>
                </c:pt>
                <c:pt idx="3">
                  <c:v>-1.7273636814966062E-2</c:v>
                </c:pt>
                <c:pt idx="4">
                  <c:v>3.5740374066294746E-2</c:v>
                </c:pt>
                <c:pt idx="5">
                  <c:v>4.1039377253219399E-2</c:v>
                </c:pt>
                <c:pt idx="6">
                  <c:v>1.5106455061062342E-2</c:v>
                </c:pt>
                <c:pt idx="7">
                  <c:v>1.9484498237633822E-2</c:v>
                </c:pt>
                <c:pt idx="8">
                  <c:v>1.4191640843507497E-2</c:v>
                </c:pt>
                <c:pt idx="9">
                  <c:v>8.8616258027018238E-2</c:v>
                </c:pt>
                <c:pt idx="10">
                  <c:v>3.9565121142904657E-3</c:v>
                </c:pt>
                <c:pt idx="11">
                  <c:v>4.101620486280174E-2</c:v>
                </c:pt>
              </c:numCache>
            </c:numRef>
          </c:val>
          <c:smooth val="0"/>
          <c:extLst>
            <c:ext xmlns:c16="http://schemas.microsoft.com/office/drawing/2014/chart" uri="{C3380CC4-5D6E-409C-BE32-E72D297353CC}">
              <c16:uniqueId val="{00000000-C710-45CE-91FB-5C9C02C7F1AB}"/>
            </c:ext>
          </c:extLst>
        </c:ser>
        <c:dLbls>
          <c:showLegendKey val="0"/>
          <c:showVal val="0"/>
          <c:showCatName val="0"/>
          <c:showSerName val="0"/>
          <c:showPercent val="0"/>
          <c:showBubbleSize val="0"/>
        </c:dLbls>
        <c:marker val="1"/>
        <c:smooth val="0"/>
        <c:axId val="1112071744"/>
        <c:axId val="1112070304"/>
      </c:lineChart>
      <c:catAx>
        <c:axId val="1112071744"/>
        <c:scaling>
          <c:orientation val="minMax"/>
        </c:scaling>
        <c:delete val="1"/>
        <c:axPos val="b"/>
        <c:numFmt formatCode="General" sourceLinked="1"/>
        <c:majorTickMark val="none"/>
        <c:minorTickMark val="none"/>
        <c:tickLblPos val="nextTo"/>
        <c:crossAx val="1112070304"/>
        <c:crosses val="autoZero"/>
        <c:auto val="1"/>
        <c:lblAlgn val="ctr"/>
        <c:lblOffset val="100"/>
        <c:noMultiLvlLbl val="0"/>
      </c:catAx>
      <c:valAx>
        <c:axId val="1112070304"/>
        <c:scaling>
          <c:orientation val="minMax"/>
        </c:scaling>
        <c:delete val="1"/>
        <c:axPos val="l"/>
        <c:numFmt formatCode="0.00%;\-0.00%;0.00%" sourceLinked="1"/>
        <c:majorTickMark val="none"/>
        <c:minorTickMark val="none"/>
        <c:tickLblPos val="nextTo"/>
        <c:crossAx val="111207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cards!profit card</c:name>
    <c:fmtId val="0"/>
  </c:pivotSource>
  <c:chart>
    <c:autoTitleDeleted val="1"/>
    <c:pivotFmts>
      <c:pivotFmt>
        <c:idx val="0"/>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3926380368099"/>
          <c:y val="0.15189873417721519"/>
          <c:w val="0.82004089979550099"/>
          <c:h val="0.62869198312236285"/>
        </c:manualLayout>
      </c:layout>
      <c:lineChart>
        <c:grouping val="standard"/>
        <c:varyColors val="0"/>
        <c:ser>
          <c:idx val="0"/>
          <c:order val="0"/>
          <c:tx>
            <c:strRef>
              <c:f>'kpi cards'!$V$1</c:f>
              <c:strCache>
                <c:ptCount val="1"/>
                <c:pt idx="0">
                  <c:v>Total</c:v>
                </c:pt>
              </c:strCache>
            </c:strRef>
          </c:tx>
          <c:spPr>
            <a:ln w="28575" cap="rnd">
              <a:solidFill>
                <a:schemeClr val="bg1"/>
              </a:solidFill>
              <a:round/>
            </a:ln>
            <a:effectLst/>
          </c:spPr>
          <c:marker>
            <c:symbol val="none"/>
          </c:marker>
          <c:cat>
            <c:strRef>
              <c:f>'kpi cards'!$U$2:$U$14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cards'!$V$2:$V$14</c:f>
              <c:numCache>
                <c:formatCode>General</c:formatCode>
                <c:ptCount val="12"/>
                <c:pt idx="0">
                  <c:v>9957.4310000000005</c:v>
                </c:pt>
                <c:pt idx="1">
                  <c:v>9755.8248999999978</c:v>
                </c:pt>
                <c:pt idx="2">
                  <c:v>20387.640500000009</c:v>
                </c:pt>
                <c:pt idx="3">
                  <c:v>11151.156400000013</c:v>
                </c:pt>
                <c:pt idx="4">
                  <c:v>20334.890100000008</c:v>
                </c:pt>
                <c:pt idx="5">
                  <c:v>20384.142700000055</c:v>
                </c:pt>
                <c:pt idx="6">
                  <c:v>16626.829000000012</c:v>
                </c:pt>
                <c:pt idx="7">
                  <c:v>17633.482899999992</c:v>
                </c:pt>
                <c:pt idx="8">
                  <c:v>30968.384199999971</c:v>
                </c:pt>
                <c:pt idx="9">
                  <c:v>32229.526300000012</c:v>
                </c:pt>
                <c:pt idx="10">
                  <c:v>33349.908900000009</c:v>
                </c:pt>
                <c:pt idx="11">
                  <c:v>40385.443299999904</c:v>
                </c:pt>
              </c:numCache>
            </c:numRef>
          </c:val>
          <c:smooth val="0"/>
          <c:extLst>
            <c:ext xmlns:c16="http://schemas.microsoft.com/office/drawing/2014/chart" uri="{C3380CC4-5D6E-409C-BE32-E72D297353CC}">
              <c16:uniqueId val="{00000000-B58D-4BF7-A4A8-409AFC9BB005}"/>
            </c:ext>
          </c:extLst>
        </c:ser>
        <c:dLbls>
          <c:showLegendKey val="0"/>
          <c:showVal val="0"/>
          <c:showCatName val="0"/>
          <c:showSerName val="0"/>
          <c:showPercent val="0"/>
          <c:showBubbleSize val="0"/>
        </c:dLbls>
        <c:smooth val="0"/>
        <c:axId val="381739296"/>
        <c:axId val="381741096"/>
      </c:lineChart>
      <c:catAx>
        <c:axId val="381739296"/>
        <c:scaling>
          <c:orientation val="minMax"/>
        </c:scaling>
        <c:delete val="1"/>
        <c:axPos val="b"/>
        <c:numFmt formatCode="General" sourceLinked="1"/>
        <c:majorTickMark val="none"/>
        <c:minorTickMark val="none"/>
        <c:tickLblPos val="nextTo"/>
        <c:crossAx val="381741096"/>
        <c:crosses val="autoZero"/>
        <c:auto val="1"/>
        <c:lblAlgn val="ctr"/>
        <c:lblOffset val="100"/>
        <c:noMultiLvlLbl val="0"/>
      </c:catAx>
      <c:valAx>
        <c:axId val="381741096"/>
        <c:scaling>
          <c:orientation val="minMax"/>
        </c:scaling>
        <c:delete val="1"/>
        <c:axPos val="l"/>
        <c:numFmt formatCode="General" sourceLinked="1"/>
        <c:majorTickMark val="none"/>
        <c:minorTickMark val="none"/>
        <c:tickLblPos val="nextTo"/>
        <c:crossAx val="3817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cards!orders_card</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70423919883404E-2"/>
          <c:y val="9.1666971861075502E-2"/>
          <c:w val="0.88172043010752688"/>
          <c:h val="0.81666666666666665"/>
        </c:manualLayout>
      </c:layout>
      <c:lineChart>
        <c:grouping val="standard"/>
        <c:varyColors val="0"/>
        <c:ser>
          <c:idx val="0"/>
          <c:order val="0"/>
          <c:tx>
            <c:strRef>
              <c:f>'kpi cards'!$B$31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cards'!$A$32:$A$44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cards'!$B$32:$B$44</c:f>
              <c:numCache>
                <c:formatCode>General</c:formatCode>
                <c:ptCount val="12"/>
                <c:pt idx="0">
                  <c:v>165</c:v>
                </c:pt>
                <c:pt idx="1">
                  <c:v>153</c:v>
                </c:pt>
                <c:pt idx="2">
                  <c:v>332</c:v>
                </c:pt>
                <c:pt idx="3">
                  <c:v>322</c:v>
                </c:pt>
                <c:pt idx="4">
                  <c:v>350</c:v>
                </c:pt>
                <c:pt idx="5">
                  <c:v>349</c:v>
                </c:pt>
                <c:pt idx="6">
                  <c:v>320</c:v>
                </c:pt>
                <c:pt idx="7">
                  <c:v>317</c:v>
                </c:pt>
                <c:pt idx="8">
                  <c:v>652</c:v>
                </c:pt>
                <c:pt idx="9">
                  <c:v>388</c:v>
                </c:pt>
                <c:pt idx="10">
                  <c:v>712</c:v>
                </c:pt>
                <c:pt idx="11">
                  <c:v>653</c:v>
                </c:pt>
              </c:numCache>
            </c:numRef>
          </c:val>
          <c:smooth val="0"/>
          <c:extLst>
            <c:ext xmlns:c16="http://schemas.microsoft.com/office/drawing/2014/chart" uri="{C3380CC4-5D6E-409C-BE32-E72D297353CC}">
              <c16:uniqueId val="{00000000-0197-48D6-AA40-80147B6E2EDA}"/>
            </c:ext>
          </c:extLst>
        </c:ser>
        <c:dLbls>
          <c:showLegendKey val="0"/>
          <c:showVal val="0"/>
          <c:showCatName val="0"/>
          <c:showSerName val="0"/>
          <c:showPercent val="0"/>
          <c:showBubbleSize val="0"/>
        </c:dLbls>
        <c:marker val="1"/>
        <c:smooth val="0"/>
        <c:axId val="1124721712"/>
        <c:axId val="1124721352"/>
      </c:lineChart>
      <c:catAx>
        <c:axId val="1124721712"/>
        <c:scaling>
          <c:orientation val="minMax"/>
        </c:scaling>
        <c:delete val="1"/>
        <c:axPos val="b"/>
        <c:numFmt formatCode="General" sourceLinked="1"/>
        <c:majorTickMark val="none"/>
        <c:minorTickMark val="none"/>
        <c:tickLblPos val="nextTo"/>
        <c:crossAx val="1124721352"/>
        <c:crosses val="autoZero"/>
        <c:auto val="1"/>
        <c:lblAlgn val="ctr"/>
        <c:lblOffset val="100"/>
        <c:noMultiLvlLbl val="0"/>
      </c:catAx>
      <c:valAx>
        <c:axId val="1124721352"/>
        <c:scaling>
          <c:orientation val="minMax"/>
        </c:scaling>
        <c:delete val="1"/>
        <c:axPos val="l"/>
        <c:numFmt formatCode="General" sourceLinked="1"/>
        <c:majorTickMark val="none"/>
        <c:minorTickMark val="none"/>
        <c:tickLblPos val="nextTo"/>
        <c:crossAx val="112472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cards!profit margin card</c:name>
    <c:fmtId val="0"/>
  </c:pivotSource>
  <c:chart>
    <c:autoTitleDeleted val="1"/>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03368176538912E-2"/>
          <c:y val="6.8376068376068383E-2"/>
          <c:w val="0.89779326364692214"/>
          <c:h val="0.83596747117410808"/>
        </c:manualLayout>
      </c:layout>
      <c:lineChart>
        <c:grouping val="standard"/>
        <c:varyColors val="0"/>
        <c:ser>
          <c:idx val="0"/>
          <c:order val="0"/>
          <c:tx>
            <c:strRef>
              <c:f>'kpi cards'!$G$31</c:f>
              <c:strCache>
                <c:ptCount val="1"/>
                <c:pt idx="0">
                  <c:v>Total</c:v>
                </c:pt>
              </c:strCache>
            </c:strRef>
          </c:tx>
          <c:spPr>
            <a:ln w="28575" cap="rnd">
              <a:solidFill>
                <a:schemeClr val="tx1"/>
              </a:solidFill>
              <a:round/>
            </a:ln>
            <a:effectLst/>
          </c:spPr>
          <c:marker>
            <c:symbol val="none"/>
          </c:marker>
          <c:cat>
            <c:strRef>
              <c:f>'kpi cards'!$F$32:$F$44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cards'!$G$32:$G$44</c:f>
              <c:numCache>
                <c:formatCode>0.00%;\-0.00%;0.00%</c:formatCode>
                <c:ptCount val="12"/>
                <c:pt idx="0">
                  <c:v>0.10957361262757005</c:v>
                </c:pt>
                <c:pt idx="1">
                  <c:v>0.18286098508463361</c:v>
                </c:pt>
                <c:pt idx="2">
                  <c:v>0.11147019390006951</c:v>
                </c:pt>
                <c:pt idx="3">
                  <c:v>8.6011508457641342E-2</c:v>
                </c:pt>
                <c:pt idx="4">
                  <c:v>0.14230648591113365</c:v>
                </c:pt>
                <c:pt idx="5">
                  <c:v>0.14247411365733353</c:v>
                </c:pt>
                <c:pt idx="6">
                  <c:v>0.12335776661311865</c:v>
                </c:pt>
                <c:pt idx="7">
                  <c:v>0.12591637950358822</c:v>
                </c:pt>
                <c:pt idx="8">
                  <c:v>0.11133082574879967</c:v>
                </c:pt>
                <c:pt idx="9">
                  <c:v>0.17434060230355275</c:v>
                </c:pt>
                <c:pt idx="10">
                  <c:v>9.9123941990953174E-2</c:v>
                </c:pt>
                <c:pt idx="11">
                  <c:v>0.1347732658015785</c:v>
                </c:pt>
              </c:numCache>
            </c:numRef>
          </c:val>
          <c:smooth val="0"/>
          <c:extLst>
            <c:ext xmlns:c16="http://schemas.microsoft.com/office/drawing/2014/chart" uri="{C3380CC4-5D6E-409C-BE32-E72D297353CC}">
              <c16:uniqueId val="{00000000-A31E-445B-A192-CDC7AA6C3236}"/>
            </c:ext>
          </c:extLst>
        </c:ser>
        <c:dLbls>
          <c:showLegendKey val="0"/>
          <c:showVal val="0"/>
          <c:showCatName val="0"/>
          <c:showSerName val="0"/>
          <c:showPercent val="0"/>
          <c:showBubbleSize val="0"/>
        </c:dLbls>
        <c:smooth val="0"/>
        <c:axId val="349852648"/>
        <c:axId val="349851208"/>
      </c:lineChart>
      <c:catAx>
        <c:axId val="349852648"/>
        <c:scaling>
          <c:orientation val="minMax"/>
        </c:scaling>
        <c:delete val="1"/>
        <c:axPos val="b"/>
        <c:numFmt formatCode="General" sourceLinked="1"/>
        <c:majorTickMark val="none"/>
        <c:minorTickMark val="none"/>
        <c:tickLblPos val="nextTo"/>
        <c:crossAx val="349851208"/>
        <c:crosses val="autoZero"/>
        <c:auto val="1"/>
        <c:lblAlgn val="ctr"/>
        <c:lblOffset val="100"/>
        <c:noMultiLvlLbl val="0"/>
      </c:catAx>
      <c:valAx>
        <c:axId val="349851208"/>
        <c:scaling>
          <c:orientation val="minMax"/>
        </c:scaling>
        <c:delete val="1"/>
        <c:axPos val="l"/>
        <c:numFmt formatCode="0.00%;\-0.00%;0.00%" sourceLinked="1"/>
        <c:majorTickMark val="none"/>
        <c:minorTickMark val="none"/>
        <c:tickLblPos val="nextTo"/>
        <c:crossAx val="34985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cards'!$L$30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cards'!$K$31:$K$43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cards'!$L$31:$L$43</c:f>
              <c:numCache>
                <c:formatCode>0.00%;\-0.00%;0.00%</c:formatCode>
                <c:ptCount val="12"/>
                <c:pt idx="0">
                  <c:v>1.6213936870609822E-2</c:v>
                </c:pt>
                <c:pt idx="1">
                  <c:v>7.3584777898564269E-2</c:v>
                </c:pt>
                <c:pt idx="2">
                  <c:v>3.3771015051301451E-2</c:v>
                </c:pt>
                <c:pt idx="3">
                  <c:v>-1.7577260020767042E-2</c:v>
                </c:pt>
                <c:pt idx="4">
                  <c:v>3.4507078184061554E-2</c:v>
                </c:pt>
                <c:pt idx="5">
                  <c:v>3.9421541730248269E-2</c:v>
                </c:pt>
                <c:pt idx="6">
                  <c:v>1.488164614237787E-2</c:v>
                </c:pt>
                <c:pt idx="7">
                  <c:v>1.9112108395288346E-2</c:v>
                </c:pt>
                <c:pt idx="8">
                  <c:v>1.3993056412597019E-2</c:v>
                </c:pt>
                <c:pt idx="9">
                  <c:v>8.1402658993559432E-2</c:v>
                </c:pt>
                <c:pt idx="10">
                  <c:v>3.9409198172918975E-3</c:v>
                </c:pt>
                <c:pt idx="11">
                  <c:v>3.9400159835367134E-2</c:v>
                </c:pt>
              </c:numCache>
            </c:numRef>
          </c:val>
          <c:smooth val="0"/>
          <c:extLst>
            <c:ext xmlns:c16="http://schemas.microsoft.com/office/drawing/2014/chart" uri="{C3380CC4-5D6E-409C-BE32-E72D297353CC}">
              <c16:uniqueId val="{00000000-9CCD-4722-9D5A-AEAFB4FA36B0}"/>
            </c:ext>
          </c:extLst>
        </c:ser>
        <c:dLbls>
          <c:showLegendKey val="0"/>
          <c:showVal val="0"/>
          <c:showCatName val="0"/>
          <c:showSerName val="0"/>
          <c:showPercent val="0"/>
          <c:showBubbleSize val="0"/>
        </c:dLbls>
        <c:marker val="1"/>
        <c:smooth val="0"/>
        <c:axId val="1125616920"/>
        <c:axId val="1125611520"/>
      </c:lineChart>
      <c:catAx>
        <c:axId val="1125616920"/>
        <c:scaling>
          <c:orientation val="minMax"/>
        </c:scaling>
        <c:delete val="1"/>
        <c:axPos val="b"/>
        <c:numFmt formatCode="General" sourceLinked="1"/>
        <c:majorTickMark val="none"/>
        <c:minorTickMark val="none"/>
        <c:tickLblPos val="nextTo"/>
        <c:crossAx val="1125611520"/>
        <c:crosses val="autoZero"/>
        <c:auto val="1"/>
        <c:lblAlgn val="ctr"/>
        <c:lblOffset val="100"/>
        <c:noMultiLvlLbl val="0"/>
      </c:catAx>
      <c:valAx>
        <c:axId val="1125611520"/>
        <c:scaling>
          <c:orientation val="minMax"/>
        </c:scaling>
        <c:delete val="1"/>
        <c:axPos val="l"/>
        <c:numFmt formatCode="0.00%;\-0.00%;0.00%" sourceLinked="1"/>
        <c:majorTickMark val="none"/>
        <c:minorTickMark val="none"/>
        <c:tickLblPos val="nextTo"/>
        <c:crossAx val="1125616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cards!cost card2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4712744240303297"/>
          <c:w val="0.93888888888888888"/>
          <c:h val="0.71500437445319331"/>
        </c:manualLayout>
      </c:layout>
      <c:lineChart>
        <c:grouping val="standard"/>
        <c:varyColors val="0"/>
        <c:ser>
          <c:idx val="0"/>
          <c:order val="0"/>
          <c:tx>
            <c:strRef>
              <c:f>'kpi cards'!$C$103</c:f>
              <c:strCache>
                <c:ptCount val="1"/>
                <c:pt idx="0">
                  <c:v>Total</c:v>
                </c:pt>
              </c:strCache>
            </c:strRef>
          </c:tx>
          <c:spPr>
            <a:ln w="28575" cap="rnd">
              <a:solidFill>
                <a:schemeClr val="accent1"/>
              </a:solidFill>
              <a:round/>
            </a:ln>
            <a:effectLst/>
          </c:spPr>
          <c:marker>
            <c:symbol val="none"/>
          </c:marker>
          <c:cat>
            <c:strRef>
              <c:f>'kpi cards'!$B$104:$B$116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cards'!$C$104:$C$116</c:f>
              <c:numCache>
                <c:formatCode>[&gt;=1000000]0.0,,"M";[&gt;=1000]0,"K";0</c:formatCode>
                <c:ptCount val="12"/>
                <c:pt idx="0">
                  <c:v>80916.920600000027</c:v>
                </c:pt>
                <c:pt idx="1">
                  <c:v>43595.221500000014</c:v>
                </c:pt>
                <c:pt idx="2">
                  <c:v>162510.04530000003</c:v>
                </c:pt>
                <c:pt idx="3">
                  <c:v>118496.10360000003</c:v>
                </c:pt>
                <c:pt idx="4">
                  <c:v>122560.1436000001</c:v>
                </c:pt>
                <c:pt idx="5">
                  <c:v>122688.46310000002</c:v>
                </c:pt>
                <c:pt idx="6">
                  <c:v>118158.59599999995</c:v>
                </c:pt>
                <c:pt idx="7">
                  <c:v>122407.73310000007</c:v>
                </c:pt>
                <c:pt idx="8">
                  <c:v>247197.02050000016</c:v>
                </c:pt>
                <c:pt idx="9">
                  <c:v>152635.76539999989</c:v>
                </c:pt>
                <c:pt idx="10">
                  <c:v>303096.64709999989</c:v>
                </c:pt>
                <c:pt idx="11">
                  <c:v>259269.26239999983</c:v>
                </c:pt>
              </c:numCache>
            </c:numRef>
          </c:val>
          <c:smooth val="0"/>
          <c:extLst>
            <c:ext xmlns:c16="http://schemas.microsoft.com/office/drawing/2014/chart" uri="{C3380CC4-5D6E-409C-BE32-E72D297353CC}">
              <c16:uniqueId val="{00000000-7BD6-4147-B1AB-654FA0422BB7}"/>
            </c:ext>
          </c:extLst>
        </c:ser>
        <c:dLbls>
          <c:showLegendKey val="0"/>
          <c:showVal val="0"/>
          <c:showCatName val="0"/>
          <c:showSerName val="0"/>
          <c:showPercent val="0"/>
          <c:showBubbleSize val="0"/>
        </c:dLbls>
        <c:smooth val="0"/>
        <c:axId val="525381712"/>
        <c:axId val="525379192"/>
      </c:lineChart>
      <c:catAx>
        <c:axId val="525381712"/>
        <c:scaling>
          <c:orientation val="minMax"/>
        </c:scaling>
        <c:delete val="1"/>
        <c:axPos val="b"/>
        <c:numFmt formatCode="General" sourceLinked="1"/>
        <c:majorTickMark val="none"/>
        <c:minorTickMark val="none"/>
        <c:tickLblPos val="nextTo"/>
        <c:crossAx val="525379192"/>
        <c:crosses val="autoZero"/>
        <c:auto val="1"/>
        <c:lblAlgn val="ctr"/>
        <c:lblOffset val="100"/>
        <c:noMultiLvlLbl val="0"/>
      </c:catAx>
      <c:valAx>
        <c:axId val="525379192"/>
        <c:scaling>
          <c:orientation val="minMax"/>
        </c:scaling>
        <c:delete val="1"/>
        <c:axPos val="l"/>
        <c:numFmt formatCode="[&gt;=1000000]0.0,,&quot;M&quot;;[&gt;=1000]0,&quot;K&quot;;0" sourceLinked="1"/>
        <c:majorTickMark val="none"/>
        <c:minorTickMark val="none"/>
        <c:tickLblPos val="nextTo"/>
        <c:crossAx val="5253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cards'!$T$105</c:f>
              <c:strCache>
                <c:ptCount val="1"/>
                <c:pt idx="0">
                  <c:v>Total</c:v>
                </c:pt>
              </c:strCache>
            </c:strRef>
          </c:tx>
          <c:spPr>
            <a:ln w="28575" cap="rnd">
              <a:solidFill>
                <a:schemeClr val="accent1"/>
              </a:solidFill>
              <a:round/>
            </a:ln>
            <a:effectLst/>
          </c:spPr>
          <c:marker>
            <c:symbol val="none"/>
          </c:marker>
          <c:cat>
            <c:strRef>
              <c:f>'kpi cards'!$S$106:$S$118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cards'!$T$106:$T$118</c:f>
              <c:numCache>
                <c:formatCode>General</c:formatCode>
                <c:ptCount val="12"/>
                <c:pt idx="0">
                  <c:v>11738.053482000005</c:v>
                </c:pt>
                <c:pt idx="1">
                  <c:v>4472.7507980000009</c:v>
                </c:pt>
                <c:pt idx="2">
                  <c:v>32184.453855999996</c:v>
                </c:pt>
                <c:pt idx="3">
                  <c:v>18060.018349999988</c:v>
                </c:pt>
                <c:pt idx="4">
                  <c:v>20366.767008999977</c:v>
                </c:pt>
                <c:pt idx="5">
                  <c:v>18872.560635999987</c:v>
                </c:pt>
                <c:pt idx="6">
                  <c:v>18754.208299999984</c:v>
                </c:pt>
                <c:pt idx="7">
                  <c:v>21479.291339999996</c:v>
                </c:pt>
                <c:pt idx="8">
                  <c:v>42079.349598999928</c:v>
                </c:pt>
                <c:pt idx="9">
                  <c:v>22743.762369000015</c:v>
                </c:pt>
                <c:pt idx="10">
                  <c:v>49022.252739999996</c:v>
                </c:pt>
                <c:pt idx="11">
                  <c:v>37913.106998999981</c:v>
                </c:pt>
              </c:numCache>
            </c:numRef>
          </c:val>
          <c:smooth val="0"/>
          <c:extLst>
            <c:ext xmlns:c16="http://schemas.microsoft.com/office/drawing/2014/chart" uri="{C3380CC4-5D6E-409C-BE32-E72D297353CC}">
              <c16:uniqueId val="{00000000-DE8B-4042-80E3-00BFFA0BF8F6}"/>
            </c:ext>
          </c:extLst>
        </c:ser>
        <c:dLbls>
          <c:showLegendKey val="0"/>
          <c:showVal val="0"/>
          <c:showCatName val="0"/>
          <c:showSerName val="0"/>
          <c:showPercent val="0"/>
          <c:showBubbleSize val="0"/>
        </c:dLbls>
        <c:smooth val="0"/>
        <c:axId val="1109672464"/>
        <c:axId val="1105671160"/>
      </c:lineChart>
      <c:catAx>
        <c:axId val="11096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671160"/>
        <c:crosses val="autoZero"/>
        <c:auto val="1"/>
        <c:lblAlgn val="ctr"/>
        <c:lblOffset val="100"/>
        <c:noMultiLvlLbl val="0"/>
      </c:catAx>
      <c:valAx>
        <c:axId val="110567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67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cards!quantity card2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11705685618728E-2"/>
          <c:y val="6.0185185185185182E-2"/>
          <c:w val="0.90189520624303232"/>
          <c:h val="0.89814814814814814"/>
        </c:manualLayout>
      </c:layout>
      <c:lineChart>
        <c:grouping val="standard"/>
        <c:varyColors val="0"/>
        <c:ser>
          <c:idx val="0"/>
          <c:order val="0"/>
          <c:tx>
            <c:strRef>
              <c:f>'kpi cards'!$J$103</c:f>
              <c:strCache>
                <c:ptCount val="1"/>
                <c:pt idx="0">
                  <c:v>Total</c:v>
                </c:pt>
              </c:strCache>
            </c:strRef>
          </c:tx>
          <c:spPr>
            <a:ln w="28575" cap="rnd">
              <a:solidFill>
                <a:schemeClr val="accent1"/>
              </a:solidFill>
              <a:round/>
            </a:ln>
            <a:effectLst/>
          </c:spPr>
          <c:marker>
            <c:symbol val="none"/>
          </c:marker>
          <c:cat>
            <c:strRef>
              <c:f>'kpi cards'!$I$104:$I$116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cards'!$J$104:$J$116</c:f>
              <c:numCache>
                <c:formatCode>[&gt;=1000000]0.0,,"M";[&gt;=1000]0,"K";0</c:formatCode>
                <c:ptCount val="12"/>
                <c:pt idx="0">
                  <c:v>1362</c:v>
                </c:pt>
                <c:pt idx="1">
                  <c:v>969</c:v>
                </c:pt>
                <c:pt idx="2">
                  <c:v>2370</c:v>
                </c:pt>
                <c:pt idx="3">
                  <c:v>2251</c:v>
                </c:pt>
                <c:pt idx="4">
                  <c:v>2607</c:v>
                </c:pt>
                <c:pt idx="5">
                  <c:v>2506</c:v>
                </c:pt>
                <c:pt idx="6">
                  <c:v>2531</c:v>
                </c:pt>
                <c:pt idx="7">
                  <c:v>2470</c:v>
                </c:pt>
                <c:pt idx="8">
                  <c:v>4641</c:v>
                </c:pt>
                <c:pt idx="9">
                  <c:v>2813</c:v>
                </c:pt>
                <c:pt idx="10">
                  <c:v>5431</c:v>
                </c:pt>
                <c:pt idx="11">
                  <c:v>4869</c:v>
                </c:pt>
              </c:numCache>
            </c:numRef>
          </c:val>
          <c:smooth val="0"/>
          <c:extLst>
            <c:ext xmlns:c16="http://schemas.microsoft.com/office/drawing/2014/chart" uri="{C3380CC4-5D6E-409C-BE32-E72D297353CC}">
              <c16:uniqueId val="{00000000-3024-4817-8E40-AD8723B40310}"/>
            </c:ext>
          </c:extLst>
        </c:ser>
        <c:dLbls>
          <c:showLegendKey val="0"/>
          <c:showVal val="0"/>
          <c:showCatName val="0"/>
          <c:showSerName val="0"/>
          <c:showPercent val="0"/>
          <c:showBubbleSize val="0"/>
        </c:dLbls>
        <c:smooth val="0"/>
        <c:axId val="1125840296"/>
        <c:axId val="1125838496"/>
      </c:lineChart>
      <c:catAx>
        <c:axId val="1125840296"/>
        <c:scaling>
          <c:orientation val="minMax"/>
        </c:scaling>
        <c:delete val="1"/>
        <c:axPos val="b"/>
        <c:numFmt formatCode="General" sourceLinked="1"/>
        <c:majorTickMark val="none"/>
        <c:minorTickMark val="none"/>
        <c:tickLblPos val="nextTo"/>
        <c:crossAx val="1125838496"/>
        <c:crosses val="autoZero"/>
        <c:auto val="1"/>
        <c:lblAlgn val="ctr"/>
        <c:lblOffset val="100"/>
        <c:noMultiLvlLbl val="0"/>
      </c:catAx>
      <c:valAx>
        <c:axId val="1125838496"/>
        <c:scaling>
          <c:orientation val="minMax"/>
        </c:scaling>
        <c:delete val="1"/>
        <c:axPos val="l"/>
        <c:numFmt formatCode="[&gt;=1000000]0.0,,&quot;M&quot;;[&gt;=1000]0,&quot;K&quot;;0" sourceLinked="1"/>
        <c:majorTickMark val="none"/>
        <c:minorTickMark val="none"/>
        <c:tickLblPos val="nextTo"/>
        <c:crossAx val="1125840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project.xlsx]kpi cards!order card2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61630695443645E-2"/>
          <c:y val="9.4623655913978491E-2"/>
          <c:w val="0.89448441247002397"/>
          <c:h val="0.81075268817204305"/>
        </c:manualLayout>
      </c:layout>
      <c:lineChart>
        <c:grouping val="standard"/>
        <c:varyColors val="0"/>
        <c:ser>
          <c:idx val="0"/>
          <c:order val="0"/>
          <c:tx>
            <c:strRef>
              <c:f>'kpi cards'!$O$102</c:f>
              <c:strCache>
                <c:ptCount val="1"/>
                <c:pt idx="0">
                  <c:v>Total</c:v>
                </c:pt>
              </c:strCache>
            </c:strRef>
          </c:tx>
          <c:spPr>
            <a:ln w="28575" cap="rnd">
              <a:solidFill>
                <a:schemeClr val="accent1"/>
              </a:solidFill>
              <a:round/>
            </a:ln>
            <a:effectLst/>
          </c:spPr>
          <c:marker>
            <c:symbol val="none"/>
          </c:marker>
          <c:cat>
            <c:strRef>
              <c:f>'kpi cards'!$N$103:$N$115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cards'!$O$103:$O$115</c:f>
              <c:numCache>
                <c:formatCode>[&gt;=1000000]0.0,,"M";[&gt;=1000]0,"K";0</c:formatCode>
                <c:ptCount val="12"/>
                <c:pt idx="0">
                  <c:v>165</c:v>
                </c:pt>
                <c:pt idx="1">
                  <c:v>153</c:v>
                </c:pt>
                <c:pt idx="2">
                  <c:v>332</c:v>
                </c:pt>
                <c:pt idx="3">
                  <c:v>322</c:v>
                </c:pt>
                <c:pt idx="4">
                  <c:v>350</c:v>
                </c:pt>
                <c:pt idx="5">
                  <c:v>349</c:v>
                </c:pt>
                <c:pt idx="6">
                  <c:v>320</c:v>
                </c:pt>
                <c:pt idx="7">
                  <c:v>317</c:v>
                </c:pt>
                <c:pt idx="8">
                  <c:v>652</c:v>
                </c:pt>
                <c:pt idx="9">
                  <c:v>388</c:v>
                </c:pt>
                <c:pt idx="10">
                  <c:v>712</c:v>
                </c:pt>
                <c:pt idx="11">
                  <c:v>653</c:v>
                </c:pt>
              </c:numCache>
            </c:numRef>
          </c:val>
          <c:smooth val="0"/>
          <c:extLst>
            <c:ext xmlns:c16="http://schemas.microsoft.com/office/drawing/2014/chart" uri="{C3380CC4-5D6E-409C-BE32-E72D297353CC}">
              <c16:uniqueId val="{00000000-736D-41B3-B7C1-83FB38697D73}"/>
            </c:ext>
          </c:extLst>
        </c:ser>
        <c:dLbls>
          <c:showLegendKey val="0"/>
          <c:showVal val="0"/>
          <c:showCatName val="0"/>
          <c:showSerName val="0"/>
          <c:showPercent val="0"/>
          <c:showBubbleSize val="0"/>
        </c:dLbls>
        <c:smooth val="0"/>
        <c:axId val="522925112"/>
        <c:axId val="522927272"/>
      </c:lineChart>
      <c:catAx>
        <c:axId val="522925112"/>
        <c:scaling>
          <c:orientation val="minMax"/>
        </c:scaling>
        <c:delete val="1"/>
        <c:axPos val="b"/>
        <c:numFmt formatCode="General" sourceLinked="1"/>
        <c:majorTickMark val="none"/>
        <c:minorTickMark val="none"/>
        <c:tickLblPos val="nextTo"/>
        <c:crossAx val="522927272"/>
        <c:crosses val="autoZero"/>
        <c:auto val="1"/>
        <c:lblAlgn val="ctr"/>
        <c:lblOffset val="100"/>
        <c:noMultiLvlLbl val="0"/>
      </c:catAx>
      <c:valAx>
        <c:axId val="522927272"/>
        <c:scaling>
          <c:orientation val="minMax"/>
        </c:scaling>
        <c:delete val="1"/>
        <c:axPos val="l"/>
        <c:numFmt formatCode="[&gt;=1000000]0.0,,&quot;M&quot;;[&gt;=1000]0,&quot;K&quot;;0" sourceLinked="1"/>
        <c:majorTickMark val="none"/>
        <c:minorTickMark val="none"/>
        <c:tickLblPos val="nextTo"/>
        <c:crossAx val="522925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insights!PivotTable15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profit by</a:t>
            </a:r>
            <a:r>
              <a:rPr lang="en-US" sz="1600" b="1" baseline="0"/>
              <a:t> month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insights'!$B$1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insights'!$A$2:$A$14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insights'!$B$2:$B$14</c:f>
              <c:numCache>
                <c:formatCode>[&gt;=1000]0.0,"K";[&lt;=-1000]\-0.0,"K";0</c:formatCode>
                <c:ptCount val="12"/>
                <c:pt idx="0">
                  <c:v>9957.4310000000005</c:v>
                </c:pt>
                <c:pt idx="1">
                  <c:v>9755.8248999999978</c:v>
                </c:pt>
                <c:pt idx="2">
                  <c:v>20387.640500000009</c:v>
                </c:pt>
                <c:pt idx="3">
                  <c:v>11151.156400000013</c:v>
                </c:pt>
                <c:pt idx="4">
                  <c:v>20334.890100000008</c:v>
                </c:pt>
                <c:pt idx="5">
                  <c:v>20384.142700000055</c:v>
                </c:pt>
                <c:pt idx="6">
                  <c:v>16626.829000000012</c:v>
                </c:pt>
                <c:pt idx="7">
                  <c:v>17633.482899999992</c:v>
                </c:pt>
                <c:pt idx="8">
                  <c:v>30968.384199999971</c:v>
                </c:pt>
                <c:pt idx="9">
                  <c:v>32229.526300000012</c:v>
                </c:pt>
                <c:pt idx="10">
                  <c:v>33349.908900000009</c:v>
                </c:pt>
                <c:pt idx="11">
                  <c:v>40385.443299999904</c:v>
                </c:pt>
              </c:numCache>
            </c:numRef>
          </c:val>
          <c:smooth val="0"/>
          <c:extLst>
            <c:ext xmlns:c16="http://schemas.microsoft.com/office/drawing/2014/chart" uri="{C3380CC4-5D6E-409C-BE32-E72D297353CC}">
              <c16:uniqueId val="{00000000-EAC0-493C-B932-64AC75F0FECD}"/>
            </c:ext>
          </c:extLst>
        </c:ser>
        <c:dLbls>
          <c:dLblPos val="t"/>
          <c:showLegendKey val="0"/>
          <c:showVal val="1"/>
          <c:showCatName val="0"/>
          <c:showSerName val="0"/>
          <c:showPercent val="0"/>
          <c:showBubbleSize val="0"/>
        </c:dLbls>
        <c:marker val="1"/>
        <c:smooth val="0"/>
        <c:axId val="1120906376"/>
        <c:axId val="1120907456"/>
      </c:lineChart>
      <c:catAx>
        <c:axId val="112090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07456"/>
        <c:crosses val="autoZero"/>
        <c:auto val="1"/>
        <c:lblAlgn val="ctr"/>
        <c:lblOffset val="100"/>
        <c:noMultiLvlLbl val="0"/>
      </c:catAx>
      <c:valAx>
        <c:axId val="1120907456"/>
        <c:scaling>
          <c:orientation val="minMax"/>
        </c:scaling>
        <c:delete val="1"/>
        <c:axPos val="l"/>
        <c:numFmt formatCode="[&gt;=1000]0.0,&quot;K&quot;;[&lt;=-1000]\-0.0,&quot;K&quot;;0" sourceLinked="1"/>
        <c:majorTickMark val="none"/>
        <c:minorTickMark val="none"/>
        <c:tickLblPos val="nextTo"/>
        <c:crossAx val="1120906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insights!PivotTable1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state for profit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insights'!$S$19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insights'!$R$20:$R$25</c:f>
              <c:strCache>
                <c:ptCount val="5"/>
                <c:pt idx="0">
                  <c:v>New York</c:v>
                </c:pt>
                <c:pt idx="1">
                  <c:v>California</c:v>
                </c:pt>
                <c:pt idx="2">
                  <c:v>Washington</c:v>
                </c:pt>
                <c:pt idx="3">
                  <c:v>Michigan</c:v>
                </c:pt>
                <c:pt idx="4">
                  <c:v>Indiana</c:v>
                </c:pt>
              </c:strCache>
            </c:strRef>
          </c:cat>
          <c:val>
            <c:numRef>
              <c:f>'profit insights'!$S$20:$S$25</c:f>
              <c:numCache>
                <c:formatCode>[&gt;=1000]0.0,"K";[&lt;=-1000]\-0.0,"K";0</c:formatCode>
                <c:ptCount val="5"/>
                <c:pt idx="0">
                  <c:v>68009.599500000026</c:v>
                </c:pt>
                <c:pt idx="1">
                  <c:v>65070.663100000042</c:v>
                </c:pt>
                <c:pt idx="2">
                  <c:v>24255.825200000021</c:v>
                </c:pt>
                <c:pt idx="3">
                  <c:v>23968.841300000007</c:v>
                </c:pt>
                <c:pt idx="4">
                  <c:v>18312.223600000001</c:v>
                </c:pt>
              </c:numCache>
            </c:numRef>
          </c:val>
          <c:extLst>
            <c:ext xmlns:c16="http://schemas.microsoft.com/office/drawing/2014/chart" uri="{C3380CC4-5D6E-409C-BE32-E72D297353CC}">
              <c16:uniqueId val="{00000000-C192-4350-ACA5-DDECDCA596F2}"/>
            </c:ext>
          </c:extLst>
        </c:ser>
        <c:dLbls>
          <c:dLblPos val="outEnd"/>
          <c:showLegendKey val="0"/>
          <c:showVal val="1"/>
          <c:showCatName val="0"/>
          <c:showSerName val="0"/>
          <c:showPercent val="0"/>
          <c:showBubbleSize val="0"/>
        </c:dLbls>
        <c:gapWidth val="182"/>
        <c:axId val="512945400"/>
        <c:axId val="512948280"/>
      </c:barChart>
      <c:catAx>
        <c:axId val="512945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48280"/>
        <c:crosses val="autoZero"/>
        <c:auto val="1"/>
        <c:lblAlgn val="ctr"/>
        <c:lblOffset val="100"/>
        <c:noMultiLvlLbl val="0"/>
      </c:catAx>
      <c:valAx>
        <c:axId val="512948280"/>
        <c:scaling>
          <c:orientation val="minMax"/>
        </c:scaling>
        <c:delete val="1"/>
        <c:axPos val="b"/>
        <c:numFmt formatCode="[&gt;=1000]0.0,&quot;K&quot;;[&lt;=-1000]\-0.0,&quot;K&quot;;0" sourceLinked="1"/>
        <c:majorTickMark val="none"/>
        <c:minorTickMark val="none"/>
        <c:tickLblPos val="nextTo"/>
        <c:crossAx val="512945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insights!PivotTable2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a:t>
            </a:r>
            <a:r>
              <a:rPr lang="en-US" sz="1800" b="1" baseline="0"/>
              <a:t> percentage for each region</a:t>
            </a:r>
            <a:endParaRPr lang="en-US" sz="1800" b="1"/>
          </a:p>
        </c:rich>
      </c:tx>
      <c:layout>
        <c:manualLayout>
          <c:xMode val="edge"/>
          <c:yMode val="edge"/>
          <c:x val="0.1925137795275590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111111111111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9444444444444448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833333333333335"/>
              <c:y val="2.314814814814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22222222222224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insights'!$T$42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63D-4772-BA52-11AFA383F0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3D-4772-BA52-11AFA383F0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63D-4772-BA52-11AFA383F0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563D-4772-BA52-11AFA383F09B}"/>
              </c:ext>
            </c:extLst>
          </c:dPt>
          <c:dLbls>
            <c:dLbl>
              <c:idx val="0"/>
              <c:layout>
                <c:manualLayout>
                  <c:x val="0.1111111111111111"/>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3D-4772-BA52-11AFA383F09B}"/>
                </c:ext>
              </c:extLst>
            </c:dLbl>
            <c:dLbl>
              <c:idx val="1"/>
              <c:layout>
                <c:manualLayout>
                  <c:x val="6.9444444444444448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3D-4772-BA52-11AFA383F09B}"/>
                </c:ext>
              </c:extLst>
            </c:dLbl>
            <c:dLbl>
              <c:idx val="2"/>
              <c:layout>
                <c:manualLayout>
                  <c:x val="-0.15833333333333335"/>
                  <c:y val="2.3148148148147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3D-4772-BA52-11AFA383F09B}"/>
                </c:ext>
              </c:extLst>
            </c:dLbl>
            <c:dLbl>
              <c:idx val="3"/>
              <c:layout>
                <c:manualLayout>
                  <c:x val="-7.2222222222222243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3D-4772-BA52-11AFA383F0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insights'!$S$43:$S$47</c:f>
              <c:strCache>
                <c:ptCount val="4"/>
                <c:pt idx="0">
                  <c:v>Central</c:v>
                </c:pt>
                <c:pt idx="1">
                  <c:v>East</c:v>
                </c:pt>
                <c:pt idx="2">
                  <c:v>South</c:v>
                </c:pt>
                <c:pt idx="3">
                  <c:v>West</c:v>
                </c:pt>
              </c:strCache>
            </c:strRef>
          </c:cat>
          <c:val>
            <c:numRef>
              <c:f>'profit insights'!$T$43:$T$47</c:f>
              <c:numCache>
                <c:formatCode>0.00%</c:formatCode>
                <c:ptCount val="4"/>
                <c:pt idx="0">
                  <c:v>0.16469076762458107</c:v>
                </c:pt>
                <c:pt idx="1">
                  <c:v>0.32883586775759671</c:v>
                </c:pt>
                <c:pt idx="2">
                  <c:v>0.16921276498963667</c:v>
                </c:pt>
                <c:pt idx="3">
                  <c:v>0.33726059962818844</c:v>
                </c:pt>
              </c:numCache>
            </c:numRef>
          </c:val>
          <c:extLst>
            <c:ext xmlns:c16="http://schemas.microsoft.com/office/drawing/2014/chart" uri="{C3380CC4-5D6E-409C-BE32-E72D297353CC}">
              <c16:uniqueId val="{00000000-563D-4772-BA52-11AFA383F0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for sub catagory for each catagory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sales for sub catagory for each catagory</a:t>
          </a:r>
        </a:p>
      </cx:txPr>
    </cx:title>
    <cx:plotArea>
      <cx:plotAreaRegion>
        <cx:series layoutId="treemap" uniqueId="{1C4D45D6-8B29-41CE-A76E-94B6754A7801}">
          <cx:tx>
            <cx:txData>
              <cx:f>_xlchart.v1.1</cx:f>
              <cx:v>total really 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profit sub catagory for each catagory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profit sub catagory for each catagory</a:t>
          </a:r>
        </a:p>
      </cx:txPr>
    </cx:title>
    <cx:plotArea>
      <cx:plotAreaRegion>
        <cx:series layoutId="treemap" uniqueId="{65F82D56-B85F-442B-8823-2C6AFC5B0AF8}">
          <cx:tx>
            <cx:txData>
              <cx:f>_xlchart.v1.4</cx:f>
              <cx:v>total really profit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sales for sub catagory for each catagory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sales for sub catagory for each catagory</a:t>
          </a:r>
        </a:p>
      </cx:txPr>
    </cx:title>
    <cx:plotArea>
      <cx:plotAreaRegion>
        <cx:series layoutId="treemap" uniqueId="{1C4D45D6-8B29-41CE-A76E-94B6754A7801}">
          <cx:tx>
            <cx:txData>
              <cx:f>_xlchart.v1.7</cx:f>
              <cx:v>total really 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profit sub catagory for each catagory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profit sub catagory for each catagory</a:t>
          </a:r>
        </a:p>
      </cx:txPr>
    </cx:title>
    <cx:plotArea>
      <cx:plotAreaRegion>
        <cx:series layoutId="treemap" uniqueId="{65F82D56-B85F-442B-8823-2C6AFC5B0AF8}">
          <cx:tx>
            <cx:txData>
              <cx:f>_xlchart.v1.10</cx:f>
              <cx:v>total really profit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chart" Target="../charts/chart4.xml"/><Relationship Id="rId12" Type="http://schemas.openxmlformats.org/officeDocument/2006/relationships/image" Target="../media/image2.svg"/><Relationship Id="rId2" Type="http://schemas.openxmlformats.org/officeDocument/2006/relationships/hyperlink" Target="#'Dashboard profit page'!A1"/><Relationship Id="rId1" Type="http://schemas.openxmlformats.org/officeDocument/2006/relationships/hyperlink" Target="#'Dashboard sales page'!A1"/><Relationship Id="rId6" Type="http://schemas.openxmlformats.org/officeDocument/2006/relationships/chart" Target="../charts/chart3.xml"/><Relationship Id="rId11" Type="http://schemas.openxmlformats.org/officeDocument/2006/relationships/image" Target="../media/image1.png"/><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4.xml"/><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chart" Target="../charts/chart13.xml"/><Relationship Id="rId2" Type="http://schemas.openxmlformats.org/officeDocument/2006/relationships/hyperlink" Target="#'Dashboard profit page'!A1"/><Relationship Id="rId16" Type="http://schemas.openxmlformats.org/officeDocument/2006/relationships/image" Target="../media/image2.svg"/><Relationship Id="rId1" Type="http://schemas.openxmlformats.org/officeDocument/2006/relationships/hyperlink" Target="#'Dashboard sales page'!A1"/><Relationship Id="rId6" Type="http://schemas.microsoft.com/office/2014/relationships/chartEx" Target="../charts/chartEx2.xml"/><Relationship Id="rId11" Type="http://schemas.openxmlformats.org/officeDocument/2006/relationships/chart" Target="../charts/chart12.xml"/><Relationship Id="rId5" Type="http://schemas.openxmlformats.org/officeDocument/2006/relationships/chart" Target="../charts/chart10.xml"/><Relationship Id="rId15" Type="http://schemas.openxmlformats.org/officeDocument/2006/relationships/image" Target="../media/image1.png"/><Relationship Id="rId10" Type="http://schemas.openxmlformats.org/officeDocument/2006/relationships/chart" Target="../charts/chart11.xml"/><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microsoft.com/office/2014/relationships/chartEx" Target="../charts/chartEx3.xml"/><Relationship Id="rId1" Type="http://schemas.openxmlformats.org/officeDocument/2006/relationships/chart" Target="../charts/chart16.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chart" Target="../charts/chart32.xml"/><Relationship Id="rId3" Type="http://schemas.openxmlformats.org/officeDocument/2006/relationships/chart" Target="../charts/chart22.xml"/><Relationship Id="rId7" Type="http://schemas.openxmlformats.org/officeDocument/2006/relationships/chart" Target="../charts/chart26.xml"/><Relationship Id="rId12" Type="http://schemas.openxmlformats.org/officeDocument/2006/relationships/chart" Target="../charts/chart31.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14</xdr:col>
      <xdr:colOff>180975</xdr:colOff>
      <xdr:row>2</xdr:row>
      <xdr:rowOff>180976</xdr:rowOff>
    </xdr:to>
    <xdr:sp macro="[0]!Clear_Slicers_Only_Dashboard" textlink="">
      <xdr:nvSpPr>
        <xdr:cNvPr id="2" name="Rectangle: Rounded Corners 1">
          <a:extLst>
            <a:ext uri="{FF2B5EF4-FFF2-40B4-BE49-F238E27FC236}">
              <a16:creationId xmlns:a16="http://schemas.microsoft.com/office/drawing/2014/main" id="{F16DBB89-7278-418B-E182-195B7833987F}"/>
            </a:ext>
          </a:extLst>
        </xdr:cNvPr>
        <xdr:cNvSpPr/>
      </xdr:nvSpPr>
      <xdr:spPr>
        <a:xfrm>
          <a:off x="0" y="9525"/>
          <a:ext cx="12753975" cy="552451"/>
        </a:xfrm>
        <a:prstGeom prst="roundRect">
          <a:avLst>
            <a:gd name="adj" fmla="val 39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rPr>
            <a:t>Sales</a:t>
          </a:r>
          <a:r>
            <a:rPr lang="en-US" sz="2800" b="1" baseline="0">
              <a:solidFill>
                <a:schemeClr val="tx1"/>
              </a:solidFill>
            </a:rPr>
            <a:t> Dashboard                                                                                                                                </a:t>
          </a:r>
          <a:endParaRPr lang="en-US" sz="2800" b="1">
            <a:solidFill>
              <a:schemeClr val="tx1"/>
            </a:solidFill>
          </a:endParaRPr>
        </a:p>
      </xdr:txBody>
    </xdr:sp>
    <xdr:clientData/>
  </xdr:twoCellAnchor>
  <xdr:twoCellAnchor>
    <xdr:from>
      <xdr:col>0</xdr:col>
      <xdr:colOff>0</xdr:colOff>
      <xdr:row>3</xdr:row>
      <xdr:rowOff>76200</xdr:rowOff>
    </xdr:from>
    <xdr:to>
      <xdr:col>1</xdr:col>
      <xdr:colOff>838200</xdr:colOff>
      <xdr:row>27</xdr:row>
      <xdr:rowOff>76200</xdr:rowOff>
    </xdr:to>
    <xdr:sp macro="" textlink="">
      <xdr:nvSpPr>
        <xdr:cNvPr id="3" name="Rectangle 2">
          <a:extLst>
            <a:ext uri="{FF2B5EF4-FFF2-40B4-BE49-F238E27FC236}">
              <a16:creationId xmlns:a16="http://schemas.microsoft.com/office/drawing/2014/main" id="{4C5E2A8D-A7F4-A5A8-77A3-4A18359B41A7}"/>
            </a:ext>
          </a:extLst>
        </xdr:cNvPr>
        <xdr:cNvSpPr/>
      </xdr:nvSpPr>
      <xdr:spPr>
        <a:xfrm>
          <a:off x="0" y="647700"/>
          <a:ext cx="1952625" cy="4572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xdr:colOff>
      <xdr:row>3</xdr:row>
      <xdr:rowOff>38100</xdr:rowOff>
    </xdr:from>
    <xdr:to>
      <xdr:col>3</xdr:col>
      <xdr:colOff>685799</xdr:colOff>
      <xdr:row>10</xdr:row>
      <xdr:rowOff>114300</xdr:rowOff>
    </xdr:to>
    <xdr:sp macro="" textlink="">
      <xdr:nvSpPr>
        <xdr:cNvPr id="9" name="Rectangle: Rounded Corners 8">
          <a:extLst>
            <a:ext uri="{FF2B5EF4-FFF2-40B4-BE49-F238E27FC236}">
              <a16:creationId xmlns:a16="http://schemas.microsoft.com/office/drawing/2014/main" id="{1C02E217-0C1F-46A2-554C-F97BF4B8A7BE}"/>
            </a:ext>
          </a:extLst>
        </xdr:cNvPr>
        <xdr:cNvSpPr/>
      </xdr:nvSpPr>
      <xdr:spPr>
        <a:xfrm>
          <a:off x="2266949" y="609600"/>
          <a:ext cx="1762125" cy="1409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4</xdr:col>
      <xdr:colOff>523875</xdr:colOff>
      <xdr:row>3</xdr:row>
      <xdr:rowOff>9525</xdr:rowOff>
    </xdr:from>
    <xdr:to>
      <xdr:col>6</xdr:col>
      <xdr:colOff>476250</xdr:colOff>
      <xdr:row>10</xdr:row>
      <xdr:rowOff>85725</xdr:rowOff>
    </xdr:to>
    <xdr:sp macro="" textlink="">
      <xdr:nvSpPr>
        <xdr:cNvPr id="14" name="Rectangle: Rounded Corners 13">
          <a:extLst>
            <a:ext uri="{FF2B5EF4-FFF2-40B4-BE49-F238E27FC236}">
              <a16:creationId xmlns:a16="http://schemas.microsoft.com/office/drawing/2014/main" id="{AC26962D-25E0-45B8-A417-2632A92BBF17}"/>
            </a:ext>
          </a:extLst>
        </xdr:cNvPr>
        <xdr:cNvSpPr/>
      </xdr:nvSpPr>
      <xdr:spPr>
        <a:xfrm>
          <a:off x="4981575" y="581025"/>
          <a:ext cx="1762125" cy="14097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cost</a:t>
          </a:r>
        </a:p>
      </xdr:txBody>
    </xdr:sp>
    <xdr:clientData/>
  </xdr:twoCellAnchor>
  <xdr:twoCellAnchor>
    <xdr:from>
      <xdr:col>7</xdr:col>
      <xdr:colOff>238125</xdr:colOff>
      <xdr:row>3</xdr:row>
      <xdr:rowOff>9525</xdr:rowOff>
    </xdr:from>
    <xdr:to>
      <xdr:col>10</xdr:col>
      <xdr:colOff>171450</xdr:colOff>
      <xdr:row>10</xdr:row>
      <xdr:rowOff>85725</xdr:rowOff>
    </xdr:to>
    <xdr:sp macro="" textlink="">
      <xdr:nvSpPr>
        <xdr:cNvPr id="15" name="Rectangle: Rounded Corners 14">
          <a:extLst>
            <a:ext uri="{FF2B5EF4-FFF2-40B4-BE49-F238E27FC236}">
              <a16:creationId xmlns:a16="http://schemas.microsoft.com/office/drawing/2014/main" id="{7BC35EE4-88F1-4F74-9E68-B8FF836B9DC6}"/>
            </a:ext>
          </a:extLst>
        </xdr:cNvPr>
        <xdr:cNvSpPr/>
      </xdr:nvSpPr>
      <xdr:spPr>
        <a:xfrm>
          <a:off x="7724775" y="581025"/>
          <a:ext cx="1762125" cy="1409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a:t>
          </a:r>
          <a:r>
            <a:rPr lang="en-US" sz="1800" b="1" baseline="0"/>
            <a:t> quantity</a:t>
          </a:r>
          <a:endParaRPr lang="en-US" sz="1800" b="1"/>
        </a:p>
      </xdr:txBody>
    </xdr:sp>
    <xdr:clientData/>
  </xdr:twoCellAnchor>
  <xdr:twoCellAnchor>
    <xdr:from>
      <xdr:col>11</xdr:col>
      <xdr:colOff>209550</xdr:colOff>
      <xdr:row>3</xdr:row>
      <xdr:rowOff>57150</xdr:rowOff>
    </xdr:from>
    <xdr:to>
      <xdr:col>13</xdr:col>
      <xdr:colOff>200025</xdr:colOff>
      <xdr:row>10</xdr:row>
      <xdr:rowOff>133350</xdr:rowOff>
    </xdr:to>
    <xdr:sp macro="" textlink="">
      <xdr:nvSpPr>
        <xdr:cNvPr id="16" name="Rectangle: Rounded Corners 15">
          <a:extLst>
            <a:ext uri="{FF2B5EF4-FFF2-40B4-BE49-F238E27FC236}">
              <a16:creationId xmlns:a16="http://schemas.microsoft.com/office/drawing/2014/main" id="{A83C5011-4A99-402F-A97A-8AB3F8120A3F}"/>
            </a:ext>
          </a:extLst>
        </xdr:cNvPr>
        <xdr:cNvSpPr/>
      </xdr:nvSpPr>
      <xdr:spPr>
        <a:xfrm>
          <a:off x="10401300" y="628650"/>
          <a:ext cx="1762125" cy="1409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 orders</a:t>
          </a:r>
        </a:p>
      </xdr:txBody>
    </xdr:sp>
    <xdr:clientData/>
  </xdr:twoCellAnchor>
  <xdr:twoCellAnchor>
    <xdr:from>
      <xdr:col>10</xdr:col>
      <xdr:colOff>542924</xdr:colOff>
      <xdr:row>0</xdr:row>
      <xdr:rowOff>85725</xdr:rowOff>
    </xdr:from>
    <xdr:to>
      <xdr:col>11</xdr:col>
      <xdr:colOff>666749</xdr:colOff>
      <xdr:row>2</xdr:row>
      <xdr:rowOff>142875</xdr:rowOff>
    </xdr:to>
    <xdr:sp macro="" textlink="">
      <xdr:nvSpPr>
        <xdr:cNvPr id="23" name="Oval 22">
          <a:hlinkClick xmlns:r="http://schemas.openxmlformats.org/officeDocument/2006/relationships" r:id="rId1"/>
          <a:extLst>
            <a:ext uri="{FF2B5EF4-FFF2-40B4-BE49-F238E27FC236}">
              <a16:creationId xmlns:a16="http://schemas.microsoft.com/office/drawing/2014/main" id="{365EFCFE-6772-482A-53BE-6840CA4566A4}"/>
            </a:ext>
          </a:extLst>
        </xdr:cNvPr>
        <xdr:cNvSpPr/>
      </xdr:nvSpPr>
      <xdr:spPr>
        <a:xfrm>
          <a:off x="9858374" y="85725"/>
          <a:ext cx="1000125" cy="43815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a:t>
          </a:r>
        </a:p>
      </xdr:txBody>
    </xdr:sp>
    <xdr:clientData/>
  </xdr:twoCellAnchor>
  <xdr:twoCellAnchor>
    <xdr:from>
      <xdr:col>11</xdr:col>
      <xdr:colOff>1047751</xdr:colOff>
      <xdr:row>0</xdr:row>
      <xdr:rowOff>66675</xdr:rowOff>
    </xdr:from>
    <xdr:to>
      <xdr:col>13</xdr:col>
      <xdr:colOff>276226</xdr:colOff>
      <xdr:row>2</xdr:row>
      <xdr:rowOff>123825</xdr:rowOff>
    </xdr:to>
    <xdr:sp macro="" textlink="">
      <xdr:nvSpPr>
        <xdr:cNvPr id="25" name="Oval 24">
          <a:hlinkClick xmlns:r="http://schemas.openxmlformats.org/officeDocument/2006/relationships" r:id="rId2"/>
          <a:extLst>
            <a:ext uri="{FF2B5EF4-FFF2-40B4-BE49-F238E27FC236}">
              <a16:creationId xmlns:a16="http://schemas.microsoft.com/office/drawing/2014/main" id="{DA2137A1-AAAB-4767-9951-9A38869CE0F5}"/>
            </a:ext>
          </a:extLst>
        </xdr:cNvPr>
        <xdr:cNvSpPr/>
      </xdr:nvSpPr>
      <xdr:spPr>
        <a:xfrm>
          <a:off x="11239501" y="66675"/>
          <a:ext cx="1000125" cy="4381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profit</a:t>
          </a:r>
        </a:p>
      </xdr:txBody>
    </xdr:sp>
    <xdr:clientData/>
  </xdr:twoCellAnchor>
  <xdr:twoCellAnchor>
    <xdr:from>
      <xdr:col>9</xdr:col>
      <xdr:colOff>171450</xdr:colOff>
      <xdr:row>10</xdr:row>
      <xdr:rowOff>180976</xdr:rowOff>
    </xdr:from>
    <xdr:to>
      <xdr:col>13</xdr:col>
      <xdr:colOff>542924</xdr:colOff>
      <xdr:row>26</xdr:row>
      <xdr:rowOff>171450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2F15A28E-A657-4B2D-999C-71F12DCDC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77300" y="2085976"/>
              <a:ext cx="3629024" cy="30384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85725</xdr:colOff>
      <xdr:row>19</xdr:row>
      <xdr:rowOff>57151</xdr:rowOff>
    </xdr:from>
    <xdr:to>
      <xdr:col>9</xdr:col>
      <xdr:colOff>133350</xdr:colOff>
      <xdr:row>26</xdr:row>
      <xdr:rowOff>180974</xdr:rowOff>
    </xdr:to>
    <xdr:graphicFrame macro="">
      <xdr:nvGraphicFramePr>
        <xdr:cNvPr id="31" name="Chart 30">
          <a:extLst>
            <a:ext uri="{FF2B5EF4-FFF2-40B4-BE49-F238E27FC236}">
              <a16:creationId xmlns:a16="http://schemas.microsoft.com/office/drawing/2014/main" id="{AFD772EA-BDB5-4BBB-ABBB-DD3E5C8F5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438150</xdr:colOff>
      <xdr:row>5</xdr:row>
      <xdr:rowOff>47625</xdr:rowOff>
    </xdr:from>
    <xdr:to>
      <xdr:col>3</xdr:col>
      <xdr:colOff>276225</xdr:colOff>
      <xdr:row>6</xdr:row>
      <xdr:rowOff>104775</xdr:rowOff>
    </xdr:to>
    <xdr:sp macro="" textlink="'kpi cards'!B16">
      <xdr:nvSpPr>
        <xdr:cNvPr id="4" name="TextBox 3">
          <a:extLst>
            <a:ext uri="{FF2B5EF4-FFF2-40B4-BE49-F238E27FC236}">
              <a16:creationId xmlns:a16="http://schemas.microsoft.com/office/drawing/2014/main" id="{D88E7312-D14A-D366-54F4-4D2D63FF15E4}"/>
            </a:ext>
          </a:extLst>
        </xdr:cNvPr>
        <xdr:cNvSpPr txBox="1"/>
      </xdr:nvSpPr>
      <xdr:spPr>
        <a:xfrm>
          <a:off x="2667000" y="1000125"/>
          <a:ext cx="952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CD1418-00EC-4098-91BA-6B9127A36861}" type="TxLink">
            <a:rPr lang="en-US" sz="1800" b="1" i="0" u="none" strike="noStrike">
              <a:solidFill>
                <a:schemeClr val="bg1"/>
              </a:solidFill>
              <a:latin typeface="Calibri"/>
              <a:cs typeface="Calibri"/>
            </a:rPr>
            <a:pPr algn="ctr"/>
            <a:t>2.1M</a:t>
          </a:fld>
          <a:endParaRPr lang="en-US" sz="1800" b="1">
            <a:solidFill>
              <a:schemeClr val="bg1"/>
            </a:solidFill>
          </a:endParaRPr>
        </a:p>
      </xdr:txBody>
    </xdr:sp>
    <xdr:clientData/>
  </xdr:twoCellAnchor>
  <xdr:twoCellAnchor>
    <xdr:from>
      <xdr:col>2</xdr:col>
      <xdr:colOff>114301</xdr:colOff>
      <xdr:row>4</xdr:row>
      <xdr:rowOff>152400</xdr:rowOff>
    </xdr:from>
    <xdr:to>
      <xdr:col>3</xdr:col>
      <xdr:colOff>333374</xdr:colOff>
      <xdr:row>9</xdr:row>
      <xdr:rowOff>19050</xdr:rowOff>
    </xdr:to>
    <xdr:graphicFrame macro="">
      <xdr:nvGraphicFramePr>
        <xdr:cNvPr id="5" name="Chart 4">
          <a:extLst>
            <a:ext uri="{FF2B5EF4-FFF2-40B4-BE49-F238E27FC236}">
              <a16:creationId xmlns:a16="http://schemas.microsoft.com/office/drawing/2014/main" id="{675339A1-2055-4A9B-976D-CE75F22CC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266700</xdr:colOff>
      <xdr:row>8</xdr:row>
      <xdr:rowOff>142875</xdr:rowOff>
    </xdr:from>
    <xdr:to>
      <xdr:col>2</xdr:col>
      <xdr:colOff>838200</xdr:colOff>
      <xdr:row>9</xdr:row>
      <xdr:rowOff>133350</xdr:rowOff>
    </xdr:to>
    <xdr:sp macro="" textlink="">
      <xdr:nvSpPr>
        <xdr:cNvPr id="6" name="TextBox 5">
          <a:extLst>
            <a:ext uri="{FF2B5EF4-FFF2-40B4-BE49-F238E27FC236}">
              <a16:creationId xmlns:a16="http://schemas.microsoft.com/office/drawing/2014/main" id="{C9A08A42-2AE8-6D40-8A7C-A6811DA705EE}"/>
            </a:ext>
          </a:extLst>
        </xdr:cNvPr>
        <xdr:cNvSpPr txBox="1"/>
      </xdr:nvSpPr>
      <xdr:spPr>
        <a:xfrm>
          <a:off x="2495550" y="1666875"/>
          <a:ext cx="5715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YOY</a:t>
          </a:r>
        </a:p>
      </xdr:txBody>
    </xdr:sp>
    <xdr:clientData/>
  </xdr:twoCellAnchor>
  <xdr:twoCellAnchor>
    <xdr:from>
      <xdr:col>5</xdr:col>
      <xdr:colOff>333375</xdr:colOff>
      <xdr:row>5</xdr:row>
      <xdr:rowOff>47625</xdr:rowOff>
    </xdr:from>
    <xdr:to>
      <xdr:col>6</xdr:col>
      <xdr:colOff>85725</xdr:colOff>
      <xdr:row>6</xdr:row>
      <xdr:rowOff>104775</xdr:rowOff>
    </xdr:to>
    <xdr:sp macro="" textlink="'kpi cards'!F16">
      <xdr:nvSpPr>
        <xdr:cNvPr id="7" name="TextBox 6">
          <a:extLst>
            <a:ext uri="{FF2B5EF4-FFF2-40B4-BE49-F238E27FC236}">
              <a16:creationId xmlns:a16="http://schemas.microsoft.com/office/drawing/2014/main" id="{1F289B4F-10AF-4BCE-B156-58FC182725A7}"/>
            </a:ext>
          </a:extLst>
        </xdr:cNvPr>
        <xdr:cNvSpPr txBox="1"/>
      </xdr:nvSpPr>
      <xdr:spPr>
        <a:xfrm>
          <a:off x="5400675" y="1000125"/>
          <a:ext cx="952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B2609-0FD7-4E88-8438-C412066ABB16}" type="TxLink">
            <a:rPr lang="en-US" sz="1800" b="1" i="0" u="none" strike="noStrike">
              <a:solidFill>
                <a:schemeClr val="bg1"/>
              </a:solidFill>
              <a:latin typeface="Calibri"/>
              <a:cs typeface="Calibri"/>
            </a:rPr>
            <a:pPr algn="ctr"/>
            <a:t>2.1M</a:t>
          </a:fld>
          <a:endParaRPr lang="en-US" sz="3200" b="1">
            <a:solidFill>
              <a:schemeClr val="bg1"/>
            </a:solidFill>
          </a:endParaRPr>
        </a:p>
      </xdr:txBody>
    </xdr:sp>
    <xdr:clientData/>
  </xdr:twoCellAnchor>
  <xdr:twoCellAnchor>
    <xdr:from>
      <xdr:col>7</xdr:col>
      <xdr:colOff>600075</xdr:colOff>
      <xdr:row>5</xdr:row>
      <xdr:rowOff>95250</xdr:rowOff>
    </xdr:from>
    <xdr:to>
      <xdr:col>9</xdr:col>
      <xdr:colOff>333375</xdr:colOff>
      <xdr:row>6</xdr:row>
      <xdr:rowOff>152400</xdr:rowOff>
    </xdr:to>
    <xdr:sp macro="" textlink="'kpi cards'!J16">
      <xdr:nvSpPr>
        <xdr:cNvPr id="8" name="TextBox 7">
          <a:extLst>
            <a:ext uri="{FF2B5EF4-FFF2-40B4-BE49-F238E27FC236}">
              <a16:creationId xmlns:a16="http://schemas.microsoft.com/office/drawing/2014/main" id="{3E1A570E-4AAE-426F-AD07-EA9C69210B80}"/>
            </a:ext>
          </a:extLst>
        </xdr:cNvPr>
        <xdr:cNvSpPr txBox="1"/>
      </xdr:nvSpPr>
      <xdr:spPr>
        <a:xfrm>
          <a:off x="8086725" y="1047750"/>
          <a:ext cx="952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FFF564-FB99-4D3B-AE98-EEB7994847CD}" type="TxLink">
            <a:rPr lang="en-US" sz="1800" b="1" i="0" u="none" strike="noStrike">
              <a:solidFill>
                <a:schemeClr val="bg1"/>
              </a:solidFill>
              <a:latin typeface="Calibri"/>
              <a:cs typeface="Calibri"/>
            </a:rPr>
            <a:pPr algn="ctr"/>
            <a:t>35K</a:t>
          </a:fld>
          <a:endParaRPr lang="en-US" sz="3200" b="1">
            <a:solidFill>
              <a:schemeClr val="bg1"/>
            </a:solidFill>
          </a:endParaRPr>
        </a:p>
      </xdr:txBody>
    </xdr:sp>
    <xdr:clientData/>
  </xdr:twoCellAnchor>
  <xdr:twoCellAnchor>
    <xdr:from>
      <xdr:col>2</xdr:col>
      <xdr:colOff>847725</xdr:colOff>
      <xdr:row>8</xdr:row>
      <xdr:rowOff>76201</xdr:rowOff>
    </xdr:from>
    <xdr:to>
      <xdr:col>3</xdr:col>
      <xdr:colOff>466725</xdr:colOff>
      <xdr:row>10</xdr:row>
      <xdr:rowOff>9525</xdr:rowOff>
    </xdr:to>
    <xdr:sp macro="" textlink="'kpi cards'!B73">
      <xdr:nvSpPr>
        <xdr:cNvPr id="19" name="TextBox 18">
          <a:extLst>
            <a:ext uri="{FF2B5EF4-FFF2-40B4-BE49-F238E27FC236}">
              <a16:creationId xmlns:a16="http://schemas.microsoft.com/office/drawing/2014/main" id="{C8E2BCBF-A7AD-9FD7-D0E0-71E3A45B4D97}"/>
            </a:ext>
          </a:extLst>
        </xdr:cNvPr>
        <xdr:cNvSpPr txBox="1"/>
      </xdr:nvSpPr>
      <xdr:spPr>
        <a:xfrm>
          <a:off x="3076575" y="1600201"/>
          <a:ext cx="7334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713DE0-D70C-473F-9B3D-B49DE48D2AC3}" type="TxLink">
            <a:rPr lang="en-US" sz="1400" b="0" i="0" u="none" strike="noStrike">
              <a:solidFill>
                <a:schemeClr val="bg1"/>
              </a:solidFill>
              <a:latin typeface="Calibri"/>
              <a:cs typeface="Calibri"/>
            </a:rPr>
            <a:pPr/>
            <a:t>▲14.8%</a:t>
          </a:fld>
          <a:endParaRPr lang="en-US" sz="1400">
            <a:solidFill>
              <a:schemeClr val="bg1"/>
            </a:solidFill>
          </a:endParaRPr>
        </a:p>
      </xdr:txBody>
    </xdr:sp>
    <xdr:clientData/>
  </xdr:twoCellAnchor>
  <xdr:twoCellAnchor>
    <xdr:from>
      <xdr:col>4</xdr:col>
      <xdr:colOff>552450</xdr:colOff>
      <xdr:row>8</xdr:row>
      <xdr:rowOff>171450</xdr:rowOff>
    </xdr:from>
    <xdr:to>
      <xdr:col>5</xdr:col>
      <xdr:colOff>895350</xdr:colOff>
      <xdr:row>10</xdr:row>
      <xdr:rowOff>38100</xdr:rowOff>
    </xdr:to>
    <xdr:sp macro="" textlink="">
      <xdr:nvSpPr>
        <xdr:cNvPr id="20" name="TextBox 19">
          <a:extLst>
            <a:ext uri="{FF2B5EF4-FFF2-40B4-BE49-F238E27FC236}">
              <a16:creationId xmlns:a16="http://schemas.microsoft.com/office/drawing/2014/main" id="{14CBEDDA-E83F-42BD-A2F0-5D41587C3005}"/>
            </a:ext>
          </a:extLst>
        </xdr:cNvPr>
        <xdr:cNvSpPr txBox="1"/>
      </xdr:nvSpPr>
      <xdr:spPr>
        <a:xfrm>
          <a:off x="5010150" y="1695450"/>
          <a:ext cx="952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Calibri"/>
              <a:cs typeface="Calibri"/>
            </a:rPr>
            <a:t>YOY</a:t>
          </a:r>
        </a:p>
      </xdr:txBody>
    </xdr:sp>
    <xdr:clientData/>
  </xdr:twoCellAnchor>
  <xdr:twoCellAnchor>
    <xdr:from>
      <xdr:col>7</xdr:col>
      <xdr:colOff>266700</xdr:colOff>
      <xdr:row>8</xdr:row>
      <xdr:rowOff>95250</xdr:rowOff>
    </xdr:from>
    <xdr:to>
      <xdr:col>9</xdr:col>
      <xdr:colOff>0</xdr:colOff>
      <xdr:row>9</xdr:row>
      <xdr:rowOff>152400</xdr:rowOff>
    </xdr:to>
    <xdr:sp macro="" textlink="">
      <xdr:nvSpPr>
        <xdr:cNvPr id="21" name="TextBox 20">
          <a:extLst>
            <a:ext uri="{FF2B5EF4-FFF2-40B4-BE49-F238E27FC236}">
              <a16:creationId xmlns:a16="http://schemas.microsoft.com/office/drawing/2014/main" id="{2883B672-7ED1-48FC-85D7-4CE9B4101790}"/>
            </a:ext>
          </a:extLst>
        </xdr:cNvPr>
        <xdr:cNvSpPr txBox="1"/>
      </xdr:nvSpPr>
      <xdr:spPr>
        <a:xfrm>
          <a:off x="7753350" y="1619250"/>
          <a:ext cx="952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Calibri"/>
              <a:cs typeface="Calibri"/>
            </a:rPr>
            <a:t>YOY</a:t>
          </a:r>
        </a:p>
      </xdr:txBody>
    </xdr:sp>
    <xdr:clientData/>
  </xdr:twoCellAnchor>
  <xdr:twoCellAnchor>
    <xdr:from>
      <xdr:col>5</xdr:col>
      <xdr:colOff>790575</xdr:colOff>
      <xdr:row>8</xdr:row>
      <xdr:rowOff>152400</xdr:rowOff>
    </xdr:from>
    <xdr:to>
      <xdr:col>6</xdr:col>
      <xdr:colOff>323850</xdr:colOff>
      <xdr:row>10</xdr:row>
      <xdr:rowOff>85724</xdr:rowOff>
    </xdr:to>
    <xdr:sp macro="" textlink="'kpi cards'!F73">
      <xdr:nvSpPr>
        <xdr:cNvPr id="27" name="TextBox 26">
          <a:extLst>
            <a:ext uri="{FF2B5EF4-FFF2-40B4-BE49-F238E27FC236}">
              <a16:creationId xmlns:a16="http://schemas.microsoft.com/office/drawing/2014/main" id="{58488D4A-4D57-4680-88C7-2F79C036D30E}"/>
            </a:ext>
          </a:extLst>
        </xdr:cNvPr>
        <xdr:cNvSpPr txBox="1"/>
      </xdr:nvSpPr>
      <xdr:spPr>
        <a:xfrm>
          <a:off x="5857875" y="1676400"/>
          <a:ext cx="7334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7B911A-B211-4D36-8BB1-6A0B4A9FFC7D}" type="TxLink">
            <a:rPr lang="en-US" sz="1100" b="0" i="0" u="none" strike="noStrike">
              <a:solidFill>
                <a:schemeClr val="bg1"/>
              </a:solidFill>
              <a:latin typeface="Calibri"/>
              <a:cs typeface="Calibri"/>
            </a:rPr>
            <a:pPr/>
            <a:t>▲18.2%</a:t>
          </a:fld>
          <a:endParaRPr lang="en-US" sz="1400">
            <a:solidFill>
              <a:schemeClr val="bg1"/>
            </a:solidFill>
          </a:endParaRPr>
        </a:p>
      </xdr:txBody>
    </xdr:sp>
    <xdr:clientData/>
  </xdr:twoCellAnchor>
  <xdr:twoCellAnchor>
    <xdr:from>
      <xdr:col>8</xdr:col>
      <xdr:colOff>523875</xdr:colOff>
      <xdr:row>8</xdr:row>
      <xdr:rowOff>85725</xdr:rowOff>
    </xdr:from>
    <xdr:to>
      <xdr:col>10</xdr:col>
      <xdr:colOff>38100</xdr:colOff>
      <xdr:row>10</xdr:row>
      <xdr:rowOff>19049</xdr:rowOff>
    </xdr:to>
    <xdr:sp macro="" textlink="'kpi cards'!E73">
      <xdr:nvSpPr>
        <xdr:cNvPr id="30" name="TextBox 29">
          <a:extLst>
            <a:ext uri="{FF2B5EF4-FFF2-40B4-BE49-F238E27FC236}">
              <a16:creationId xmlns:a16="http://schemas.microsoft.com/office/drawing/2014/main" id="{D5F053E8-76F6-4BE6-B335-CD334E3A7C31}"/>
            </a:ext>
          </a:extLst>
        </xdr:cNvPr>
        <xdr:cNvSpPr txBox="1"/>
      </xdr:nvSpPr>
      <xdr:spPr>
        <a:xfrm>
          <a:off x="8620125" y="1609725"/>
          <a:ext cx="7334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52755F-133B-4A58-813D-44E8A80FD650}" type="TxLink">
            <a:rPr lang="en-US" sz="1100" b="0" i="0" u="none" strike="noStrike">
              <a:solidFill>
                <a:schemeClr val="bg1"/>
              </a:solidFill>
              <a:latin typeface="Calibri"/>
              <a:cs typeface="Calibri"/>
            </a:rPr>
            <a:pPr/>
            <a:t>▲25.3%</a:t>
          </a:fld>
          <a:endParaRPr lang="en-US" sz="1400">
            <a:solidFill>
              <a:schemeClr val="bg1"/>
            </a:solidFill>
          </a:endParaRPr>
        </a:p>
      </xdr:txBody>
    </xdr:sp>
    <xdr:clientData/>
  </xdr:twoCellAnchor>
  <xdr:twoCellAnchor>
    <xdr:from>
      <xdr:col>1</xdr:col>
      <xdr:colOff>876300</xdr:colOff>
      <xdr:row>10</xdr:row>
      <xdr:rowOff>171450</xdr:rowOff>
    </xdr:from>
    <xdr:to>
      <xdr:col>5</xdr:col>
      <xdr:colOff>123825</xdr:colOff>
      <xdr:row>26</xdr:row>
      <xdr:rowOff>76200</xdr:rowOff>
    </xdr:to>
    <xdr:sp macro="" textlink="">
      <xdr:nvSpPr>
        <xdr:cNvPr id="13" name="Rectangle: Rounded Corners 12">
          <a:extLst>
            <a:ext uri="{FF2B5EF4-FFF2-40B4-BE49-F238E27FC236}">
              <a16:creationId xmlns:a16="http://schemas.microsoft.com/office/drawing/2014/main" id="{900F1A61-27CB-34D0-FD83-E1633B540B69}"/>
            </a:ext>
          </a:extLst>
        </xdr:cNvPr>
        <xdr:cNvSpPr/>
      </xdr:nvSpPr>
      <xdr:spPr>
        <a:xfrm>
          <a:off x="1990725" y="2076450"/>
          <a:ext cx="3200400" cy="2952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866775</xdr:colOff>
      <xdr:row>10</xdr:row>
      <xdr:rowOff>171448</xdr:rowOff>
    </xdr:from>
    <xdr:to>
      <xdr:col>5</xdr:col>
      <xdr:colOff>28576</xdr:colOff>
      <xdr:row>26</xdr:row>
      <xdr:rowOff>152399</xdr:rowOff>
    </xdr:to>
    <xdr:graphicFrame macro="">
      <xdr:nvGraphicFramePr>
        <xdr:cNvPr id="35" name="Chart 34">
          <a:extLst>
            <a:ext uri="{FF2B5EF4-FFF2-40B4-BE49-F238E27FC236}">
              <a16:creationId xmlns:a16="http://schemas.microsoft.com/office/drawing/2014/main" id="{E570BEB9-FB80-4D71-8EB0-C33BE009C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209550</xdr:colOff>
      <xdr:row>5</xdr:row>
      <xdr:rowOff>47625</xdr:rowOff>
    </xdr:from>
    <xdr:to>
      <xdr:col>6</xdr:col>
      <xdr:colOff>161926</xdr:colOff>
      <xdr:row>8</xdr:row>
      <xdr:rowOff>133350</xdr:rowOff>
    </xdr:to>
    <xdr:graphicFrame macro="">
      <xdr:nvGraphicFramePr>
        <xdr:cNvPr id="36" name="Chart 35">
          <a:extLst>
            <a:ext uri="{FF2B5EF4-FFF2-40B4-BE49-F238E27FC236}">
              <a16:creationId xmlns:a16="http://schemas.microsoft.com/office/drawing/2014/main" id="{18BADE98-AC49-4D7D-8CF7-501190E4C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276225</xdr:colOff>
      <xdr:row>6</xdr:row>
      <xdr:rowOff>57150</xdr:rowOff>
    </xdr:from>
    <xdr:to>
      <xdr:col>9</xdr:col>
      <xdr:colOff>485775</xdr:colOff>
      <xdr:row>10</xdr:row>
      <xdr:rowOff>95250</xdr:rowOff>
    </xdr:to>
    <xdr:graphicFrame macro="">
      <xdr:nvGraphicFramePr>
        <xdr:cNvPr id="42" name="Chart 41">
          <a:extLst>
            <a:ext uri="{FF2B5EF4-FFF2-40B4-BE49-F238E27FC236}">
              <a16:creationId xmlns:a16="http://schemas.microsoft.com/office/drawing/2014/main" id="{2BD41478-9C87-466B-A896-F15437880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695324</xdr:colOff>
      <xdr:row>5</xdr:row>
      <xdr:rowOff>114301</xdr:rowOff>
    </xdr:from>
    <xdr:to>
      <xdr:col>12</xdr:col>
      <xdr:colOff>171449</xdr:colOff>
      <xdr:row>6</xdr:row>
      <xdr:rowOff>104774</xdr:rowOff>
    </xdr:to>
    <xdr:sp macro="" textlink="'kpi cards'!$B$46">
      <xdr:nvSpPr>
        <xdr:cNvPr id="43" name="TextBox 42">
          <a:extLst>
            <a:ext uri="{FF2B5EF4-FFF2-40B4-BE49-F238E27FC236}">
              <a16:creationId xmlns:a16="http://schemas.microsoft.com/office/drawing/2014/main" id="{0D749E6B-D9DB-75A0-C0F7-225D6EA8F309}"/>
            </a:ext>
          </a:extLst>
        </xdr:cNvPr>
        <xdr:cNvSpPr txBox="1"/>
      </xdr:nvSpPr>
      <xdr:spPr>
        <a:xfrm>
          <a:off x="10887074" y="1066801"/>
          <a:ext cx="638175" cy="180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E3820E-4D47-49D3-8EE9-DB92C72D1976}" type="TxLink">
            <a:rPr lang="en-US" sz="1800" b="1" i="0" u="none" strike="noStrike">
              <a:solidFill>
                <a:srgbClr val="000000"/>
              </a:solidFill>
              <a:latin typeface="Calibri"/>
              <a:cs typeface="Calibri"/>
            </a:rPr>
            <a:pPr algn="ctr"/>
            <a:t>5K</a:t>
          </a:fld>
          <a:endParaRPr lang="en-US" sz="1800" b="1"/>
        </a:p>
      </xdr:txBody>
    </xdr:sp>
    <xdr:clientData/>
  </xdr:twoCellAnchor>
  <xdr:twoCellAnchor>
    <xdr:from>
      <xdr:col>11</xdr:col>
      <xdr:colOff>390525</xdr:colOff>
      <xdr:row>5</xdr:row>
      <xdr:rowOff>19050</xdr:rowOff>
    </xdr:from>
    <xdr:to>
      <xdr:col>12</xdr:col>
      <xdr:colOff>485775</xdr:colOff>
      <xdr:row>9</xdr:row>
      <xdr:rowOff>9525</xdr:rowOff>
    </xdr:to>
    <xdr:graphicFrame macro="">
      <xdr:nvGraphicFramePr>
        <xdr:cNvPr id="44" name="Chart 43">
          <a:extLst>
            <a:ext uri="{FF2B5EF4-FFF2-40B4-BE49-F238E27FC236}">
              <a16:creationId xmlns:a16="http://schemas.microsoft.com/office/drawing/2014/main" id="{7E1B3C2B-0E86-4E03-B471-64BD678AE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523875</xdr:colOff>
      <xdr:row>9</xdr:row>
      <xdr:rowOff>28575</xdr:rowOff>
    </xdr:from>
    <xdr:to>
      <xdr:col>11</xdr:col>
      <xdr:colOff>1057275</xdr:colOff>
      <xdr:row>9</xdr:row>
      <xdr:rowOff>180975</xdr:rowOff>
    </xdr:to>
    <xdr:sp macro="" textlink="">
      <xdr:nvSpPr>
        <xdr:cNvPr id="45" name="TextBox 44">
          <a:extLst>
            <a:ext uri="{FF2B5EF4-FFF2-40B4-BE49-F238E27FC236}">
              <a16:creationId xmlns:a16="http://schemas.microsoft.com/office/drawing/2014/main" id="{088C8B4E-0EBF-A411-D6AD-F51B355C6133}"/>
            </a:ext>
          </a:extLst>
        </xdr:cNvPr>
        <xdr:cNvSpPr txBox="1"/>
      </xdr:nvSpPr>
      <xdr:spPr>
        <a:xfrm>
          <a:off x="10715625" y="1743075"/>
          <a:ext cx="5334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YOY</a:t>
          </a:r>
        </a:p>
      </xdr:txBody>
    </xdr:sp>
    <xdr:clientData/>
  </xdr:twoCellAnchor>
  <xdr:twoCellAnchor>
    <xdr:from>
      <xdr:col>11</xdr:col>
      <xdr:colOff>1057275</xdr:colOff>
      <xdr:row>8</xdr:row>
      <xdr:rowOff>161926</xdr:rowOff>
    </xdr:from>
    <xdr:to>
      <xdr:col>13</xdr:col>
      <xdr:colOff>57150</xdr:colOff>
      <xdr:row>10</xdr:row>
      <xdr:rowOff>85726</xdr:rowOff>
    </xdr:to>
    <xdr:sp macro="" textlink="'kpi cards'!$D$73">
      <xdr:nvSpPr>
        <xdr:cNvPr id="46" name="TextBox 45">
          <a:extLst>
            <a:ext uri="{FF2B5EF4-FFF2-40B4-BE49-F238E27FC236}">
              <a16:creationId xmlns:a16="http://schemas.microsoft.com/office/drawing/2014/main" id="{30E72712-2E55-7F22-EFA0-C25382EF0924}"/>
            </a:ext>
          </a:extLst>
        </xdr:cNvPr>
        <xdr:cNvSpPr txBox="1"/>
      </xdr:nvSpPr>
      <xdr:spPr>
        <a:xfrm>
          <a:off x="11249025" y="1685926"/>
          <a:ext cx="7715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BC00EA-B177-4500-89D5-6BAAF38448D3}" type="TxLink">
            <a:rPr lang="en-US" sz="1100" b="0" i="0" u="none" strike="noStrike">
              <a:solidFill>
                <a:srgbClr val="000000"/>
              </a:solidFill>
              <a:latin typeface="Calibri"/>
              <a:cs typeface="Calibri"/>
            </a:rPr>
            <a:pPr/>
            <a:t>▲27.8%</a:t>
          </a:fld>
          <a:endParaRPr lang="en-US" sz="1100"/>
        </a:p>
      </xdr:txBody>
    </xdr:sp>
    <xdr:clientData/>
  </xdr:twoCellAnchor>
  <xdr:twoCellAnchor>
    <xdr:from>
      <xdr:col>5</xdr:col>
      <xdr:colOff>85725</xdr:colOff>
      <xdr:row>10</xdr:row>
      <xdr:rowOff>161924</xdr:rowOff>
    </xdr:from>
    <xdr:to>
      <xdr:col>9</xdr:col>
      <xdr:colOff>114300</xdr:colOff>
      <xdr:row>18</xdr:row>
      <xdr:rowOff>171450</xdr:rowOff>
    </xdr:to>
    <xdr:graphicFrame macro="">
      <xdr:nvGraphicFramePr>
        <xdr:cNvPr id="53" name="Chart 52">
          <a:extLst>
            <a:ext uri="{FF2B5EF4-FFF2-40B4-BE49-F238E27FC236}">
              <a16:creationId xmlns:a16="http://schemas.microsoft.com/office/drawing/2014/main" id="{60EC94BF-A913-42F1-A4EA-208A001C3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9525</xdr:colOff>
      <xdr:row>12</xdr:row>
      <xdr:rowOff>171450</xdr:rowOff>
    </xdr:from>
    <xdr:to>
      <xdr:col>1</xdr:col>
      <xdr:colOff>809624</xdr:colOff>
      <xdr:row>19</xdr:row>
      <xdr:rowOff>9525</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83C2C591-20E4-49C9-A5F2-45B0256FEC7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525" y="2457450"/>
              <a:ext cx="1914524"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9525</xdr:rowOff>
    </xdr:from>
    <xdr:to>
      <xdr:col>1</xdr:col>
      <xdr:colOff>800100</xdr:colOff>
      <xdr:row>26</xdr:row>
      <xdr:rowOff>142875</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81295735-A7A0-4C06-A323-E493DC0A8E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629025"/>
              <a:ext cx="1914525"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5</xdr:row>
      <xdr:rowOff>133350</xdr:rowOff>
    </xdr:from>
    <xdr:to>
      <xdr:col>1</xdr:col>
      <xdr:colOff>800099</xdr:colOff>
      <xdr:row>12</xdr:row>
      <xdr:rowOff>171450</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39B32D05-5291-4B47-A5FE-72712ABB683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049" y="981076"/>
              <a:ext cx="1895475"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3</xdr:row>
      <xdr:rowOff>104775</xdr:rowOff>
    </xdr:from>
    <xdr:to>
      <xdr:col>1</xdr:col>
      <xdr:colOff>781050</xdr:colOff>
      <xdr:row>5</xdr:row>
      <xdr:rowOff>76200</xdr:rowOff>
    </xdr:to>
    <xdr:sp macro="[0]!Clear_Slicers_Only_Dashboard" textlink="">
      <xdr:nvSpPr>
        <xdr:cNvPr id="17" name="TextBox 16">
          <a:extLst>
            <a:ext uri="{FF2B5EF4-FFF2-40B4-BE49-F238E27FC236}">
              <a16:creationId xmlns:a16="http://schemas.microsoft.com/office/drawing/2014/main" id="{57188782-A9BB-ECD0-5380-577882781B1B}"/>
            </a:ext>
          </a:extLst>
        </xdr:cNvPr>
        <xdr:cNvSpPr txBox="1"/>
      </xdr:nvSpPr>
      <xdr:spPr>
        <a:xfrm>
          <a:off x="9525" y="676275"/>
          <a:ext cx="18859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clear all filter </a:t>
          </a:r>
        </a:p>
      </xdr:txBody>
    </xdr:sp>
    <xdr:clientData/>
  </xdr:twoCellAnchor>
  <xdr:twoCellAnchor editAs="oneCell">
    <xdr:from>
      <xdr:col>1</xdr:col>
      <xdr:colOff>209550</xdr:colOff>
      <xdr:row>3</xdr:row>
      <xdr:rowOff>180974</xdr:rowOff>
    </xdr:from>
    <xdr:to>
      <xdr:col>1</xdr:col>
      <xdr:colOff>790575</xdr:colOff>
      <xdr:row>5</xdr:row>
      <xdr:rowOff>9525</xdr:rowOff>
    </xdr:to>
    <xdr:pic>
      <xdr:nvPicPr>
        <xdr:cNvPr id="22" name="Graphic 21" descr="Filter">
          <a:extLst>
            <a:ext uri="{FF2B5EF4-FFF2-40B4-BE49-F238E27FC236}">
              <a16:creationId xmlns:a16="http://schemas.microsoft.com/office/drawing/2014/main" id="{29D09FC2-4FC2-B6C3-1ABD-512A16EC10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23975" y="752474"/>
          <a:ext cx="581025" cy="209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504824</xdr:colOff>
      <xdr:row>2</xdr:row>
      <xdr:rowOff>66674</xdr:rowOff>
    </xdr:to>
    <xdr:sp macro="" textlink="">
      <xdr:nvSpPr>
        <xdr:cNvPr id="2" name="Rectangle: Rounded Corners 1">
          <a:extLst>
            <a:ext uri="{FF2B5EF4-FFF2-40B4-BE49-F238E27FC236}">
              <a16:creationId xmlns:a16="http://schemas.microsoft.com/office/drawing/2014/main" id="{FDC412DE-6A4B-7B17-45AC-ECB2AE19CC91}"/>
            </a:ext>
          </a:extLst>
        </xdr:cNvPr>
        <xdr:cNvSpPr/>
      </xdr:nvSpPr>
      <xdr:spPr>
        <a:xfrm>
          <a:off x="0" y="0"/>
          <a:ext cx="13306424" cy="4476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chemeClr val="tx1"/>
              </a:solidFill>
            </a:rPr>
            <a:t>Sales</a:t>
          </a:r>
          <a:r>
            <a:rPr lang="en-US" sz="2800" b="1" baseline="0">
              <a:solidFill>
                <a:schemeClr val="tx1"/>
              </a:solidFill>
            </a:rPr>
            <a:t> Dashboard</a:t>
          </a:r>
          <a:endParaRPr lang="en-US" sz="2800" b="1">
            <a:solidFill>
              <a:schemeClr val="tx1"/>
            </a:solidFill>
          </a:endParaRPr>
        </a:p>
      </xdr:txBody>
    </xdr:sp>
    <xdr:clientData/>
  </xdr:twoCellAnchor>
  <xdr:twoCellAnchor>
    <xdr:from>
      <xdr:col>16</xdr:col>
      <xdr:colOff>476250</xdr:colOff>
      <xdr:row>0</xdr:row>
      <xdr:rowOff>76200</xdr:rowOff>
    </xdr:from>
    <xdr:to>
      <xdr:col>18</xdr:col>
      <xdr:colOff>104775</xdr:colOff>
      <xdr:row>2</xdr:row>
      <xdr:rowOff>19050</xdr:rowOff>
    </xdr:to>
    <xdr:sp macro="" textlink="">
      <xdr:nvSpPr>
        <xdr:cNvPr id="3" name="Oval 2">
          <a:hlinkClick xmlns:r="http://schemas.openxmlformats.org/officeDocument/2006/relationships" r:id="rId1"/>
          <a:extLst>
            <a:ext uri="{FF2B5EF4-FFF2-40B4-BE49-F238E27FC236}">
              <a16:creationId xmlns:a16="http://schemas.microsoft.com/office/drawing/2014/main" id="{24020F59-F0B5-D9EE-68AA-B41C07E36B59}"/>
            </a:ext>
          </a:extLst>
        </xdr:cNvPr>
        <xdr:cNvSpPr/>
      </xdr:nvSpPr>
      <xdr:spPr>
        <a:xfrm>
          <a:off x="10229850" y="76200"/>
          <a:ext cx="847725" cy="3238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sales</a:t>
          </a:r>
        </a:p>
      </xdr:txBody>
    </xdr:sp>
    <xdr:clientData/>
  </xdr:twoCellAnchor>
  <xdr:twoCellAnchor>
    <xdr:from>
      <xdr:col>18</xdr:col>
      <xdr:colOff>390525</xdr:colOff>
      <xdr:row>0</xdr:row>
      <xdr:rowOff>66676</xdr:rowOff>
    </xdr:from>
    <xdr:to>
      <xdr:col>20</xdr:col>
      <xdr:colOff>57150</xdr:colOff>
      <xdr:row>2</xdr:row>
      <xdr:rowOff>9526</xdr:rowOff>
    </xdr:to>
    <xdr:sp macro="" textlink="">
      <xdr:nvSpPr>
        <xdr:cNvPr id="4" name="Oval 3">
          <a:hlinkClick xmlns:r="http://schemas.openxmlformats.org/officeDocument/2006/relationships" r:id="rId2"/>
          <a:extLst>
            <a:ext uri="{FF2B5EF4-FFF2-40B4-BE49-F238E27FC236}">
              <a16:creationId xmlns:a16="http://schemas.microsoft.com/office/drawing/2014/main" id="{AAD2A989-4928-A63B-D240-BB638F8D0C8C}"/>
            </a:ext>
          </a:extLst>
        </xdr:cNvPr>
        <xdr:cNvSpPr/>
      </xdr:nvSpPr>
      <xdr:spPr>
        <a:xfrm>
          <a:off x="11363325" y="66676"/>
          <a:ext cx="885825" cy="32385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profit</a:t>
          </a:r>
        </a:p>
      </xdr:txBody>
    </xdr:sp>
    <xdr:clientData/>
  </xdr:twoCellAnchor>
  <xdr:twoCellAnchor>
    <xdr:from>
      <xdr:col>0</xdr:col>
      <xdr:colOff>0</xdr:colOff>
      <xdr:row>2</xdr:row>
      <xdr:rowOff>95251</xdr:rowOff>
    </xdr:from>
    <xdr:to>
      <xdr:col>3</xdr:col>
      <xdr:colOff>123825</xdr:colOff>
      <xdr:row>27</xdr:row>
      <xdr:rowOff>9525</xdr:rowOff>
    </xdr:to>
    <xdr:sp macro="" textlink="">
      <xdr:nvSpPr>
        <xdr:cNvPr id="5" name="Rectangle 4">
          <a:extLst>
            <a:ext uri="{FF2B5EF4-FFF2-40B4-BE49-F238E27FC236}">
              <a16:creationId xmlns:a16="http://schemas.microsoft.com/office/drawing/2014/main" id="{E1FCEFAC-7EA1-5232-414E-8DF0358C5523}"/>
            </a:ext>
          </a:extLst>
        </xdr:cNvPr>
        <xdr:cNvSpPr/>
      </xdr:nvSpPr>
      <xdr:spPr>
        <a:xfrm>
          <a:off x="0" y="476251"/>
          <a:ext cx="1952625" cy="467677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161925</xdr:colOff>
      <xdr:row>10</xdr:row>
      <xdr:rowOff>114300</xdr:rowOff>
    </xdr:from>
    <xdr:to>
      <xdr:col>9</xdr:col>
      <xdr:colOff>171450</xdr:colOff>
      <xdr:row>26</xdr:row>
      <xdr:rowOff>180975</xdr:rowOff>
    </xdr:to>
    <xdr:graphicFrame macro="">
      <xdr:nvGraphicFramePr>
        <xdr:cNvPr id="6" name="Chart 5">
          <a:extLst>
            <a:ext uri="{FF2B5EF4-FFF2-40B4-BE49-F238E27FC236}">
              <a16:creationId xmlns:a16="http://schemas.microsoft.com/office/drawing/2014/main" id="{B0BDDF78-7577-4520-AE1B-797D476CE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10</xdr:row>
      <xdr:rowOff>104775</xdr:rowOff>
    </xdr:from>
    <xdr:to>
      <xdr:col>14</xdr:col>
      <xdr:colOff>457201</xdr:colOff>
      <xdr:row>18</xdr:row>
      <xdr:rowOff>171450</xdr:rowOff>
    </xdr:to>
    <xdr:graphicFrame macro="">
      <xdr:nvGraphicFramePr>
        <xdr:cNvPr id="7" name="Chart 6">
          <a:extLst>
            <a:ext uri="{FF2B5EF4-FFF2-40B4-BE49-F238E27FC236}">
              <a16:creationId xmlns:a16="http://schemas.microsoft.com/office/drawing/2014/main" id="{F8E49E8D-A034-4A70-9736-A4A43246A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209551</xdr:colOff>
      <xdr:row>19</xdr:row>
      <xdr:rowOff>9525</xdr:rowOff>
    </xdr:from>
    <xdr:to>
      <xdr:col>14</xdr:col>
      <xdr:colOff>457201</xdr:colOff>
      <xdr:row>26</xdr:row>
      <xdr:rowOff>180974</xdr:rowOff>
    </xdr:to>
    <xdr:graphicFrame macro="">
      <xdr:nvGraphicFramePr>
        <xdr:cNvPr id="8" name="Chart 7">
          <a:extLst>
            <a:ext uri="{FF2B5EF4-FFF2-40B4-BE49-F238E27FC236}">
              <a16:creationId xmlns:a16="http://schemas.microsoft.com/office/drawing/2014/main" id="{6DCFCDA3-98E5-4A70-8192-4CEA99149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476250</xdr:colOff>
      <xdr:row>10</xdr:row>
      <xdr:rowOff>104775</xdr:rowOff>
    </xdr:from>
    <xdr:to>
      <xdr:col>20</xdr:col>
      <xdr:colOff>333375</xdr:colOff>
      <xdr:row>26</xdr:row>
      <xdr:rowOff>171450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5B07C791-4B7F-4850-ADA4-8AA0809AB7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10650" y="2009775"/>
              <a:ext cx="3514725" cy="3114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5</xdr:row>
      <xdr:rowOff>47626</xdr:rowOff>
    </xdr:from>
    <xdr:to>
      <xdr:col>3</xdr:col>
      <xdr:colOff>95250</xdr:colOff>
      <xdr:row>12</xdr:row>
      <xdr:rowOff>180976</xdr:rowOff>
    </xdr:to>
    <mc:AlternateContent xmlns:mc="http://schemas.openxmlformats.org/markup-compatibility/2006" xmlns:a14="http://schemas.microsoft.com/office/drawing/2010/main">
      <mc:Choice Requires="a14">
        <xdr:graphicFrame macro="">
          <xdr:nvGraphicFramePr>
            <xdr:cNvPr id="10" name="Year 3">
              <a:extLst>
                <a:ext uri="{FF2B5EF4-FFF2-40B4-BE49-F238E27FC236}">
                  <a16:creationId xmlns:a16="http://schemas.microsoft.com/office/drawing/2014/main" id="{1055F59B-88F0-4266-BD2E-598257357615}"/>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0" y="1000126"/>
              <a:ext cx="192405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13</xdr:row>
      <xdr:rowOff>19051</xdr:rowOff>
    </xdr:from>
    <xdr:to>
      <xdr:col>3</xdr:col>
      <xdr:colOff>104775</xdr:colOff>
      <xdr:row>20</xdr:row>
      <xdr:rowOff>47625</xdr:rowOff>
    </xdr:to>
    <mc:AlternateContent xmlns:mc="http://schemas.openxmlformats.org/markup-compatibility/2006" xmlns:a14="http://schemas.microsoft.com/office/drawing/2010/main">
      <mc:Choice Requires="a14">
        <xdr:graphicFrame macro="">
          <xdr:nvGraphicFramePr>
            <xdr:cNvPr id="11" name="Month 3">
              <a:extLst>
                <a:ext uri="{FF2B5EF4-FFF2-40B4-BE49-F238E27FC236}">
                  <a16:creationId xmlns:a16="http://schemas.microsoft.com/office/drawing/2014/main" id="{27328FFB-75B8-4048-AFF3-490AD289FBF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9525" y="2495551"/>
              <a:ext cx="1924050" cy="1362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114299</xdr:rowOff>
    </xdr:from>
    <xdr:to>
      <xdr:col>3</xdr:col>
      <xdr:colOff>104774</xdr:colOff>
      <xdr:row>26</xdr:row>
      <xdr:rowOff>142875</xdr:rowOff>
    </xdr:to>
    <mc:AlternateContent xmlns:mc="http://schemas.openxmlformats.org/markup-compatibility/2006" xmlns:a14="http://schemas.microsoft.com/office/drawing/2010/main">
      <mc:Choice Requires="a14">
        <xdr:graphicFrame macro="">
          <xdr:nvGraphicFramePr>
            <xdr:cNvPr id="12" name="Region 3">
              <a:extLst>
                <a:ext uri="{FF2B5EF4-FFF2-40B4-BE49-F238E27FC236}">
                  <a16:creationId xmlns:a16="http://schemas.microsoft.com/office/drawing/2014/main" id="{FD7C618D-CEFC-4DA6-87B3-FCBAC141B4D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0" y="3924299"/>
              <a:ext cx="1933574" cy="1171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276225</xdr:colOff>
      <xdr:row>2</xdr:row>
      <xdr:rowOff>152400</xdr:rowOff>
    </xdr:from>
    <xdr:to>
      <xdr:col>6</xdr:col>
      <xdr:colOff>209550</xdr:colOff>
      <xdr:row>10</xdr:row>
      <xdr:rowOff>38100</xdr:rowOff>
    </xdr:to>
    <xdr:sp macro="" textlink="">
      <xdr:nvSpPr>
        <xdr:cNvPr id="13" name="Rectangle: Rounded Corners 12">
          <a:extLst>
            <a:ext uri="{FF2B5EF4-FFF2-40B4-BE49-F238E27FC236}">
              <a16:creationId xmlns:a16="http://schemas.microsoft.com/office/drawing/2014/main" id="{809F839D-7095-4B04-844D-7772A7132008}"/>
            </a:ext>
          </a:extLst>
        </xdr:cNvPr>
        <xdr:cNvSpPr/>
      </xdr:nvSpPr>
      <xdr:spPr>
        <a:xfrm>
          <a:off x="2105025" y="533400"/>
          <a:ext cx="1762125" cy="140970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total profit</a:t>
          </a:r>
        </a:p>
      </xdr:txBody>
    </xdr:sp>
    <xdr:clientData/>
  </xdr:twoCellAnchor>
  <xdr:twoCellAnchor>
    <xdr:from>
      <xdr:col>6</xdr:col>
      <xdr:colOff>485775</xdr:colOff>
      <xdr:row>2</xdr:row>
      <xdr:rowOff>133350</xdr:rowOff>
    </xdr:from>
    <xdr:to>
      <xdr:col>9</xdr:col>
      <xdr:colOff>419100</xdr:colOff>
      <xdr:row>10</xdr:row>
      <xdr:rowOff>19050</xdr:rowOff>
    </xdr:to>
    <xdr:sp macro="" textlink="">
      <xdr:nvSpPr>
        <xdr:cNvPr id="14" name="Rectangle: Rounded Corners 13">
          <a:extLst>
            <a:ext uri="{FF2B5EF4-FFF2-40B4-BE49-F238E27FC236}">
              <a16:creationId xmlns:a16="http://schemas.microsoft.com/office/drawing/2014/main" id="{82E042EC-4382-4D13-926D-D3C3D323EC13}"/>
            </a:ext>
          </a:extLst>
        </xdr:cNvPr>
        <xdr:cNvSpPr/>
      </xdr:nvSpPr>
      <xdr:spPr>
        <a:xfrm>
          <a:off x="4143375" y="514350"/>
          <a:ext cx="1762125" cy="14097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p>
      </xdr:txBody>
    </xdr:sp>
    <xdr:clientData/>
  </xdr:twoCellAnchor>
  <xdr:twoCellAnchor>
    <xdr:from>
      <xdr:col>10</xdr:col>
      <xdr:colOff>228600</xdr:colOff>
      <xdr:row>2</xdr:row>
      <xdr:rowOff>142875</xdr:rowOff>
    </xdr:from>
    <xdr:to>
      <xdr:col>13</xdr:col>
      <xdr:colOff>161925</xdr:colOff>
      <xdr:row>10</xdr:row>
      <xdr:rowOff>28575</xdr:rowOff>
    </xdr:to>
    <xdr:sp macro="" textlink="">
      <xdr:nvSpPr>
        <xdr:cNvPr id="15" name="Rectangle: Rounded Corners 14">
          <a:extLst>
            <a:ext uri="{FF2B5EF4-FFF2-40B4-BE49-F238E27FC236}">
              <a16:creationId xmlns:a16="http://schemas.microsoft.com/office/drawing/2014/main" id="{ED968FE2-C5B6-4EEE-ADE9-3462D5920E9B}"/>
            </a:ext>
          </a:extLst>
        </xdr:cNvPr>
        <xdr:cNvSpPr/>
      </xdr:nvSpPr>
      <xdr:spPr>
        <a:xfrm>
          <a:off x="6324600" y="523875"/>
          <a:ext cx="1762125" cy="1409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p>
      </xdr:txBody>
    </xdr:sp>
    <xdr:clientData/>
  </xdr:twoCellAnchor>
  <xdr:twoCellAnchor>
    <xdr:from>
      <xdr:col>14</xdr:col>
      <xdr:colOff>19050</xdr:colOff>
      <xdr:row>2</xdr:row>
      <xdr:rowOff>142875</xdr:rowOff>
    </xdr:from>
    <xdr:to>
      <xdr:col>16</xdr:col>
      <xdr:colOff>561975</xdr:colOff>
      <xdr:row>10</xdr:row>
      <xdr:rowOff>28575</xdr:rowOff>
    </xdr:to>
    <xdr:sp macro="" textlink="">
      <xdr:nvSpPr>
        <xdr:cNvPr id="16" name="Rectangle: Rounded Corners 15">
          <a:extLst>
            <a:ext uri="{FF2B5EF4-FFF2-40B4-BE49-F238E27FC236}">
              <a16:creationId xmlns:a16="http://schemas.microsoft.com/office/drawing/2014/main" id="{ECF1FB28-A84D-4C2B-9E70-193C189D09B5}"/>
            </a:ext>
          </a:extLst>
        </xdr:cNvPr>
        <xdr:cNvSpPr/>
      </xdr:nvSpPr>
      <xdr:spPr>
        <a:xfrm>
          <a:off x="8553450" y="523875"/>
          <a:ext cx="1762125" cy="1409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p>
      </xdr:txBody>
    </xdr:sp>
    <xdr:clientData/>
  </xdr:twoCellAnchor>
  <xdr:twoCellAnchor>
    <xdr:from>
      <xdr:col>17</xdr:col>
      <xdr:colOff>342900</xdr:colOff>
      <xdr:row>2</xdr:row>
      <xdr:rowOff>152400</xdr:rowOff>
    </xdr:from>
    <xdr:to>
      <xdr:col>20</xdr:col>
      <xdr:colOff>276225</xdr:colOff>
      <xdr:row>10</xdr:row>
      <xdr:rowOff>38100</xdr:rowOff>
    </xdr:to>
    <xdr:sp macro="" textlink="">
      <xdr:nvSpPr>
        <xdr:cNvPr id="17" name="Rectangle: Rounded Corners 16">
          <a:extLst>
            <a:ext uri="{FF2B5EF4-FFF2-40B4-BE49-F238E27FC236}">
              <a16:creationId xmlns:a16="http://schemas.microsoft.com/office/drawing/2014/main" id="{BEB5F941-3585-4EA8-AD49-B24D04C1CCBA}"/>
            </a:ext>
          </a:extLst>
        </xdr:cNvPr>
        <xdr:cNvSpPr/>
      </xdr:nvSpPr>
      <xdr:spPr>
        <a:xfrm>
          <a:off x="10706100" y="533400"/>
          <a:ext cx="1762125" cy="1409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profit margin</a:t>
          </a:r>
        </a:p>
      </xdr:txBody>
    </xdr:sp>
    <xdr:clientData/>
  </xdr:twoCellAnchor>
  <xdr:twoCellAnchor editAs="oneCell">
    <xdr:from>
      <xdr:col>6</xdr:col>
      <xdr:colOff>600075</xdr:colOff>
      <xdr:row>2</xdr:row>
      <xdr:rowOff>180975</xdr:rowOff>
    </xdr:from>
    <xdr:to>
      <xdr:col>9</xdr:col>
      <xdr:colOff>191766</xdr:colOff>
      <xdr:row>5</xdr:row>
      <xdr:rowOff>158163</xdr:rowOff>
    </xdr:to>
    <xdr:pic>
      <xdr:nvPicPr>
        <xdr:cNvPr id="18" name="Picture 17">
          <a:extLst>
            <a:ext uri="{FF2B5EF4-FFF2-40B4-BE49-F238E27FC236}">
              <a16:creationId xmlns:a16="http://schemas.microsoft.com/office/drawing/2014/main" id="{927D75E9-5484-E910-3266-FF5F44A4247E}"/>
            </a:ext>
          </a:extLst>
        </xdr:cNvPr>
        <xdr:cNvPicPr>
          <a:picLocks noChangeAspect="1"/>
        </xdr:cNvPicPr>
      </xdr:nvPicPr>
      <xdr:blipFill>
        <a:blip xmlns:r="http://schemas.openxmlformats.org/officeDocument/2006/relationships" r:embed="rId7"/>
        <a:stretch>
          <a:fillRect/>
        </a:stretch>
      </xdr:blipFill>
      <xdr:spPr>
        <a:xfrm>
          <a:off x="4257675" y="561975"/>
          <a:ext cx="1420491" cy="548688"/>
        </a:xfrm>
        <a:prstGeom prst="rect">
          <a:avLst/>
        </a:prstGeom>
      </xdr:spPr>
    </xdr:pic>
    <xdr:clientData/>
  </xdr:twoCellAnchor>
  <xdr:twoCellAnchor editAs="oneCell">
    <xdr:from>
      <xdr:col>10</xdr:col>
      <xdr:colOff>333375</xdr:colOff>
      <xdr:row>2</xdr:row>
      <xdr:rowOff>180975</xdr:rowOff>
    </xdr:from>
    <xdr:to>
      <xdr:col>13</xdr:col>
      <xdr:colOff>126252</xdr:colOff>
      <xdr:row>5</xdr:row>
      <xdr:rowOff>103294</xdr:rowOff>
    </xdr:to>
    <xdr:pic>
      <xdr:nvPicPr>
        <xdr:cNvPr id="19" name="Picture 18">
          <a:extLst>
            <a:ext uri="{FF2B5EF4-FFF2-40B4-BE49-F238E27FC236}">
              <a16:creationId xmlns:a16="http://schemas.microsoft.com/office/drawing/2014/main" id="{5C53EF6D-8D4B-BE43-8560-3FA2FB8E014A}"/>
            </a:ext>
          </a:extLst>
        </xdr:cNvPr>
        <xdr:cNvPicPr>
          <a:picLocks noChangeAspect="1"/>
        </xdr:cNvPicPr>
      </xdr:nvPicPr>
      <xdr:blipFill>
        <a:blip xmlns:r="http://schemas.openxmlformats.org/officeDocument/2006/relationships" r:embed="rId8"/>
        <a:stretch>
          <a:fillRect/>
        </a:stretch>
      </xdr:blipFill>
      <xdr:spPr>
        <a:xfrm>
          <a:off x="6429375" y="561975"/>
          <a:ext cx="1621677" cy="493819"/>
        </a:xfrm>
        <a:prstGeom prst="rect">
          <a:avLst/>
        </a:prstGeom>
      </xdr:spPr>
    </xdr:pic>
    <xdr:clientData/>
  </xdr:twoCellAnchor>
  <xdr:twoCellAnchor editAs="oneCell">
    <xdr:from>
      <xdr:col>14</xdr:col>
      <xdr:colOff>133350</xdr:colOff>
      <xdr:row>2</xdr:row>
      <xdr:rowOff>152400</xdr:rowOff>
    </xdr:from>
    <xdr:to>
      <xdr:col>16</xdr:col>
      <xdr:colOff>523633</xdr:colOff>
      <xdr:row>5</xdr:row>
      <xdr:rowOff>129588</xdr:rowOff>
    </xdr:to>
    <xdr:pic>
      <xdr:nvPicPr>
        <xdr:cNvPr id="20" name="Picture 19">
          <a:extLst>
            <a:ext uri="{FF2B5EF4-FFF2-40B4-BE49-F238E27FC236}">
              <a16:creationId xmlns:a16="http://schemas.microsoft.com/office/drawing/2014/main" id="{F9EEE749-275E-E1A8-10FB-D09FC14C9219}"/>
            </a:ext>
          </a:extLst>
        </xdr:cNvPr>
        <xdr:cNvPicPr>
          <a:picLocks noChangeAspect="1"/>
        </xdr:cNvPicPr>
      </xdr:nvPicPr>
      <xdr:blipFill>
        <a:blip xmlns:r="http://schemas.openxmlformats.org/officeDocument/2006/relationships" r:embed="rId9"/>
        <a:stretch>
          <a:fillRect/>
        </a:stretch>
      </xdr:blipFill>
      <xdr:spPr>
        <a:xfrm>
          <a:off x="8667750" y="533400"/>
          <a:ext cx="1609483" cy="548688"/>
        </a:xfrm>
        <a:prstGeom prst="rect">
          <a:avLst/>
        </a:prstGeom>
      </xdr:spPr>
    </xdr:pic>
    <xdr:clientData/>
  </xdr:twoCellAnchor>
  <xdr:twoCellAnchor>
    <xdr:from>
      <xdr:col>4</xdr:col>
      <xdr:colOff>152399</xdr:colOff>
      <xdr:row>4</xdr:row>
      <xdr:rowOff>152400</xdr:rowOff>
    </xdr:from>
    <xdr:to>
      <xdr:col>5</xdr:col>
      <xdr:colOff>428624</xdr:colOff>
      <xdr:row>6</xdr:row>
      <xdr:rowOff>152400</xdr:rowOff>
    </xdr:to>
    <xdr:sp macro="" textlink="'kpi cards'!V16">
      <xdr:nvSpPr>
        <xdr:cNvPr id="21" name="TextBox 20">
          <a:extLst>
            <a:ext uri="{FF2B5EF4-FFF2-40B4-BE49-F238E27FC236}">
              <a16:creationId xmlns:a16="http://schemas.microsoft.com/office/drawing/2014/main" id="{79D4F143-C86C-219A-3946-CCCE8829A8F9}"/>
            </a:ext>
          </a:extLst>
        </xdr:cNvPr>
        <xdr:cNvSpPr txBox="1"/>
      </xdr:nvSpPr>
      <xdr:spPr>
        <a:xfrm>
          <a:off x="2590799" y="914400"/>
          <a:ext cx="885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C518D5-E50A-46F1-BB3E-C5ED40D3DE31}" type="TxLink">
            <a:rPr lang="en-US" sz="1600" b="1" i="0" u="none" strike="noStrike">
              <a:solidFill>
                <a:schemeClr val="bg1"/>
              </a:solidFill>
              <a:latin typeface="Calibri"/>
              <a:cs typeface="Calibri"/>
            </a:rPr>
            <a:pPr/>
            <a:t>263.2K</a:t>
          </a:fld>
          <a:endParaRPr lang="en-US" sz="1600" b="1">
            <a:solidFill>
              <a:schemeClr val="bg1"/>
            </a:solidFill>
          </a:endParaRPr>
        </a:p>
      </xdr:txBody>
    </xdr:sp>
    <xdr:clientData/>
  </xdr:twoCellAnchor>
  <xdr:twoCellAnchor>
    <xdr:from>
      <xdr:col>18</xdr:col>
      <xdr:colOff>381000</xdr:colOff>
      <xdr:row>4</xdr:row>
      <xdr:rowOff>173356</xdr:rowOff>
    </xdr:from>
    <xdr:to>
      <xdr:col>19</xdr:col>
      <xdr:colOff>400050</xdr:colOff>
      <xdr:row>6</xdr:row>
      <xdr:rowOff>38100</xdr:rowOff>
    </xdr:to>
    <xdr:sp macro="" textlink="'kpi cards'!G46">
      <xdr:nvSpPr>
        <xdr:cNvPr id="22" name="TextBox 21">
          <a:extLst>
            <a:ext uri="{FF2B5EF4-FFF2-40B4-BE49-F238E27FC236}">
              <a16:creationId xmlns:a16="http://schemas.microsoft.com/office/drawing/2014/main" id="{65C1627B-5879-1A84-08A6-518AECF6C7FD}"/>
            </a:ext>
          </a:extLst>
        </xdr:cNvPr>
        <xdr:cNvSpPr txBox="1"/>
      </xdr:nvSpPr>
      <xdr:spPr>
        <a:xfrm>
          <a:off x="11353800" y="935356"/>
          <a:ext cx="628650" cy="245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84FF7B-EB90-4458-B76E-199223579BC5}" type="TxLink">
            <a:rPr lang="en-US" sz="1600" b="0" i="0" u="none" strike="noStrike">
              <a:solidFill>
                <a:srgbClr val="000000"/>
              </a:solidFill>
              <a:latin typeface="Calibri"/>
              <a:cs typeface="Calibri"/>
            </a:rPr>
            <a:pPr/>
            <a:t>12%</a:t>
          </a:fld>
          <a:endParaRPr lang="en-US" sz="1600"/>
        </a:p>
      </xdr:txBody>
    </xdr:sp>
    <xdr:clientData/>
  </xdr:twoCellAnchor>
  <xdr:twoCellAnchor>
    <xdr:from>
      <xdr:col>3</xdr:col>
      <xdr:colOff>295275</xdr:colOff>
      <xdr:row>5</xdr:row>
      <xdr:rowOff>9525</xdr:rowOff>
    </xdr:from>
    <xdr:to>
      <xdr:col>6</xdr:col>
      <xdr:colOff>57150</xdr:colOff>
      <xdr:row>9</xdr:row>
      <xdr:rowOff>9525</xdr:rowOff>
    </xdr:to>
    <xdr:graphicFrame macro="">
      <xdr:nvGraphicFramePr>
        <xdr:cNvPr id="24" name="Chart 23">
          <a:extLst>
            <a:ext uri="{FF2B5EF4-FFF2-40B4-BE49-F238E27FC236}">
              <a16:creationId xmlns:a16="http://schemas.microsoft.com/office/drawing/2014/main" id="{F19F5E12-A857-44A8-BA10-E79A1C2EE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419100</xdr:colOff>
      <xdr:row>5</xdr:row>
      <xdr:rowOff>123826</xdr:rowOff>
    </xdr:from>
    <xdr:to>
      <xdr:col>20</xdr:col>
      <xdr:colOff>190501</xdr:colOff>
      <xdr:row>9</xdr:row>
      <xdr:rowOff>28576</xdr:rowOff>
    </xdr:to>
    <xdr:graphicFrame macro="">
      <xdr:nvGraphicFramePr>
        <xdr:cNvPr id="25" name="Chart 24">
          <a:extLst>
            <a:ext uri="{FF2B5EF4-FFF2-40B4-BE49-F238E27FC236}">
              <a16:creationId xmlns:a16="http://schemas.microsoft.com/office/drawing/2014/main" id="{25D50595-94AA-4CB5-920D-522749BD8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438150</xdr:colOff>
      <xdr:row>8</xdr:row>
      <xdr:rowOff>57149</xdr:rowOff>
    </xdr:from>
    <xdr:to>
      <xdr:col>4</xdr:col>
      <xdr:colOff>438150</xdr:colOff>
      <xdr:row>9</xdr:row>
      <xdr:rowOff>142875</xdr:rowOff>
    </xdr:to>
    <xdr:sp macro="" textlink="">
      <xdr:nvSpPr>
        <xdr:cNvPr id="26" name="TextBox 25">
          <a:extLst>
            <a:ext uri="{FF2B5EF4-FFF2-40B4-BE49-F238E27FC236}">
              <a16:creationId xmlns:a16="http://schemas.microsoft.com/office/drawing/2014/main" id="{399102D1-4CA1-4A7E-802C-CB842EAA07F0}"/>
            </a:ext>
          </a:extLst>
        </xdr:cNvPr>
        <xdr:cNvSpPr txBox="1"/>
      </xdr:nvSpPr>
      <xdr:spPr>
        <a:xfrm>
          <a:off x="2266950" y="1581149"/>
          <a:ext cx="60960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YOY</a:t>
          </a:r>
        </a:p>
      </xdr:txBody>
    </xdr:sp>
    <xdr:clientData/>
  </xdr:twoCellAnchor>
  <xdr:twoCellAnchor>
    <xdr:from>
      <xdr:col>7</xdr:col>
      <xdr:colOff>95249</xdr:colOff>
      <xdr:row>8</xdr:row>
      <xdr:rowOff>66676</xdr:rowOff>
    </xdr:from>
    <xdr:to>
      <xdr:col>8</xdr:col>
      <xdr:colOff>9524</xdr:colOff>
      <xdr:row>10</xdr:row>
      <xdr:rowOff>28576</xdr:rowOff>
    </xdr:to>
    <xdr:sp macro="" textlink="">
      <xdr:nvSpPr>
        <xdr:cNvPr id="30" name="TextBox 29">
          <a:extLst>
            <a:ext uri="{FF2B5EF4-FFF2-40B4-BE49-F238E27FC236}">
              <a16:creationId xmlns:a16="http://schemas.microsoft.com/office/drawing/2014/main" id="{8CDE4E33-3209-44C7-CE61-9A968BF12C5E}"/>
            </a:ext>
          </a:extLst>
        </xdr:cNvPr>
        <xdr:cNvSpPr txBox="1"/>
      </xdr:nvSpPr>
      <xdr:spPr>
        <a:xfrm>
          <a:off x="4362449" y="1590676"/>
          <a:ext cx="5238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YOY</a:t>
          </a:r>
        </a:p>
      </xdr:txBody>
    </xdr:sp>
    <xdr:clientData/>
  </xdr:twoCellAnchor>
  <xdr:twoCellAnchor>
    <xdr:from>
      <xdr:col>10</xdr:col>
      <xdr:colOff>542924</xdr:colOff>
      <xdr:row>8</xdr:row>
      <xdr:rowOff>76200</xdr:rowOff>
    </xdr:from>
    <xdr:to>
      <xdr:col>11</xdr:col>
      <xdr:colOff>438150</xdr:colOff>
      <xdr:row>10</xdr:row>
      <xdr:rowOff>19050</xdr:rowOff>
    </xdr:to>
    <xdr:sp macro="" textlink="">
      <xdr:nvSpPr>
        <xdr:cNvPr id="32" name="TextBox 31">
          <a:extLst>
            <a:ext uri="{FF2B5EF4-FFF2-40B4-BE49-F238E27FC236}">
              <a16:creationId xmlns:a16="http://schemas.microsoft.com/office/drawing/2014/main" id="{3C88DD55-EBE3-B79B-40CA-54B553D924AF}"/>
            </a:ext>
          </a:extLst>
        </xdr:cNvPr>
        <xdr:cNvSpPr txBox="1"/>
      </xdr:nvSpPr>
      <xdr:spPr>
        <a:xfrm>
          <a:off x="6638924" y="1600200"/>
          <a:ext cx="5048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YOY</a:t>
          </a:r>
        </a:p>
      </xdr:txBody>
    </xdr:sp>
    <xdr:clientData/>
  </xdr:twoCellAnchor>
  <xdr:twoCellAnchor>
    <xdr:from>
      <xdr:col>14</xdr:col>
      <xdr:colOff>304799</xdr:colOff>
      <xdr:row>8</xdr:row>
      <xdr:rowOff>66674</xdr:rowOff>
    </xdr:from>
    <xdr:to>
      <xdr:col>15</xdr:col>
      <xdr:colOff>266700</xdr:colOff>
      <xdr:row>9</xdr:row>
      <xdr:rowOff>171450</xdr:rowOff>
    </xdr:to>
    <xdr:sp macro="" textlink="">
      <xdr:nvSpPr>
        <xdr:cNvPr id="33" name="TextBox 32">
          <a:extLst>
            <a:ext uri="{FF2B5EF4-FFF2-40B4-BE49-F238E27FC236}">
              <a16:creationId xmlns:a16="http://schemas.microsoft.com/office/drawing/2014/main" id="{DD61256A-3ABF-4819-14B8-B25107F86EAC}"/>
            </a:ext>
          </a:extLst>
        </xdr:cNvPr>
        <xdr:cNvSpPr txBox="1"/>
      </xdr:nvSpPr>
      <xdr:spPr>
        <a:xfrm>
          <a:off x="8839199" y="1590674"/>
          <a:ext cx="571501"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YOY</a:t>
          </a:r>
        </a:p>
      </xdr:txBody>
    </xdr:sp>
    <xdr:clientData/>
  </xdr:twoCellAnchor>
  <xdr:twoCellAnchor>
    <xdr:from>
      <xdr:col>17</xdr:col>
      <xdr:colOff>600074</xdr:colOff>
      <xdr:row>8</xdr:row>
      <xdr:rowOff>95251</xdr:rowOff>
    </xdr:from>
    <xdr:to>
      <xdr:col>18</xdr:col>
      <xdr:colOff>514349</xdr:colOff>
      <xdr:row>10</xdr:row>
      <xdr:rowOff>9525</xdr:rowOff>
    </xdr:to>
    <xdr:sp macro="" textlink="">
      <xdr:nvSpPr>
        <xdr:cNvPr id="34" name="TextBox 33">
          <a:extLst>
            <a:ext uri="{FF2B5EF4-FFF2-40B4-BE49-F238E27FC236}">
              <a16:creationId xmlns:a16="http://schemas.microsoft.com/office/drawing/2014/main" id="{F785FB7E-921F-21B0-8639-1541BC89FA07}"/>
            </a:ext>
          </a:extLst>
        </xdr:cNvPr>
        <xdr:cNvSpPr txBox="1"/>
      </xdr:nvSpPr>
      <xdr:spPr>
        <a:xfrm>
          <a:off x="10963274" y="1619251"/>
          <a:ext cx="5238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YOY</a:t>
          </a:r>
        </a:p>
      </xdr:txBody>
    </xdr:sp>
    <xdr:clientData/>
  </xdr:twoCellAnchor>
  <xdr:twoCellAnchor>
    <xdr:from>
      <xdr:col>5</xdr:col>
      <xdr:colOff>19050</xdr:colOff>
      <xdr:row>8</xdr:row>
      <xdr:rowOff>57150</xdr:rowOff>
    </xdr:from>
    <xdr:to>
      <xdr:col>6</xdr:col>
      <xdr:colOff>76200</xdr:colOff>
      <xdr:row>9</xdr:row>
      <xdr:rowOff>133350</xdr:rowOff>
    </xdr:to>
    <xdr:sp macro="" textlink="'kpi cards'!C73">
      <xdr:nvSpPr>
        <xdr:cNvPr id="23" name="TextBox 22">
          <a:extLst>
            <a:ext uri="{FF2B5EF4-FFF2-40B4-BE49-F238E27FC236}">
              <a16:creationId xmlns:a16="http://schemas.microsoft.com/office/drawing/2014/main" id="{903C24EC-3021-66A4-6191-352B6FFBFB12}"/>
            </a:ext>
          </a:extLst>
        </xdr:cNvPr>
        <xdr:cNvSpPr txBox="1"/>
      </xdr:nvSpPr>
      <xdr:spPr>
        <a:xfrm>
          <a:off x="3067050" y="1581150"/>
          <a:ext cx="666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02583C-CD91-4D4D-B5B6-7784694C5A5E}" type="TxLink">
            <a:rPr lang="en-US" sz="1200" b="1" i="0" u="none" strike="noStrike">
              <a:solidFill>
                <a:schemeClr val="bg1"/>
              </a:solidFill>
              <a:latin typeface="Calibri"/>
              <a:cs typeface="Calibri"/>
            </a:rPr>
            <a:t>▼1.9%</a:t>
          </a:fld>
          <a:endParaRPr lang="en-US" sz="1200" b="1">
            <a:solidFill>
              <a:schemeClr val="bg1"/>
            </a:solidFill>
          </a:endParaRPr>
        </a:p>
      </xdr:txBody>
    </xdr:sp>
    <xdr:clientData/>
  </xdr:twoCellAnchor>
  <xdr:twoCellAnchor>
    <xdr:from>
      <xdr:col>19</xdr:col>
      <xdr:colOff>28574</xdr:colOff>
      <xdr:row>8</xdr:row>
      <xdr:rowOff>114301</xdr:rowOff>
    </xdr:from>
    <xdr:to>
      <xdr:col>20</xdr:col>
      <xdr:colOff>180975</xdr:colOff>
      <xdr:row>10</xdr:row>
      <xdr:rowOff>38101</xdr:rowOff>
    </xdr:to>
    <xdr:sp macro="" textlink="'kpi cards'!G73">
      <xdr:nvSpPr>
        <xdr:cNvPr id="27" name="TextBox 26">
          <a:extLst>
            <a:ext uri="{FF2B5EF4-FFF2-40B4-BE49-F238E27FC236}">
              <a16:creationId xmlns:a16="http://schemas.microsoft.com/office/drawing/2014/main" id="{BE13186B-30A0-9FB3-3D3F-43AEB9FAEEF5}"/>
            </a:ext>
          </a:extLst>
        </xdr:cNvPr>
        <xdr:cNvSpPr txBox="1"/>
      </xdr:nvSpPr>
      <xdr:spPr>
        <a:xfrm>
          <a:off x="11610974" y="1638301"/>
          <a:ext cx="76200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F4A379-4857-450E-B848-2E7305938843}" type="TxLink">
            <a:rPr lang="en-US" sz="1100" b="1" i="0" u="none" strike="noStrike">
              <a:solidFill>
                <a:srgbClr val="000000"/>
              </a:solidFill>
              <a:latin typeface="Calibri"/>
              <a:cs typeface="Calibri"/>
            </a:rPr>
            <a:t>▼14.5%</a:t>
          </a:fld>
          <a:endParaRPr lang="en-US" sz="1100" b="1"/>
        </a:p>
      </xdr:txBody>
    </xdr:sp>
    <xdr:clientData/>
  </xdr:twoCellAnchor>
  <xdr:twoCellAnchor>
    <xdr:from>
      <xdr:col>6</xdr:col>
      <xdr:colOff>485775</xdr:colOff>
      <xdr:row>4</xdr:row>
      <xdr:rowOff>104775</xdr:rowOff>
    </xdr:from>
    <xdr:to>
      <xdr:col>9</xdr:col>
      <xdr:colOff>438150</xdr:colOff>
      <xdr:row>8</xdr:row>
      <xdr:rowOff>66675</xdr:rowOff>
    </xdr:to>
    <xdr:graphicFrame macro="">
      <xdr:nvGraphicFramePr>
        <xdr:cNvPr id="28" name="Chart 27">
          <a:extLst>
            <a:ext uri="{FF2B5EF4-FFF2-40B4-BE49-F238E27FC236}">
              <a16:creationId xmlns:a16="http://schemas.microsoft.com/office/drawing/2014/main" id="{36D8F797-3DB9-4E7E-ACDF-C809D102D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219075</xdr:colOff>
      <xdr:row>3</xdr:row>
      <xdr:rowOff>180976</xdr:rowOff>
    </xdr:from>
    <xdr:to>
      <xdr:col>13</xdr:col>
      <xdr:colOff>238125</xdr:colOff>
      <xdr:row>8</xdr:row>
      <xdr:rowOff>28576</xdr:rowOff>
    </xdr:to>
    <xdr:graphicFrame macro="">
      <xdr:nvGraphicFramePr>
        <xdr:cNvPr id="29" name="Chart 28">
          <a:extLst>
            <a:ext uri="{FF2B5EF4-FFF2-40B4-BE49-F238E27FC236}">
              <a16:creationId xmlns:a16="http://schemas.microsoft.com/office/drawing/2014/main" id="{CC72376F-C633-4F12-B21D-EFF2EB2C9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47625</xdr:colOff>
      <xdr:row>4</xdr:row>
      <xdr:rowOff>38100</xdr:rowOff>
    </xdr:from>
    <xdr:to>
      <xdr:col>17</xdr:col>
      <xdr:colOff>28575</xdr:colOff>
      <xdr:row>8</xdr:row>
      <xdr:rowOff>171450</xdr:rowOff>
    </xdr:to>
    <xdr:graphicFrame macro="">
      <xdr:nvGraphicFramePr>
        <xdr:cNvPr id="31" name="Chart 30">
          <a:extLst>
            <a:ext uri="{FF2B5EF4-FFF2-40B4-BE49-F238E27FC236}">
              <a16:creationId xmlns:a16="http://schemas.microsoft.com/office/drawing/2014/main" id="{63939812-4F5E-448E-954F-1FE13EC3D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142875</xdr:colOff>
      <xdr:row>4</xdr:row>
      <xdr:rowOff>161925</xdr:rowOff>
    </xdr:from>
    <xdr:to>
      <xdr:col>12</xdr:col>
      <xdr:colOff>209550</xdr:colOff>
      <xdr:row>6</xdr:row>
      <xdr:rowOff>104775</xdr:rowOff>
    </xdr:to>
    <xdr:sp macro="" textlink="'kpi cards'!J118">
      <xdr:nvSpPr>
        <xdr:cNvPr id="35" name="TextBox 34">
          <a:extLst>
            <a:ext uri="{FF2B5EF4-FFF2-40B4-BE49-F238E27FC236}">
              <a16:creationId xmlns:a16="http://schemas.microsoft.com/office/drawing/2014/main" id="{535B89BE-56B1-B58A-1B20-104CF9FC34E8}"/>
            </a:ext>
          </a:extLst>
        </xdr:cNvPr>
        <xdr:cNvSpPr txBox="1"/>
      </xdr:nvSpPr>
      <xdr:spPr>
        <a:xfrm>
          <a:off x="6848475" y="923925"/>
          <a:ext cx="676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26F6FB-989D-46AC-92BB-C72AA6FE90D0}" type="TxLink">
            <a:rPr lang="en-US" sz="1400" b="1" i="0" u="none" strike="noStrike">
              <a:solidFill>
                <a:schemeClr val="bg1"/>
              </a:solidFill>
              <a:latin typeface="Calibri"/>
              <a:cs typeface="Calibri"/>
            </a:rPr>
            <a:pPr algn="ctr"/>
            <a:t>35K</a:t>
          </a:fld>
          <a:endParaRPr lang="en-US" sz="1400" b="1">
            <a:solidFill>
              <a:schemeClr val="bg1"/>
            </a:solidFill>
          </a:endParaRPr>
        </a:p>
      </xdr:txBody>
    </xdr:sp>
    <xdr:clientData/>
  </xdr:twoCellAnchor>
  <xdr:twoCellAnchor>
    <xdr:from>
      <xdr:col>7</xdr:col>
      <xdr:colOff>190500</xdr:colOff>
      <xdr:row>5</xdr:row>
      <xdr:rowOff>9525</xdr:rowOff>
    </xdr:from>
    <xdr:to>
      <xdr:col>8</xdr:col>
      <xdr:colOff>495300</xdr:colOff>
      <xdr:row>6</xdr:row>
      <xdr:rowOff>66675</xdr:rowOff>
    </xdr:to>
    <xdr:sp macro="" textlink="'kpi cards'!C118">
      <xdr:nvSpPr>
        <xdr:cNvPr id="36" name="TextBox 35">
          <a:extLst>
            <a:ext uri="{FF2B5EF4-FFF2-40B4-BE49-F238E27FC236}">
              <a16:creationId xmlns:a16="http://schemas.microsoft.com/office/drawing/2014/main" id="{A283681C-FA03-28D6-5650-F5D33F3ED8B0}"/>
            </a:ext>
          </a:extLst>
        </xdr:cNvPr>
        <xdr:cNvSpPr txBox="1"/>
      </xdr:nvSpPr>
      <xdr:spPr>
        <a:xfrm>
          <a:off x="4457700" y="96202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55ECCA-C6AD-435F-B14A-0E82306EB00E}" type="TxLink">
            <a:rPr lang="en-US" sz="1400" b="1" i="0" u="none" strike="noStrike">
              <a:solidFill>
                <a:srgbClr val="000000"/>
              </a:solidFill>
              <a:latin typeface="Calibri"/>
              <a:cs typeface="Calibri"/>
            </a:rPr>
            <a:pPr algn="ctr"/>
            <a:t>1.9M</a:t>
          </a:fld>
          <a:endParaRPr lang="en-US" sz="1400" b="1"/>
        </a:p>
      </xdr:txBody>
    </xdr:sp>
    <xdr:clientData/>
  </xdr:twoCellAnchor>
  <xdr:twoCellAnchor>
    <xdr:from>
      <xdr:col>15</xdr:col>
      <xdr:colOff>47625</xdr:colOff>
      <xdr:row>5</xdr:row>
      <xdr:rowOff>57149</xdr:rowOff>
    </xdr:from>
    <xdr:to>
      <xdr:col>15</xdr:col>
      <xdr:colOff>542925</xdr:colOff>
      <xdr:row>6</xdr:row>
      <xdr:rowOff>161924</xdr:rowOff>
    </xdr:to>
    <xdr:sp macro="" textlink="'kpi cards'!O117">
      <xdr:nvSpPr>
        <xdr:cNvPr id="37" name="TextBox 36">
          <a:extLst>
            <a:ext uri="{FF2B5EF4-FFF2-40B4-BE49-F238E27FC236}">
              <a16:creationId xmlns:a16="http://schemas.microsoft.com/office/drawing/2014/main" id="{BFA911CB-335E-EF06-245B-0DE43F40C8F7}"/>
            </a:ext>
          </a:extLst>
        </xdr:cNvPr>
        <xdr:cNvSpPr txBox="1"/>
      </xdr:nvSpPr>
      <xdr:spPr>
        <a:xfrm>
          <a:off x="9191625" y="1009649"/>
          <a:ext cx="4953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3DBA0D-3325-43AA-804F-C6B428469D2B}" type="TxLink">
            <a:rPr lang="en-US" sz="1400" b="1" i="0" u="none" strike="noStrike">
              <a:solidFill>
                <a:srgbClr val="000000"/>
              </a:solidFill>
              <a:latin typeface="Calibri"/>
              <a:cs typeface="Calibri"/>
            </a:rPr>
            <a:pPr algn="ctr"/>
            <a:t>5K</a:t>
          </a:fld>
          <a:endParaRPr lang="en-US" sz="1400" b="1"/>
        </a:p>
      </xdr:txBody>
    </xdr:sp>
    <xdr:clientData/>
  </xdr:twoCellAnchor>
  <xdr:twoCellAnchor>
    <xdr:from>
      <xdr:col>8</xdr:col>
      <xdr:colOff>47625</xdr:colOff>
      <xdr:row>8</xdr:row>
      <xdr:rowOff>95250</xdr:rowOff>
    </xdr:from>
    <xdr:to>
      <xdr:col>9</xdr:col>
      <xdr:colOff>342900</xdr:colOff>
      <xdr:row>9</xdr:row>
      <xdr:rowOff>142875</xdr:rowOff>
    </xdr:to>
    <xdr:sp macro="" textlink="'kpi cards'!F73">
      <xdr:nvSpPr>
        <xdr:cNvPr id="38" name="TextBox 37">
          <a:extLst>
            <a:ext uri="{FF2B5EF4-FFF2-40B4-BE49-F238E27FC236}">
              <a16:creationId xmlns:a16="http://schemas.microsoft.com/office/drawing/2014/main" id="{99CDF191-0C38-C8F9-76C7-47F4ECD047D8}"/>
            </a:ext>
          </a:extLst>
        </xdr:cNvPr>
        <xdr:cNvSpPr txBox="1"/>
      </xdr:nvSpPr>
      <xdr:spPr>
        <a:xfrm>
          <a:off x="4924425" y="1619250"/>
          <a:ext cx="9048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5DF65A-9ABE-46E7-AE09-B98839767D80}" type="TxLink">
            <a:rPr lang="en-US" sz="1200" b="1" i="0" u="none" strike="noStrike">
              <a:solidFill>
                <a:schemeClr val="bg1"/>
              </a:solidFill>
              <a:latin typeface="Calibri"/>
              <a:cs typeface="Calibri"/>
            </a:rPr>
            <a:t>▲18.2%</a:t>
          </a:fld>
          <a:endParaRPr lang="en-US" sz="1200" b="1">
            <a:solidFill>
              <a:schemeClr val="bg1"/>
            </a:solidFill>
          </a:endParaRPr>
        </a:p>
      </xdr:txBody>
    </xdr:sp>
    <xdr:clientData/>
  </xdr:twoCellAnchor>
  <xdr:twoCellAnchor>
    <xdr:from>
      <xdr:col>15</xdr:col>
      <xdr:colOff>333376</xdr:colOff>
      <xdr:row>8</xdr:row>
      <xdr:rowOff>85725</xdr:rowOff>
    </xdr:from>
    <xdr:to>
      <xdr:col>16</xdr:col>
      <xdr:colOff>466726</xdr:colOff>
      <xdr:row>9</xdr:row>
      <xdr:rowOff>142875</xdr:rowOff>
    </xdr:to>
    <xdr:sp macro="" textlink="'kpi cards'!D73">
      <xdr:nvSpPr>
        <xdr:cNvPr id="39" name="TextBox 38">
          <a:extLst>
            <a:ext uri="{FF2B5EF4-FFF2-40B4-BE49-F238E27FC236}">
              <a16:creationId xmlns:a16="http://schemas.microsoft.com/office/drawing/2014/main" id="{64B479E2-BDB7-2C96-0D1C-5BFE63EEE88A}"/>
            </a:ext>
          </a:extLst>
        </xdr:cNvPr>
        <xdr:cNvSpPr txBox="1"/>
      </xdr:nvSpPr>
      <xdr:spPr>
        <a:xfrm>
          <a:off x="9477376" y="1609725"/>
          <a:ext cx="742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54DC26-0C87-49B7-840F-CF8801201708}" type="TxLink">
            <a:rPr lang="en-US" sz="1100" b="1" i="0" u="none" strike="noStrike">
              <a:solidFill>
                <a:srgbClr val="000000"/>
              </a:solidFill>
              <a:latin typeface="Calibri"/>
              <a:cs typeface="Calibri"/>
            </a:rPr>
            <a:t>▲27.8%</a:t>
          </a:fld>
          <a:endParaRPr lang="en-US" sz="1100" b="1"/>
        </a:p>
      </xdr:txBody>
    </xdr:sp>
    <xdr:clientData/>
  </xdr:twoCellAnchor>
  <xdr:twoCellAnchor>
    <xdr:from>
      <xdr:col>11</xdr:col>
      <xdr:colOff>476250</xdr:colOff>
      <xdr:row>8</xdr:row>
      <xdr:rowOff>85725</xdr:rowOff>
    </xdr:from>
    <xdr:to>
      <xdr:col>13</xdr:col>
      <xdr:colOff>9525</xdr:colOff>
      <xdr:row>9</xdr:row>
      <xdr:rowOff>161925</xdr:rowOff>
    </xdr:to>
    <xdr:sp macro="" textlink="'kpi cards'!E73">
      <xdr:nvSpPr>
        <xdr:cNvPr id="40" name="TextBox 39">
          <a:extLst>
            <a:ext uri="{FF2B5EF4-FFF2-40B4-BE49-F238E27FC236}">
              <a16:creationId xmlns:a16="http://schemas.microsoft.com/office/drawing/2014/main" id="{860C52A3-514E-E9D6-91C9-B2F6BFA27A2D}"/>
            </a:ext>
          </a:extLst>
        </xdr:cNvPr>
        <xdr:cNvSpPr txBox="1"/>
      </xdr:nvSpPr>
      <xdr:spPr>
        <a:xfrm>
          <a:off x="7181850" y="1609725"/>
          <a:ext cx="752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A97061-C0DA-4B59-8B2E-6F9E074F23BE}" type="TxLink">
            <a:rPr lang="en-US" sz="1200" b="1" i="0" u="none" strike="noStrike">
              <a:solidFill>
                <a:schemeClr val="bg1"/>
              </a:solidFill>
              <a:latin typeface="Calibri"/>
              <a:cs typeface="Calibri"/>
            </a:rPr>
            <a:pPr algn="ctr"/>
            <a:t>▲25.3%</a:t>
          </a:fld>
          <a:endParaRPr lang="en-US" sz="1200" b="1">
            <a:solidFill>
              <a:schemeClr val="bg1"/>
            </a:solidFill>
          </a:endParaRPr>
        </a:p>
      </xdr:txBody>
    </xdr:sp>
    <xdr:clientData/>
  </xdr:twoCellAnchor>
  <xdr:twoCellAnchor>
    <xdr:from>
      <xdr:col>0</xdr:col>
      <xdr:colOff>0</xdr:colOff>
      <xdr:row>2</xdr:row>
      <xdr:rowOff>152401</xdr:rowOff>
    </xdr:from>
    <xdr:to>
      <xdr:col>3</xdr:col>
      <xdr:colOff>76201</xdr:colOff>
      <xdr:row>4</xdr:row>
      <xdr:rowOff>180975</xdr:rowOff>
    </xdr:to>
    <xdr:sp macro="[0]!Clear_Slicers_Only_Dashboard_profit" textlink="">
      <xdr:nvSpPr>
        <xdr:cNvPr id="41" name="Rectangle 40">
          <a:extLst>
            <a:ext uri="{FF2B5EF4-FFF2-40B4-BE49-F238E27FC236}">
              <a16:creationId xmlns:a16="http://schemas.microsoft.com/office/drawing/2014/main" id="{6BAAB38A-3799-7F7B-8153-54F7C05DB7C9}"/>
            </a:ext>
          </a:extLst>
        </xdr:cNvPr>
        <xdr:cNvSpPr/>
      </xdr:nvSpPr>
      <xdr:spPr>
        <a:xfrm>
          <a:off x="0" y="533401"/>
          <a:ext cx="1905001" cy="40957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clear all filter</a:t>
          </a:r>
        </a:p>
      </xdr:txBody>
    </xdr:sp>
    <xdr:clientData/>
  </xdr:twoCellAnchor>
  <xdr:twoCellAnchor editAs="oneCell">
    <xdr:from>
      <xdr:col>2</xdr:col>
      <xdr:colOff>38100</xdr:colOff>
      <xdr:row>3</xdr:row>
      <xdr:rowOff>38100</xdr:rowOff>
    </xdr:from>
    <xdr:to>
      <xdr:col>2</xdr:col>
      <xdr:colOff>561975</xdr:colOff>
      <xdr:row>4</xdr:row>
      <xdr:rowOff>95250</xdr:rowOff>
    </xdr:to>
    <xdr:pic>
      <xdr:nvPicPr>
        <xdr:cNvPr id="43" name="Graphic 42" descr="Filter">
          <a:extLst>
            <a:ext uri="{FF2B5EF4-FFF2-40B4-BE49-F238E27FC236}">
              <a16:creationId xmlns:a16="http://schemas.microsoft.com/office/drawing/2014/main" id="{5AA9F3BD-FDF1-2133-C6E0-B9388231381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57300" y="609600"/>
          <a:ext cx="523875" cy="24765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0.28342</cdr:x>
      <cdr:y>0.10526</cdr:y>
    </cdr:from>
    <cdr:to>
      <cdr:x>0.68984</cdr:x>
      <cdr:y>0.31579</cdr:y>
    </cdr:to>
    <cdr:sp macro="" textlink="">
      <cdr:nvSpPr>
        <cdr:cNvPr id="2" name="TextBox 1">
          <a:extLst xmlns:a="http://schemas.openxmlformats.org/drawingml/2006/main">
            <a:ext uri="{FF2B5EF4-FFF2-40B4-BE49-F238E27FC236}">
              <a16:creationId xmlns:a16="http://schemas.microsoft.com/office/drawing/2014/main" id="{5926F30D-2C64-11C8-F489-2E179B602260}"/>
            </a:ext>
          </a:extLst>
        </cdr:cNvPr>
        <cdr:cNvSpPr txBox="1"/>
      </cdr:nvSpPr>
      <cdr:spPr>
        <a:xfrm xmlns:a="http://schemas.openxmlformats.org/drawingml/2006/main">
          <a:off x="504825" y="76200"/>
          <a:ext cx="72390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0.32105</cdr:x>
      <cdr:y>0.12766</cdr:y>
    </cdr:from>
    <cdr:to>
      <cdr:x>0.66316</cdr:x>
      <cdr:y>0.34042</cdr:y>
    </cdr:to>
    <cdr:sp macro="" textlink="">
      <cdr:nvSpPr>
        <cdr:cNvPr id="2" name="TextBox 1">
          <a:extLst xmlns:a="http://schemas.openxmlformats.org/drawingml/2006/main">
            <a:ext uri="{FF2B5EF4-FFF2-40B4-BE49-F238E27FC236}">
              <a16:creationId xmlns:a16="http://schemas.microsoft.com/office/drawing/2014/main" id="{E9FE2252-5E09-6E2F-F6A6-852CBDB52D68}"/>
            </a:ext>
          </a:extLst>
        </cdr:cNvPr>
        <cdr:cNvSpPr txBox="1"/>
      </cdr:nvSpPr>
      <cdr:spPr>
        <a:xfrm xmlns:a="http://schemas.openxmlformats.org/drawingml/2006/main">
          <a:off x="581025" y="114300"/>
          <a:ext cx="619125" cy="1904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104775</xdr:colOff>
      <xdr:row>0</xdr:row>
      <xdr:rowOff>0</xdr:rowOff>
    </xdr:from>
    <xdr:to>
      <xdr:col>9</xdr:col>
      <xdr:colOff>409575</xdr:colOff>
      <xdr:row>14</xdr:row>
      <xdr:rowOff>76200</xdr:rowOff>
    </xdr:to>
    <xdr:graphicFrame macro="">
      <xdr:nvGraphicFramePr>
        <xdr:cNvPr id="4" name="Chart 3">
          <a:extLst>
            <a:ext uri="{FF2B5EF4-FFF2-40B4-BE49-F238E27FC236}">
              <a16:creationId xmlns:a16="http://schemas.microsoft.com/office/drawing/2014/main" id="{469EE3E3-A3F2-EF1B-B651-06364BE31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171450</xdr:colOff>
      <xdr:row>21</xdr:row>
      <xdr:rowOff>4761</xdr:rowOff>
    </xdr:from>
    <xdr:to>
      <xdr:col>14</xdr:col>
      <xdr:colOff>666750</xdr:colOff>
      <xdr:row>36</xdr:row>
      <xdr:rowOff>123824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01B129B-E680-661E-E00D-6C63AD7B98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143875" y="4005261"/>
              <a:ext cx="5457825" cy="29765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800100</xdr:colOff>
      <xdr:row>51</xdr:row>
      <xdr:rowOff>28575</xdr:rowOff>
    </xdr:from>
    <xdr:to>
      <xdr:col>9</xdr:col>
      <xdr:colOff>142875</xdr:colOff>
      <xdr:row>65</xdr:row>
      <xdr:rowOff>104775</xdr:rowOff>
    </xdr:to>
    <xdr:graphicFrame macro="">
      <xdr:nvGraphicFramePr>
        <xdr:cNvPr id="9" name="Chart 8">
          <a:extLst>
            <a:ext uri="{FF2B5EF4-FFF2-40B4-BE49-F238E27FC236}">
              <a16:creationId xmlns:a16="http://schemas.microsoft.com/office/drawing/2014/main" id="{C7A751C7-F5F1-B2A9-0BD7-760D9DCFC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51</xdr:row>
      <xdr:rowOff>19050</xdr:rowOff>
    </xdr:from>
    <xdr:to>
      <xdr:col>4</xdr:col>
      <xdr:colOff>771525</xdr:colOff>
      <xdr:row>65</xdr:row>
      <xdr:rowOff>95250</xdr:rowOff>
    </xdr:to>
    <xdr:graphicFrame macro="">
      <xdr:nvGraphicFramePr>
        <xdr:cNvPr id="10" name="Chart 9">
          <a:extLst>
            <a:ext uri="{FF2B5EF4-FFF2-40B4-BE49-F238E27FC236}">
              <a16:creationId xmlns:a16="http://schemas.microsoft.com/office/drawing/2014/main" id="{F09CB082-916A-DBEF-29FA-B1C1E1F2F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323850</xdr:colOff>
      <xdr:row>0</xdr:row>
      <xdr:rowOff>0</xdr:rowOff>
    </xdr:from>
    <xdr:to>
      <xdr:col>20</xdr:col>
      <xdr:colOff>438150</xdr:colOff>
      <xdr:row>14</xdr:row>
      <xdr:rowOff>76200</xdr:rowOff>
    </xdr:to>
    <xdr:graphicFrame macro="">
      <xdr:nvGraphicFramePr>
        <xdr:cNvPr id="13" name="Chart 12">
          <a:extLst>
            <a:ext uri="{FF2B5EF4-FFF2-40B4-BE49-F238E27FC236}">
              <a16:creationId xmlns:a16="http://schemas.microsoft.com/office/drawing/2014/main" id="{BEC64411-DCE3-46FA-7F42-E00AF51D9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238125</xdr:colOff>
      <xdr:row>25</xdr:row>
      <xdr:rowOff>9525</xdr:rowOff>
    </xdr:from>
    <xdr:to>
      <xdr:col>22</xdr:col>
      <xdr:colOff>238125</xdr:colOff>
      <xdr:row>32</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71D3E31-9325-6E04-8141-4AC0A03C89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16350" y="4772025"/>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171450</xdr:colOff>
      <xdr:row>34</xdr:row>
      <xdr:rowOff>85725</xdr:rowOff>
    </xdr:from>
    <xdr:to>
      <xdr:col>19</xdr:col>
      <xdr:colOff>171450</xdr:colOff>
      <xdr:row>47</xdr:row>
      <xdr:rowOff>133350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CB201C81-3DA6-8D1A-0E7C-08B61D8D88A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620875" y="6562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xdr:colOff>
      <xdr:row>17</xdr:row>
      <xdr:rowOff>114300</xdr:rowOff>
    </xdr:from>
    <xdr:to>
      <xdr:col>19</xdr:col>
      <xdr:colOff>47625</xdr:colOff>
      <xdr:row>30</xdr:row>
      <xdr:rowOff>161925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7443C06-9830-175B-6C53-EC924BCAF73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497050" y="3352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381000</xdr:colOff>
      <xdr:row>40</xdr:row>
      <xdr:rowOff>57150</xdr:rowOff>
    </xdr:from>
    <xdr:to>
      <xdr:col>14</xdr:col>
      <xdr:colOff>923925</xdr:colOff>
      <xdr:row>45</xdr:row>
      <xdr:rowOff>123825</xdr:rowOff>
    </xdr:to>
    <xdr:sp macro="[0]!Clear_Slicers_Dashboard" textlink="">
      <xdr:nvSpPr>
        <xdr:cNvPr id="2" name="Oval 1">
          <a:extLst>
            <a:ext uri="{FF2B5EF4-FFF2-40B4-BE49-F238E27FC236}">
              <a16:creationId xmlns:a16="http://schemas.microsoft.com/office/drawing/2014/main" id="{26C901B9-1E39-EA2A-F58C-277712CCD658}"/>
            </a:ext>
          </a:extLst>
        </xdr:cNvPr>
        <xdr:cNvSpPr/>
      </xdr:nvSpPr>
      <xdr:spPr>
        <a:xfrm>
          <a:off x="11401425" y="7677150"/>
          <a:ext cx="2457450" cy="10191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40</xdr:row>
      <xdr:rowOff>123825</xdr:rowOff>
    </xdr:from>
    <xdr:to>
      <xdr:col>10</xdr:col>
      <xdr:colOff>104775</xdr:colOff>
      <xdr:row>43</xdr:row>
      <xdr:rowOff>57150</xdr:rowOff>
    </xdr:to>
    <xdr:sp macro="[0]!Clear_Slicers_Only_Dashboard" textlink="">
      <xdr:nvSpPr>
        <xdr:cNvPr id="3" name="Rectangle: Rounded Corners 2">
          <a:extLst>
            <a:ext uri="{FF2B5EF4-FFF2-40B4-BE49-F238E27FC236}">
              <a16:creationId xmlns:a16="http://schemas.microsoft.com/office/drawing/2014/main" id="{AED473D0-9101-4515-EDF8-145E5DD88F65}"/>
            </a:ext>
          </a:extLst>
        </xdr:cNvPr>
        <xdr:cNvSpPr/>
      </xdr:nvSpPr>
      <xdr:spPr>
        <a:xfrm>
          <a:off x="8620125" y="7743825"/>
          <a:ext cx="1285875"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400049</xdr:colOff>
      <xdr:row>16</xdr:row>
      <xdr:rowOff>19051</xdr:rowOff>
    </xdr:from>
    <xdr:to>
      <xdr:col>2</xdr:col>
      <xdr:colOff>28574</xdr:colOff>
      <xdr:row>20</xdr:row>
      <xdr:rowOff>76201</xdr:rowOff>
    </xdr:to>
    <xdr:graphicFrame macro="">
      <xdr:nvGraphicFramePr>
        <xdr:cNvPr id="2" name="Chart 1">
          <a:extLst>
            <a:ext uri="{FF2B5EF4-FFF2-40B4-BE49-F238E27FC236}">
              <a16:creationId xmlns:a16="http://schemas.microsoft.com/office/drawing/2014/main" id="{81ADEBCA-4102-762E-FF51-6EFC6902B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15</xdr:row>
      <xdr:rowOff>180975</xdr:rowOff>
    </xdr:from>
    <xdr:to>
      <xdr:col>6</xdr:col>
      <xdr:colOff>38100</xdr:colOff>
      <xdr:row>20</xdr:row>
      <xdr:rowOff>19050</xdr:rowOff>
    </xdr:to>
    <xdr:graphicFrame macro="">
      <xdr:nvGraphicFramePr>
        <xdr:cNvPr id="3" name="Chart 2">
          <a:extLst>
            <a:ext uri="{FF2B5EF4-FFF2-40B4-BE49-F238E27FC236}">
              <a16:creationId xmlns:a16="http://schemas.microsoft.com/office/drawing/2014/main" id="{CAADB472-B7E4-A1C7-94F9-821476BC7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723900</xdr:colOff>
      <xdr:row>16</xdr:row>
      <xdr:rowOff>0</xdr:rowOff>
    </xdr:from>
    <xdr:to>
      <xdr:col>10</xdr:col>
      <xdr:colOff>123824</xdr:colOff>
      <xdr:row>19</xdr:row>
      <xdr:rowOff>161925</xdr:rowOff>
    </xdr:to>
    <xdr:graphicFrame macro="">
      <xdr:nvGraphicFramePr>
        <xdr:cNvPr id="4" name="Chart 3">
          <a:extLst>
            <a:ext uri="{FF2B5EF4-FFF2-40B4-BE49-F238E27FC236}">
              <a16:creationId xmlns:a16="http://schemas.microsoft.com/office/drawing/2014/main" id="{96729A48-0A7A-DBDF-F332-A042EBBF0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1066800</xdr:colOff>
      <xdr:row>16</xdr:row>
      <xdr:rowOff>28575</xdr:rowOff>
    </xdr:from>
    <xdr:to>
      <xdr:col>14</xdr:col>
      <xdr:colOff>133350</xdr:colOff>
      <xdr:row>20</xdr:row>
      <xdr:rowOff>19050</xdr:rowOff>
    </xdr:to>
    <xdr:graphicFrame macro="">
      <xdr:nvGraphicFramePr>
        <xdr:cNvPr id="5" name="Chart 4">
          <a:extLst>
            <a:ext uri="{FF2B5EF4-FFF2-40B4-BE49-F238E27FC236}">
              <a16:creationId xmlns:a16="http://schemas.microsoft.com/office/drawing/2014/main" id="{819AA734-00C9-96D3-F37F-393980E22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533400</xdr:colOff>
      <xdr:row>16</xdr:row>
      <xdr:rowOff>1</xdr:rowOff>
    </xdr:from>
    <xdr:to>
      <xdr:col>18</xdr:col>
      <xdr:colOff>200025</xdr:colOff>
      <xdr:row>20</xdr:row>
      <xdr:rowOff>19051</xdr:rowOff>
    </xdr:to>
    <xdr:graphicFrame macro="">
      <xdr:nvGraphicFramePr>
        <xdr:cNvPr id="6" name="Chart 5">
          <a:extLst>
            <a:ext uri="{FF2B5EF4-FFF2-40B4-BE49-F238E27FC236}">
              <a16:creationId xmlns:a16="http://schemas.microsoft.com/office/drawing/2014/main" id="{D285D3A5-2DD0-1EB5-A2A2-95D32EAAB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504825</xdr:colOff>
      <xdr:row>16</xdr:row>
      <xdr:rowOff>76200</xdr:rowOff>
    </xdr:from>
    <xdr:to>
      <xdr:col>22</xdr:col>
      <xdr:colOff>104775</xdr:colOff>
      <xdr:row>20</xdr:row>
      <xdr:rowOff>66675</xdr:rowOff>
    </xdr:to>
    <xdr:graphicFrame macro="">
      <xdr:nvGraphicFramePr>
        <xdr:cNvPr id="7" name="Chart 6">
          <a:extLst>
            <a:ext uri="{FF2B5EF4-FFF2-40B4-BE49-F238E27FC236}">
              <a16:creationId xmlns:a16="http://schemas.microsoft.com/office/drawing/2014/main" id="{00A77AC2-CCAD-2C3A-C5F0-B3A3A7BA8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552450</xdr:colOff>
      <xdr:row>46</xdr:row>
      <xdr:rowOff>9525</xdr:rowOff>
    </xdr:from>
    <xdr:to>
      <xdr:col>2</xdr:col>
      <xdr:colOff>180976</xdr:colOff>
      <xdr:row>50</xdr:row>
      <xdr:rowOff>66675</xdr:rowOff>
    </xdr:to>
    <xdr:graphicFrame macro="">
      <xdr:nvGraphicFramePr>
        <xdr:cNvPr id="8" name="Chart 7">
          <a:extLst>
            <a:ext uri="{FF2B5EF4-FFF2-40B4-BE49-F238E27FC236}">
              <a16:creationId xmlns:a16="http://schemas.microsoft.com/office/drawing/2014/main" id="{20C4F3BF-DEE2-06DB-8BF3-1F29AA40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57149</xdr:colOff>
      <xdr:row>46</xdr:row>
      <xdr:rowOff>19051</xdr:rowOff>
    </xdr:from>
    <xdr:to>
      <xdr:col>7</xdr:col>
      <xdr:colOff>19050</xdr:colOff>
      <xdr:row>50</xdr:row>
      <xdr:rowOff>133350</xdr:rowOff>
    </xdr:to>
    <xdr:graphicFrame macro="">
      <xdr:nvGraphicFramePr>
        <xdr:cNvPr id="9" name="Chart 8">
          <a:extLst>
            <a:ext uri="{FF2B5EF4-FFF2-40B4-BE49-F238E27FC236}">
              <a16:creationId xmlns:a16="http://schemas.microsoft.com/office/drawing/2014/main" id="{9F6106A1-E1BE-E6F6-48AF-9022CC826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438150</xdr:colOff>
      <xdr:row>45</xdr:row>
      <xdr:rowOff>38101</xdr:rowOff>
    </xdr:from>
    <xdr:to>
      <xdr:col>12</xdr:col>
      <xdr:colOff>66674</xdr:colOff>
      <xdr:row>49</xdr:row>
      <xdr:rowOff>95250</xdr:rowOff>
    </xdr:to>
    <xdr:graphicFrame macro="">
      <xdr:nvGraphicFramePr>
        <xdr:cNvPr id="10" name="Chart 9">
          <a:extLst>
            <a:ext uri="{FF2B5EF4-FFF2-40B4-BE49-F238E27FC236}">
              <a16:creationId xmlns:a16="http://schemas.microsoft.com/office/drawing/2014/main" id="{7119A8F8-CC94-2057-3491-D7675A0A9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542924</xdr:colOff>
      <xdr:row>119</xdr:row>
      <xdr:rowOff>66674</xdr:rowOff>
    </xdr:from>
    <xdr:to>
      <xdr:col>3</xdr:col>
      <xdr:colOff>285749</xdr:colOff>
      <xdr:row>127</xdr:row>
      <xdr:rowOff>38099</xdr:rowOff>
    </xdr:to>
    <xdr:graphicFrame macro="">
      <xdr:nvGraphicFramePr>
        <xdr:cNvPr id="13" name="Chart 12">
          <a:extLst>
            <a:ext uri="{FF2B5EF4-FFF2-40B4-BE49-F238E27FC236}">
              <a16:creationId xmlns:a16="http://schemas.microsoft.com/office/drawing/2014/main" id="{355C4F6F-597B-F61C-906F-841AC7398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238125</xdr:colOff>
      <xdr:row>101</xdr:row>
      <xdr:rowOff>171450</xdr:rowOff>
    </xdr:from>
    <xdr:to>
      <xdr:col>28</xdr:col>
      <xdr:colOff>76200</xdr:colOff>
      <xdr:row>116</xdr:row>
      <xdr:rowOff>57150</xdr:rowOff>
    </xdr:to>
    <xdr:graphicFrame macro="">
      <xdr:nvGraphicFramePr>
        <xdr:cNvPr id="16" name="Chart 15">
          <a:extLst>
            <a:ext uri="{FF2B5EF4-FFF2-40B4-BE49-F238E27FC236}">
              <a16:creationId xmlns:a16="http://schemas.microsoft.com/office/drawing/2014/main" id="{56D762E7-3CFD-E1A9-B110-395CF9889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600075</xdr:colOff>
      <xdr:row>118</xdr:row>
      <xdr:rowOff>19050</xdr:rowOff>
    </xdr:from>
    <xdr:to>
      <xdr:col>10</xdr:col>
      <xdr:colOff>590550</xdr:colOff>
      <xdr:row>124</xdr:row>
      <xdr:rowOff>66675</xdr:rowOff>
    </xdr:to>
    <xdr:graphicFrame macro="">
      <xdr:nvGraphicFramePr>
        <xdr:cNvPr id="17" name="Chart 16">
          <a:extLst>
            <a:ext uri="{FF2B5EF4-FFF2-40B4-BE49-F238E27FC236}">
              <a16:creationId xmlns:a16="http://schemas.microsoft.com/office/drawing/2014/main" id="{185256F0-2C10-5BBF-3FB8-77F40F559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390525</xdr:colOff>
      <xdr:row>117</xdr:row>
      <xdr:rowOff>9525</xdr:rowOff>
    </xdr:from>
    <xdr:to>
      <xdr:col>15</xdr:col>
      <xdr:colOff>161925</xdr:colOff>
      <xdr:row>124</xdr:row>
      <xdr:rowOff>152400</xdr:rowOff>
    </xdr:to>
    <xdr:graphicFrame macro="">
      <xdr:nvGraphicFramePr>
        <xdr:cNvPr id="18" name="Chart 17">
          <a:extLst>
            <a:ext uri="{FF2B5EF4-FFF2-40B4-BE49-F238E27FC236}">
              <a16:creationId xmlns:a16="http://schemas.microsoft.com/office/drawing/2014/main" id="{BCC3D139-29B2-E66B-BD9F-705649898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142875</xdr:colOff>
      <xdr:row>0</xdr:row>
      <xdr:rowOff>47625</xdr:rowOff>
    </xdr:from>
    <xdr:to>
      <xdr:col>8</xdr:col>
      <xdr:colOff>85725</xdr:colOff>
      <xdr:row>14</xdr:row>
      <xdr:rowOff>123825</xdr:rowOff>
    </xdr:to>
    <xdr:graphicFrame macro="">
      <xdr:nvGraphicFramePr>
        <xdr:cNvPr id="2" name="Chart 1">
          <a:extLst>
            <a:ext uri="{FF2B5EF4-FFF2-40B4-BE49-F238E27FC236}">
              <a16:creationId xmlns:a16="http://schemas.microsoft.com/office/drawing/2014/main" id="{3B021BF7-A37C-92A8-9CC4-BD49B74EE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104775</xdr:colOff>
      <xdr:row>1</xdr:row>
      <xdr:rowOff>9525</xdr:rowOff>
    </xdr:from>
    <xdr:to>
      <xdr:col>11</xdr:col>
      <xdr:colOff>104775</xdr:colOff>
      <xdr:row>14</xdr:row>
      <xdr:rowOff>57150</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679FC4C5-354F-865B-4B4A-5C2C088FDFB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686550"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438150</xdr:colOff>
      <xdr:row>18</xdr:row>
      <xdr:rowOff>95250</xdr:rowOff>
    </xdr:from>
    <xdr:to>
      <xdr:col>16</xdr:col>
      <xdr:colOff>133350</xdr:colOff>
      <xdr:row>32</xdr:row>
      <xdr:rowOff>171450</xdr:rowOff>
    </xdr:to>
    <xdr:graphicFrame macro="">
      <xdr:nvGraphicFramePr>
        <xdr:cNvPr id="4" name="Chart 3">
          <a:extLst>
            <a:ext uri="{FF2B5EF4-FFF2-40B4-BE49-F238E27FC236}">
              <a16:creationId xmlns:a16="http://schemas.microsoft.com/office/drawing/2014/main" id="{7EB9F81D-757D-4819-75FA-4B26ACFA1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314325</xdr:colOff>
      <xdr:row>38</xdr:row>
      <xdr:rowOff>9525</xdr:rowOff>
    </xdr:from>
    <xdr:to>
      <xdr:col>17</xdr:col>
      <xdr:colOff>9525</xdr:colOff>
      <xdr:row>52</xdr:row>
      <xdr:rowOff>85725</xdr:rowOff>
    </xdr:to>
    <xdr:graphicFrame macro="">
      <xdr:nvGraphicFramePr>
        <xdr:cNvPr id="5" name="Chart 4">
          <a:extLst>
            <a:ext uri="{FF2B5EF4-FFF2-40B4-BE49-F238E27FC236}">
              <a16:creationId xmlns:a16="http://schemas.microsoft.com/office/drawing/2014/main" id="{9D64E948-2411-233D-1E76-B45F1D911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561975</xdr:colOff>
      <xdr:row>89</xdr:row>
      <xdr:rowOff>104775</xdr:rowOff>
    </xdr:from>
    <xdr:to>
      <xdr:col>17</xdr:col>
      <xdr:colOff>342900</xdr:colOff>
      <xdr:row>103</xdr:row>
      <xdr:rowOff>180975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AA450F4-08C1-E64E-87E6-2E9209129E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82150" y="17059275"/>
              <a:ext cx="33718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619125</xdr:colOff>
      <xdr:row>0</xdr:row>
      <xdr:rowOff>123826</xdr:rowOff>
    </xdr:from>
    <xdr:to>
      <xdr:col>15</xdr:col>
      <xdr:colOff>76200</xdr:colOff>
      <xdr:row>8</xdr:row>
      <xdr:rowOff>66676</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299FA64D-9CFA-F19C-9B53-4061EE5EB56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639300" y="12382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200025</xdr:colOff>
      <xdr:row>1</xdr:row>
      <xdr:rowOff>19051</xdr:rowOff>
    </xdr:from>
    <xdr:to>
      <xdr:col>18</xdr:col>
      <xdr:colOff>542925</xdr:colOff>
      <xdr:row>8</xdr:row>
      <xdr:rowOff>114301</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4664D83A-D19C-22A2-C079-C0160AF942F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201525" y="20955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51736113" createdVersion="5" refreshedVersion="8" minRefreshableVersion="3" recordCount="0" supportSubquery="1" supportAdvancedDrill="1" xr:uid="{4A5490D6-3AA2-4A6A-AB60-659B1500A36B}">
  <cacheSource type="external" connectionId="6"/>
  <cacheFields count="5">
    <cacheField name="[Orders].[Region].[Region]" caption="Region" numFmtId="0" hierarchy="19" level="1">
      <sharedItems count="4">
        <s v="Central"/>
        <s v="East"/>
        <s v="South"/>
        <s v="West"/>
      </sharedItems>
    </cacheField>
    <cacheField name="[Measures].[total really sales]" caption="total really sales" numFmtId="0" hierarchy="63" level="32767"/>
    <cacheField name="[People].[Region].[Region]" caption="Region" numFmtId="0" hierarchy="44" level="1">
      <sharedItems count="4">
        <s v="Central"/>
        <s v="East"/>
        <s v="South"/>
        <s v="West"/>
      </sharedItems>
    </cacheField>
    <cacheField name="[Calendar].[Month].[Month]" caption="Month" numFmtId="0" hierarchy="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oneField="1">
      <fieldsUsage count="1">
        <fieldUsage x="1"/>
      </fieldsUsage>
    </cacheHierarchy>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56944447" createdVersion="5" refreshedVersion="8" minRefreshableVersion="3" recordCount="0" supportSubquery="1" supportAdvancedDrill="1" xr:uid="{7E8A0B94-14F6-4F23-A0A4-5413BA96707D}">
  <cacheSource type="external" connectionId="6"/>
  <cacheFields count="4">
    <cacheField name="[Measures].[all cost]" caption="all cost" numFmtId="0" hierarchy="74" level="32767"/>
    <cacheField name="[Calendar].[Month].[Month]" caption="Month" numFmtId="0" hierarchy="4" level="1">
      <sharedItems count="12">
        <s v="January"/>
        <s v="February"/>
        <s v="March"/>
        <s v="April"/>
        <s v="May"/>
        <s v="June"/>
        <s v="July"/>
        <s v="August"/>
        <s v="September"/>
        <s v="October"/>
        <s v="November"/>
        <s v="December"/>
      </sharedItems>
    </cacheField>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oneField="1">
      <fieldsUsage count="1">
        <fieldUsage x="0"/>
      </fieldsUsage>
    </cacheHierarchy>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62499997" createdVersion="5" refreshedVersion="8" minRefreshableVersion="3" recordCount="0" supportSubquery="1" supportAdvancedDrill="1" xr:uid="{AF9B6639-0AFE-4ACF-8E0A-A2E81271A7CA}">
  <cacheSource type="external" connectionId="6"/>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total really orders]" caption="total really orders" numFmtId="0" hierarchy="66" level="32767"/>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oneField="1">
      <fieldsUsage count="1">
        <fieldUsage x="1"/>
      </fieldsUsage>
    </cacheHierarchy>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67245369" createdVersion="5" refreshedVersion="8" minRefreshableVersion="3" recordCount="0" supportSubquery="1" supportAdvancedDrill="1" xr:uid="{5A0475A1-B931-4590-A388-41B64091548D}">
  <cacheSource type="external" connectionId="6"/>
  <cacheFields count="4">
    <cacheField name="[Measures].[total really quantity]" caption="total really quantity" numFmtId="0" hierarchy="71" level="32767"/>
    <cacheField name="[Calendar].[Month].[Month]" caption="Month" numFmtId="0" hierarchy="4" level="1">
      <sharedItems count="12">
        <s v="January"/>
        <s v="February"/>
        <s v="March"/>
        <s v="April"/>
        <s v="May"/>
        <s v="June"/>
        <s v="July"/>
        <s v="August"/>
        <s v="September"/>
        <s v="October"/>
        <s v="November"/>
        <s v="December"/>
      </sharedItems>
    </cacheField>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oneField="1">
      <fieldsUsage count="1">
        <fieldUsage x="0"/>
      </fieldsUsage>
    </cacheHierarchy>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74537036" createdVersion="5" refreshedVersion="8" minRefreshableVersion="3" recordCount="0" supportSubquery="1" supportAdvancedDrill="1" xr:uid="{419EA8BB-65F0-4450-BA8B-C254BB576C0B}">
  <cacheSource type="external" connectionId="6"/>
  <cacheFields count="4">
    <cacheField name="[Measures].[total really sales]" caption="total really sales" numFmtId="0" hierarchy="63" level="32767"/>
    <cacheField name="[Calendar].[Month].[Month]" caption="Month" numFmtId="0" hierarchy="4" level="1">
      <sharedItems count="12">
        <s v="January"/>
        <s v="February"/>
        <s v="March"/>
        <s v="April"/>
        <s v="May"/>
        <s v="June"/>
        <s v="July"/>
        <s v="August"/>
        <s v="September"/>
        <s v="October"/>
        <s v="November"/>
        <s v="December"/>
      </sharedItems>
    </cacheField>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oneField="1">
      <fieldsUsage count="1">
        <fieldUsage x="0"/>
      </fieldsUsage>
    </cacheHierarchy>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79513885" createdVersion="5" refreshedVersion="8" minRefreshableVersion="3" recordCount="0" supportSubquery="1" supportAdvancedDrill="1" xr:uid="{2BCBE523-2114-4B4F-96E0-1047E2B81144}">
  <cacheSource type="external" connectionId="6"/>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total really sales]" caption="total really sales" numFmtId="0" hierarchy="63" level="32767"/>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oneField="1">
      <fieldsUsage count="1">
        <fieldUsage x="1"/>
      </fieldsUsage>
    </cacheHierarchy>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87847222" createdVersion="5" refreshedVersion="8" minRefreshableVersion="3" recordCount="0" supportSubquery="1" supportAdvancedDrill="1" xr:uid="{A444866B-9979-42D3-969B-DD9B48FEFE7A}">
  <cacheSource type="external" connectionId="6"/>
  <cacheFields count="6">
    <cacheField name="[Orders].[Category].[Category]" caption="Category" numFmtId="0" hierarchy="21" level="1">
      <sharedItems count="3">
        <s v="Furniture"/>
        <s v="Office Supplies"/>
        <s v="Technology"/>
      </sharedItems>
    </cacheField>
    <cacheField name="[Orders].[Sub-Category].[Sub-Category]" caption="Sub-Category" numFmtId="0" hierarchy="22" level="1">
      <sharedItems count="17">
        <s v="Bookcases"/>
        <s v="Chairs"/>
        <s v="Furnishings"/>
        <s v="Tables"/>
        <s v="Appliances"/>
        <s v="Art"/>
        <s v="Binders"/>
        <s v="Envelopes"/>
        <s v="Fasteners"/>
        <s v="Labels"/>
        <s v="Paper"/>
        <s v="Storage"/>
        <s v="Supplies"/>
        <s v="Accessories"/>
        <s v="Copiers"/>
        <s v="Machines"/>
        <s v="Phones"/>
      </sharedItems>
    </cacheField>
    <cacheField name="[Measures].[total really sales]" caption="total really sales" numFmtId="0" hierarchy="63" level="32767"/>
    <cacheField name="[Calendar].[Month].[Month]" caption="Month" numFmtId="0" hierarchy="4" level="1">
      <sharedItems containsSemiMixedTypes="0" containsNonDate="0" containsString="0"/>
    </cacheField>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4"/>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oneField="1">
      <fieldsUsage count="1">
        <fieldUsage x="2"/>
      </fieldsUsage>
    </cacheHierarchy>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92824071" createdVersion="5" refreshedVersion="8" minRefreshableVersion="3" recordCount="0" supportSubquery="1" supportAdvancedDrill="1" xr:uid="{18F49E9C-444F-4A3A-B69E-CA5B10582769}">
  <cacheSource type="external" connectionId="6"/>
  <cacheFields count="6">
    <cacheField name="[Measures].[total really sales]" caption="total really sales" numFmtId="0" hierarchy="63" level="32767"/>
    <cacheField name="[Orders].[State].[State]" caption="State" numFmtId="0" hierarchy="17" level="1">
      <sharedItems count="5">
        <s v="California"/>
        <s v="New York"/>
        <s v="Pennsylvania"/>
        <s v="Texas"/>
        <s v="Washington"/>
      </sharedItems>
    </cacheField>
    <cacheField name="[Shipping Cost].[State].[State]" caption="State" numFmtId="0" hierarchy="47" level="1">
      <sharedItems count="5">
        <s v="California"/>
        <s v="New York"/>
        <s v="Pennsylvania"/>
        <s v="Texas"/>
        <s v="Washington"/>
      </sharedItems>
    </cacheField>
    <cacheField name="[Calendar].[Month].[Month]" caption="Month" numFmtId="0" hierarchy="4" level="1">
      <sharedItems containsSemiMixedTypes="0" containsNonDate="0" containsString="0"/>
    </cacheField>
    <cacheField name="[People].[Region].[Region]" caption="Region" numFmtId="0" hierarchy="44" level="1">
      <sharedItems containsSemiMixedTypes="0" containsNonDate="0" containsString="0"/>
    </cacheField>
    <cacheField name="[Calendar].[Year].[Year]" caption="Year" numFmtId="0" hierarchy="2"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4"/>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2" memberValueDatatype="130" unbalanced="0">
      <fieldsUsage count="2">
        <fieldUsage x="-1"/>
        <fieldUsage x="2"/>
      </fieldsUsage>
    </cacheHierarchy>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oneField="1">
      <fieldsUsage count="1">
        <fieldUsage x="0"/>
      </fieldsUsage>
    </cacheHierarchy>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801504631" createdVersion="5" refreshedVersion="8" minRefreshableVersion="3" recordCount="0" supportSubquery="1" supportAdvancedDrill="1" xr:uid="{DE7B6A4D-A1AD-4CAA-87CD-38C14D7529E8}">
  <cacheSource type="external" connectionId="6"/>
  <cacheFields count="2">
    <cacheField name="[Calendar].[Month].[Month]" caption="Month" numFmtId="0" hierarchy="4" level="1">
      <sharedItems count="12">
        <s v="January"/>
        <s v="February"/>
        <s v="March"/>
        <s v="April"/>
        <s v="May"/>
        <s v="June"/>
        <s v="July"/>
        <s v="August"/>
        <s v="September"/>
        <s v="October"/>
        <s v="November"/>
        <s v="December"/>
      </sharedItems>
    </cacheField>
    <cacheField name="[Measures].[total really discount]" caption="total really discount" numFmtId="0" hierarchy="67" level="32767"/>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oneField="1">
      <fieldsUsage count="1">
        <fieldUsage x="1"/>
      </fieldsUsage>
    </cacheHierarchy>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828819441" createdVersion="5" refreshedVersion="8" minRefreshableVersion="3" recordCount="0" supportSubquery="1" supportAdvancedDrill="1" xr:uid="{B1142394-64DF-4060-844B-4D53CF6531B2}">
  <cacheSource type="external" connectionId="6"/>
  <cacheFields count="2">
    <cacheField name="[Measures].[net profit]" caption="net profit" numFmtId="0" hierarchy="75" level="32767"/>
    <cacheField name="[Calendar].[Month].[Month]" caption="Month" numFmtId="0" hierarchy="4" level="1">
      <sharedItems count="12">
        <s v="January"/>
        <s v="February"/>
        <s v="March"/>
        <s v="April"/>
        <s v="May"/>
        <s v="June"/>
        <s v="July"/>
        <s v="August"/>
        <s v="September"/>
        <s v="October"/>
        <s v="November"/>
        <s v="December"/>
      </sharedItems>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oneField="1">
      <fieldsUsage count="1">
        <fieldUsage x="0"/>
      </fieldsUsage>
    </cacheHierarchy>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83101852" createdVersion="5" refreshedVersion="8" minRefreshableVersion="3" recordCount="0" supportSubquery="1" supportAdvancedDrill="1" xr:uid="{1E05A9E8-17B8-4A42-A144-20809DE71325}">
  <cacheSource type="external" connectionId="6"/>
  <cacheFields count="2">
    <cacheField name="[Calendar].[Month].[Month]" caption="Month" numFmtId="0" hierarchy="4" level="1">
      <sharedItems count="12">
        <s v="January"/>
        <s v="February"/>
        <s v="March"/>
        <s v="April"/>
        <s v="May"/>
        <s v="June"/>
        <s v="July"/>
        <s v="August"/>
        <s v="September"/>
        <s v="October"/>
        <s v="November"/>
        <s v="December"/>
      </sharedItems>
    </cacheField>
    <cacheField name="[Measures].[ROI]" caption="ROI" numFmtId="0" hierarchy="76" level="32767"/>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oneField="1">
      <fieldsUsage count="1">
        <fieldUsage x="1"/>
      </fieldsUsage>
    </cacheHierarchy>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839467594" createdVersion="5" refreshedVersion="8" minRefreshableVersion="3" recordCount="0" supportSubquery="1" supportAdvancedDrill="1" xr:uid="{65BEAFB6-3EF2-438F-9895-79F10C72FFC9}">
  <cacheSource type="external" connectionId="6"/>
  <cacheFields count="2">
    <cacheField name="[Calendar].[Month].[Month]" caption="Month" numFmtId="0" hierarchy="4" level="1">
      <sharedItems count="12">
        <s v="January"/>
        <s v="February"/>
        <s v="March"/>
        <s v="April"/>
        <s v="May"/>
        <s v="June"/>
        <s v="July"/>
        <s v="August"/>
        <s v="September"/>
        <s v="October"/>
        <s v="November"/>
        <s v="December"/>
      </sharedItems>
    </cacheField>
    <cacheField name="[Measures].[net profit margin]" caption="net profit margin" numFmtId="0" hierarchy="73" level="32767"/>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oneField="1">
      <fieldsUsage count="1">
        <fieldUsage x="1"/>
      </fieldsUsage>
    </cacheHierarchy>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842592589" createdVersion="5" refreshedVersion="8" minRefreshableVersion="3" recordCount="0" supportSubquery="1" supportAdvancedDrill="1" xr:uid="{195292DE-5230-492B-BCB9-55F19FED8EDA}">
  <cacheSource type="external" connectionId="6"/>
  <cacheFields count="10">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 name="[Measures].[total really sales]" caption="total really sales" numFmtId="0" hierarchy="63" level="32767"/>
    <cacheField name="[Measures].[total really profit]" caption="total really profit" numFmtId="0" hierarchy="65" level="32767"/>
    <cacheField name="[Measures].[total really orders]" caption="total really orders" numFmtId="0" hierarchy="66" level="32767"/>
    <cacheField name="[Measures].[total really quantity]" caption="total really quantity" numFmtId="0" hierarchy="71" level="32767"/>
    <cacheField name="[Measures].[all cost]" caption="all cost" numFmtId="0" hierarchy="74" level="32767"/>
    <cacheField name="[Measures].[profit margin]" caption="profit margin" numFmtId="0" hierarchy="77" level="32767"/>
    <cacheField name="[Measures].[net profit]" caption="net profit" numFmtId="0" hierarchy="75" level="32767"/>
    <cacheField name="[Measures].[ROI]" caption="ROI" numFmtId="0" hierarchy="76" level="32767"/>
    <cacheField name="[Measures].[net profit margin]" caption="net profit margin" numFmtId="0" hierarchy="73" level="32767"/>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oneField="1">
      <fieldsUsage count="1">
        <fieldUsage x="1"/>
      </fieldsUsage>
    </cacheHierarchy>
    <cacheHierarchy uniqueName="[Measures].[total really cost]" caption="total really cost" measure="1" displayFolder="" measureGroup="Orders" count="0"/>
    <cacheHierarchy uniqueName="[Measures].[total really profit]" caption="total really profit" measure="1" displayFolder="" measureGroup="Orders" count="0" oneField="1">
      <fieldsUsage count="1">
        <fieldUsage x="2"/>
      </fieldsUsage>
    </cacheHierarchy>
    <cacheHierarchy uniqueName="[Measures].[total really orders]" caption="total really orders" measure="1" displayFolder="" measureGroup="Orders" count="0" oneField="1">
      <fieldsUsage count="1">
        <fieldUsage x="3"/>
      </fieldsUsage>
    </cacheHierarchy>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oneField="1">
      <fieldsUsage count="1">
        <fieldUsage x="4"/>
      </fieldsUsage>
    </cacheHierarchy>
    <cacheHierarchy uniqueName="[Measures].[percentage return order]" caption="percentage return order" measure="1" displayFolder="" measureGroup="Orders" count="0"/>
    <cacheHierarchy uniqueName="[Measures].[net profit margin]" caption="net profit margin" measure="1" displayFolder="" measureGroup="Orders" count="0" oneField="1">
      <fieldsUsage count="1">
        <fieldUsage x="9"/>
      </fieldsUsage>
    </cacheHierarchy>
    <cacheHierarchy uniqueName="[Measures].[all cost]" caption="all cost" measure="1" displayFolder="" measureGroup="Orders" count="0" oneField="1">
      <fieldsUsage count="1">
        <fieldUsage x="5"/>
      </fieldsUsage>
    </cacheHierarchy>
    <cacheHierarchy uniqueName="[Measures].[net profit]" caption="net profit" measure="1" displayFolder="" measureGroup="Orders" count="0" oneField="1">
      <fieldsUsage count="1">
        <fieldUsage x="7"/>
      </fieldsUsage>
    </cacheHierarchy>
    <cacheHierarchy uniqueName="[Measures].[ROI]" caption="ROI" measure="1" displayFolder="" measureGroup="Orders" count="0" oneField="1">
      <fieldsUsage count="1">
        <fieldUsage x="8"/>
      </fieldsUsage>
    </cacheHierarchy>
    <cacheHierarchy uniqueName="[Measures].[profit margin]" caption="profit margin" measure="1" displayFolder="" measureGroup="Orders" count="0" oneField="1">
      <fieldsUsage count="1">
        <fieldUsage x="6"/>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0694446" createdVersion="5" refreshedVersion="8" minRefreshableVersion="3" recordCount="0" supportSubquery="1" supportAdvancedDrill="1" xr:uid="{299C0469-F3BB-4053-930D-7F9A3D04BC64}">
  <cacheSource type="external" connectionId="6"/>
  <cacheFields count="3">
    <cacheField name="[Shipping Cost].[State].[State]" caption="State" numFmtId="0" hierarchy="47" level="1">
      <sharedItems count="5">
        <s v="California"/>
        <s v="Indiana"/>
        <s v="Michigan"/>
        <s v="New York"/>
        <s v="Washington"/>
      </sharedItems>
    </cacheField>
    <cacheField name="[Measures].[total really profit]" caption="total really profit" numFmtId="0" hierarchy="65"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2" memberValueDatatype="130" unbalanced="0">
      <fieldsUsage count="2">
        <fieldUsage x="-1"/>
        <fieldUsage x="0"/>
      </fieldsUsage>
    </cacheHierarchy>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oneField="1">
      <fieldsUsage count="1">
        <fieldUsage x="1"/>
      </fieldsUsage>
    </cacheHierarchy>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1736108" createdVersion="5" refreshedVersion="8" minRefreshableVersion="3" recordCount="0" supportSubquery="1" supportAdvancedDrill="1" xr:uid="{97F55D6E-204C-4929-8DE3-FB381AAC2C56}">
  <cacheSource type="external" connectionId="6"/>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really profit]" caption="total really profit" numFmtId="0" hierarchy="65"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oneField="1">
      <fieldsUsage count="1">
        <fieldUsage x="1"/>
      </fieldsUsage>
    </cacheHierarchy>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2546293" createdVersion="5" refreshedVersion="8" minRefreshableVersion="3" recordCount="0" supportSubquery="1" supportAdvancedDrill="1" xr:uid="{1814A9B5-46A5-4EA4-9606-69DFB0488CD9}">
  <cacheSource type="external" connectionId="6"/>
  <cacheFields count="2">
    <cacheField name="[People].[Region].[Region]" caption="Region" numFmtId="0" hierarchy="44" level="1">
      <sharedItems count="4">
        <s v="Central"/>
        <s v="East"/>
        <s v="South"/>
        <s v="West"/>
      </sharedItems>
    </cacheField>
    <cacheField name="[Measures].[total really profit]" caption="total really profit" numFmtId="0" hierarchy="65" level="32767"/>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0"/>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oneField="1">
      <fieldsUsage count="1">
        <fieldUsage x="1"/>
      </fieldsUsage>
    </cacheHierarchy>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3472224" createdVersion="5" refreshedVersion="8" minRefreshableVersion="3" recordCount="0" supportSubquery="1" supportAdvancedDrill="1" xr:uid="{BEB9CAD5-EAC8-41B0-86A8-D5D4094BE2EB}">
  <cacheSource type="external" connectionId="6"/>
  <cacheFields count="4">
    <cacheField name="[Orders].[Category].[Category]" caption="Category" numFmtId="0" hierarchy="21" level="1">
      <sharedItems count="3">
        <s v="Furniture"/>
        <s v="Office Supplies"/>
        <s v="Technology"/>
      </sharedItems>
    </cacheField>
    <cacheField name="[Orders].[Sub-Category].[Sub-Category]" caption="Sub-Category" numFmtId="0" hierarchy="22" level="1">
      <sharedItems count="17">
        <s v="Bookcases"/>
        <s v="Chairs"/>
        <s v="Furnishings"/>
        <s v="Tables"/>
        <s v="Appliances"/>
        <s v="Art"/>
        <s v="Binders"/>
        <s v="Envelopes"/>
        <s v="Fasteners"/>
        <s v="Labels"/>
        <s v="Paper"/>
        <s v="Storage"/>
        <s v="Supplies"/>
        <s v="Accessories"/>
        <s v="Copiers"/>
        <s v="Machines"/>
        <s v="Phones"/>
      </sharedItems>
    </cacheField>
    <cacheField name="[Measures].[total really profit]" caption="total really profit" numFmtId="0" hierarchy="65"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oneField="1">
      <fieldsUsage count="1">
        <fieldUsage x="2"/>
      </fieldsUsage>
    </cacheHierarchy>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4282409" createdVersion="5" refreshedVersion="8" minRefreshableVersion="3" recordCount="0" supportSubquery="1" supportAdvancedDrill="1" xr:uid="{AD798247-79B0-4839-A010-3763CF95CEDC}">
  <cacheSource type="external" connectionId="6"/>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really cost]" caption="total really cost" numFmtId="0" hierarchy="64"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oneField="1">
      <fieldsUsage count="1">
        <fieldUsage x="1"/>
      </fieldsUsage>
    </cacheHierarchy>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5208333" createdVersion="5" refreshedVersion="8" minRefreshableVersion="3" recordCount="0" supportSubquery="1" supportAdvancedDrill="1" xr:uid="{46F1D006-42CB-4876-8950-A9658E8911ED}">
  <cacheSource type="external" connectionId="6"/>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really orders]" caption="total really orders" numFmtId="0" hierarchy="66"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oneField="1">
      <fieldsUsage count="1">
        <fieldUsage x="1"/>
      </fieldsUsage>
    </cacheHierarchy>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6250003" createdVersion="5" refreshedVersion="8" minRefreshableVersion="3" recordCount="0" supportSubquery="1" supportAdvancedDrill="1" xr:uid="{25B0DDD6-3233-4CAD-AAF1-31AE1E88D58F}">
  <cacheSource type="external" connectionId="6"/>
  <cacheFields count="3">
    <cacheField name="[Measures].[total really profit]" caption="total really profit" numFmtId="0" hierarchy="65" level="32767"/>
    <cacheField name="[Calendar].[Month].[Month]" caption="Month" numFmtId="0" hierarchy="4" level="1">
      <sharedItems count="12">
        <s v="January"/>
        <s v="February"/>
        <s v="March"/>
        <s v="April"/>
        <s v="May"/>
        <s v="June"/>
        <s v="July"/>
        <s v="August"/>
        <s v="September"/>
        <s v="October"/>
        <s v="November"/>
        <s v="December"/>
      </sharedItems>
    </cacheField>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oneField="1">
      <fieldsUsage count="1">
        <fieldUsage x="0"/>
      </fieldsUsage>
    </cacheHierarchy>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7291665" createdVersion="5" refreshedVersion="8" minRefreshableVersion="3" recordCount="0" supportSubquery="1" supportAdvancedDrill="1" xr:uid="{8E8437A7-01D1-425C-8A97-F0A14DB164F9}">
  <cacheSource type="external" connectionId="6"/>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rofit margin]" caption="profit margin" numFmtId="0" hierarchy="77"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42758333335" createdVersion="5" refreshedVersion="8" minRefreshableVersion="3" recordCount="0" supportSubquery="1" supportAdvancedDrill="1" xr:uid="{376EAE81-CAA4-4E05-ACAF-0FB10E3F0FBD}">
  <cacheSource type="external" connectionId="6"/>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really quantity]" caption="total really quantity" numFmtId="0" hierarchy="71" level="32767"/>
    <cacheField name="[People].[Region].[Region]" caption="Region" numFmtId="0" hierarchy="44" level="1">
      <sharedItems containsSemiMixedTypes="0" containsNonDate="0" containsString="0"/>
    </cacheField>
  </cacheFields>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oneField="1">
      <fieldsUsage count="1">
        <fieldUsage x="1"/>
      </fieldsUsage>
    </cacheHierarchy>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 name="Shipping Cost" uniqueName="[Shipping Cost]" caption="Shipping Cost"/>
  </dimensions>
  <measureGroups count="5">
    <measureGroup name="Calendar" caption="Calendar"/>
    <measureGroup name="Orders" caption="Orders"/>
    <measureGroup name="People" caption="People"/>
    <measureGroup name="Return" caption="Return"/>
    <measureGroup name="Shipping Cost" caption="Shipping 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747337964" createdVersion="3" refreshedVersion="8" minRefreshableVersion="3" recordCount="0" supportSubquery="1" supportAdvancedDrill="1" xr:uid="{1E0D1246-D9EF-4A38-96C5-4D90925BE7BB}">
  <cacheSource type="external" connectionId="6">
    <extLst>
      <ext xmlns:x14="http://schemas.microsoft.com/office/spreadsheetml/2009/9/main" uri="{F057638F-6D5F-4e77-A914-E7F072B9BCA8}">
        <x14:sourceConnection name="ThisWorkbookDataModel"/>
      </ext>
    </extLst>
  </cacheSource>
  <cacheFields count="0"/>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09222129"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012.130803356478" createdVersion="3" refreshedVersion="8" minRefreshableVersion="3" recordCount="0" supportSubquery="1" supportAdvancedDrill="1" xr:uid="{D9A9C9A8-504D-4233-A6B9-274A1C8046CF}">
  <cacheSource type="external" connectionId="6">
    <extLst>
      <ext xmlns:x14="http://schemas.microsoft.com/office/spreadsheetml/2009/9/main" uri="{F057638F-6D5F-4e77-A914-E7F072B9BCA8}">
        <x14:sourceConnection name="ThisWorkbookDataModel"/>
      </ext>
    </extLst>
  </cacheSource>
  <cacheFields count="0"/>
  <cacheHierarchies count="8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Person_Region]" caption="Person_Region" attribute="1" defaultMemberUniqueName="[Orders].[Person_Region].[All]" allUniqueName="[Orders].[Person_Region].[All]" dimensionUniqueName="[Orders]" displayFolder="" count="0" memberValueDatatype="130" unbalanced="0"/>
    <cacheHierarchy uniqueName="[Orders].[Returned_order]" caption="Returned_order" attribute="1" defaultMemberUniqueName="[Orders].[Returned_order].[All]" allUniqueName="[Orders].[Returned_order].[All]" dimensionUniqueName="[Orders]" displayFolder="" count="0" memberValueDatatype="130" unbalanced="0"/>
    <cacheHierarchy uniqueName="[Orders].[Shipping_cost_per_unit]" caption="Shipping_cost_per_unit" attribute="1" defaultMemberUniqueName="[Orders].[Shipping_cost_per_unit].[All]" allUniqueName="[Orders].[Shipping_cost_per_unit].[All]" dimensionUniqueName="[Orders]" displayFolder="" count="0" memberValueDatatype="20"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order_hit_loss]" caption="order_hit_loss" attribute="1" defaultMemberUniqueName="[Orders].[order_hit_loss].[All]" allUniqueName="[Orders].[order_hit_loss].[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edit_sales]" caption="edit_sales" attribute="1" defaultMemberUniqueName="[Orders].[edit_sales].[All]" allUniqueName="[Orders].[edit_sales].[All]" dimensionUniqueName="[Orders]" displayFolder="" count="0" memberValueDatatype="5" unbalanced="0"/>
    <cacheHierarchy uniqueName="[Orders].[edit_cost]" caption="edit_cost" attribute="1" defaultMemberUniqueName="[Orders].[edit_cost].[All]" allUniqueName="[Orders].[edit_cost].[All]" dimensionUniqueName="[Orders]" displayFolder="" count="0" memberValueDatatype="5" unbalanced="0"/>
    <cacheHierarchy uniqueName="[Orders].[edit_profit]" caption="edit_profit" attribute="1" defaultMemberUniqueName="[Orders].[edit_profit].[All]" allUniqueName="[Orders].[edit_profit].[All]" dimensionUniqueName="[Orders]" displayFolder="" count="0" memberValueDatatype="5" unbalanced="0"/>
    <cacheHierarchy uniqueName="[Orders].[edit_discount_value]" caption="edit_discount_value" attribute="1" defaultMemberUniqueName="[Orders].[edit_discount_value].[All]" allUniqueName="[Orders].[edit_discount_value].[All]" dimensionUniqueName="[Orders]" displayFolder="" count="0" memberValueDatatype="5" unbalanced="0"/>
    <cacheHierarchy uniqueName="[Orders].[edit_shipping_cost]" caption="edit_shipping_cost" attribute="1" defaultMemberUniqueName="[Orders].[edit_shipping_cost].[All]" allUniqueName="[Orders].[edit_shipping_cost].[All]" dimensionUniqueName="[Orders]" displayFolder="" count="0" memberValueDatatype="20" unbalanced="0"/>
    <cacheHierarchy uniqueName="[Orders].[edit_quantity]" caption="edit_quantity" attribute="1" defaultMemberUniqueName="[Orders].[edit_quantity].[All]" allUniqueName="[Orders].[edit_quantity].[All]" dimensionUniqueName="[Orders]" displayFolder="" count="0" memberValueDatatype="20" unbalanced="0"/>
    <cacheHierarchy uniqueName="[Orders].[edit_orderid]" caption="edit_orderid" attribute="1" defaultMemberUniqueName="[Orders].[edit_orderid].[All]" allUniqueName="[Orders].[edit_orderi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Measures].[Sum of edit_sales]" caption="Sum of edit_sales" measure="1" displayFolder="" measureGroup="Orders" count="0">
      <extLst>
        <ext xmlns:x15="http://schemas.microsoft.com/office/spreadsheetml/2010/11/main" uri="{B97F6D7D-B522-45F9-BDA1-12C45D357490}">
          <x15:cacheHierarchy aggregatedColumn="36"/>
        </ext>
      </extLst>
    </cacheHierarchy>
    <cacheHierarchy uniqueName="[Measures].[Sum of edit_profit]" caption="Sum of edit_profit" measure="1" displayFolder="" measureGroup="Orders" count="0">
      <extLst>
        <ext xmlns:x15="http://schemas.microsoft.com/office/spreadsheetml/2010/11/main" uri="{B97F6D7D-B522-45F9-BDA1-12C45D357490}">
          <x15:cacheHierarchy aggregatedColumn="38"/>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discount]" caption="total discount" measure="1" displayFolder="" measureGroup="Orders" count="0"/>
    <cacheHierarchy uniqueName="[Measures].[total sales return]" caption="total sales return" measure="1" displayFolder="" measureGroup="Orders" count="0"/>
    <cacheHierarchy uniqueName="[Measures].[total cost return]" caption="total cost return" measure="1" displayFolder="" measureGroup="Orders" count="0"/>
    <cacheHierarchy uniqueName="[Measures].[total profit return]" caption="total profit return" measure="1" displayFolder="" measureGroup="Orders" count="0"/>
    <cacheHierarchy uniqueName="[Measures].[total orders return]" caption="total orders return" measure="1" displayFolder="" measureGroup="Orders" count="0"/>
    <cacheHierarchy uniqueName="[Measures].[total discount return]" caption="total discount return" measure="1" displayFolder="" measureGroup="Orders" count="0"/>
    <cacheHierarchy uniqueName="[Measures].[total shipping cost]" caption="total shipping cost" measure="1" displayFolder="" measureGroup="Orders" count="0"/>
    <cacheHierarchy uniqueName="[Measures].[total shipping cost return]" caption="total shipping cost return" measure="1" displayFolder="" measureGroup="Orders" count="0"/>
    <cacheHierarchy uniqueName="[Measures].[total really sales]" caption="total really sales" measure="1" displayFolder="" measureGroup="Orders" count="0"/>
    <cacheHierarchy uniqueName="[Measures].[total really cost]" caption="total really cost" measure="1" displayFolder="" measureGroup="Orders" count="0"/>
    <cacheHierarchy uniqueName="[Measures].[total really profit]" caption="total really profit" measure="1" displayFolder="" measureGroup="Orders" count="0"/>
    <cacheHierarchy uniqueName="[Measures].[total really orders]" caption="total really orders" measure="1" displayFolder="" measureGroup="Orders" count="0"/>
    <cacheHierarchy uniqueName="[Measures].[total really discount]" caption="total really discount" measure="1" displayFolder="" measureGroup="Orders" count="0"/>
    <cacheHierarchy uniqueName="[Measures].[total really shipping cost]" caption="total really shipping cost" measure="1" displayFolder="" measureGroup="Orders" count="0"/>
    <cacheHierarchy uniqueName="[Measures].[total quantity]" caption="total quantity" measure="1" displayFolder="" measureGroup="Orders" count="0"/>
    <cacheHierarchy uniqueName="[Measures].[total quantity return]" caption="total quantity return" measure="1" displayFolder="" measureGroup="Orders" count="0"/>
    <cacheHierarchy uniqueName="[Measures].[total really quantity]" caption="total really quantity" measure="1" displayFolder="" measureGroup="Orders" count="0"/>
    <cacheHierarchy uniqueName="[Measures].[percentage return order]" caption="percentage return order" measure="1" displayFolder="" measureGroup="Orders" count="0"/>
    <cacheHierarchy uniqueName="[Measures].[net profit margin]" caption="net profit margin" measure="1" displayFolder="" measureGroup="Orders" count="0"/>
    <cacheHierarchy uniqueName="[Measures].[all cost]" caption="all cost" measure="1" displayFolder="" measureGroup="Orders" count="0"/>
    <cacheHierarchy uniqueName="[Measures].[net profit]" caption="net profit" measure="1" displayFolder="" measureGroup="Orders" count="0"/>
    <cacheHierarchy uniqueName="[Measures].[ROI]" caption="ROI"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 Cost]" caption="__XL_Count Shipping Cost" measure="1" displayFolder="" measureGroup="Shipping Cos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44380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6CE457-E289-4877-B2E9-316AAABD471D}" name="regionpercentagesales" cacheId="650" applyNumberFormats="0" applyBorderFormats="0" applyFontFormats="0" applyPatternFormats="0" applyAlignmentFormats="0" applyWidthHeightFormats="1" dataCaption="Values" tag="018a471b-e02f-40aa-8c8e-5670f907d90b" updatedVersion="8" minRefreshableVersion="3" useAutoFormatting="1" itemPrintTitles="1" createdVersion="5" indent="0" outline="1" outlineData="1" multipleFieldFilters="0" chartFormat="6">
  <location ref="C46:D51" firstHeaderRow="1"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1" subtotal="count" showDataAs="percentOfTotal" baseField="0" baseItem="0" numFmtId="10"/>
  </dataFields>
  <chartFormats count="1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3"/>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0"/>
          </reference>
        </references>
      </pivotArea>
    </chartFormat>
    <chartFormat chart="5" format="17">
      <pivotArea type="data" outline="0" fieldPosition="0">
        <references count="2">
          <reference field="4294967294" count="1" selected="0">
            <x v="0"/>
          </reference>
          <reference field="2" count="1" selected="0">
            <x v="1"/>
          </reference>
        </references>
      </pivotArea>
    </chartFormat>
    <chartFormat chart="5" format="18">
      <pivotArea type="data" outline="0" fieldPosition="0">
        <references count="2">
          <reference field="4294967294" count="1" selected="0">
            <x v="0"/>
          </reference>
          <reference field="2" count="1" selected="0">
            <x v="2"/>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B6BDFE-1FD1-4C23-8BD6-C4815B028BF7}" name="subcatagorysales" cacheId="668" applyNumberFormats="0" applyBorderFormats="0" applyFontFormats="0" applyPatternFormats="0" applyAlignmentFormats="0" applyWidthHeightFormats="1" dataCaption="Values" tag="562315b0-7ab3-4a16-9320-011f61dd811b" updatedVersion="8" minRefreshableVersion="3" useAutoFormatting="1" rowGrandTotals="0" colGrandTotals="0" itemPrintTitles="1" createdVersion="5" indent="0" compact="0" compactData="0" multipleFieldFilters="0">
  <location ref="A22:C39" firstHeaderRow="1" firstDataRow="1" firstDataCol="2"/>
  <pivotFields count="6">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17">
    <i>
      <x/>
      <x/>
    </i>
    <i r="1">
      <x v="1"/>
    </i>
    <i r="1">
      <x v="2"/>
    </i>
    <i r="1">
      <x v="3"/>
    </i>
    <i>
      <x v="1"/>
      <x v="4"/>
    </i>
    <i r="1">
      <x v="5"/>
    </i>
    <i r="1">
      <x v="6"/>
    </i>
    <i r="1">
      <x v="7"/>
    </i>
    <i r="1">
      <x v="8"/>
    </i>
    <i r="1">
      <x v="9"/>
    </i>
    <i r="1">
      <x v="10"/>
    </i>
    <i r="1">
      <x v="11"/>
    </i>
    <i r="1">
      <x v="12"/>
    </i>
    <i>
      <x v="2"/>
      <x v="13"/>
    </i>
    <i r="1">
      <x v="14"/>
    </i>
    <i r="1">
      <x v="15"/>
    </i>
    <i r="1">
      <x v="16"/>
    </i>
  </rowItems>
  <colItems count="1">
    <i/>
  </colItems>
  <dataFields count="1">
    <dataField fld="2" subtotal="count" baseField="0" baseItem="0"/>
  </dataField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2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05C3C2-CB7C-44E5-A462-31EAB51C1489}" name="PivotTable1" cacheId="671" applyNumberFormats="0" applyBorderFormats="0" applyFontFormats="0" applyPatternFormats="0" applyAlignmentFormats="0" applyWidthHeightFormats="1" dataCaption="Values" tag="b1bee300-b020-4129-9321-06a6be2a55b0" updatedVersion="8" minRefreshableVersion="3" useAutoFormatting="1" itemPrintTitles="1" createdVersion="5" indent="0" outline="1" outlineData="1" multipleFieldFilters="0" chartFormat="20">
  <location ref="M1:N7" firstHeaderRow="1" firstDataRow="1" firstDataCol="1"/>
  <pivotFields count="6">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3"/>
    </i>
    <i>
      <x v="4"/>
    </i>
    <i>
      <x v="2"/>
    </i>
    <i t="grand">
      <x/>
    </i>
  </rowItems>
  <colItems count="1">
    <i/>
  </colItems>
  <dataFields count="1">
    <dataField fld="0" subtotal="count" baseField="0" baseItem="0" numFmtId="165"/>
  </dataFields>
  <chartFormats count="4">
    <chartFormat chart="4"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63">
      <autoFilter ref="A1">
        <filterColumn colId="0">
          <top10 val="5" filterVal="5"/>
        </filterColumn>
      </autoFilter>
    </filter>
    <filter fld="2" type="count" id="4" iMeasureHier="63">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Shipping 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17767-5815-46F3-B129-4C50B140D2B9}" name="sales_monthly" cacheId="665" applyNumberFormats="0" applyBorderFormats="0" applyFontFormats="0" applyPatternFormats="0" applyAlignmentFormats="0" applyWidthHeightFormats="1" dataCaption="Values" tag="516aa13c-8a6b-46fe-8bc3-5e69c4d6c9f8" updatedVersion="8" minRefreshableVersion="3" useAutoFormatting="1" itemPrintTitles="1" createdVersion="5" indent="0" outline="1" outlineData="1" multipleFieldFilters="0" chartFormat="15">
  <location ref="A1:B14"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1" numFmtId="165"/>
  </dataFields>
  <chartFormats count="2">
    <chartFormat chart="4"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607FF7-3B0C-4664-84B9-E2201539C748}" name="PivotTable2" cacheId="674" applyNumberFormats="0" applyBorderFormats="0" applyFontFormats="0" applyPatternFormats="0" applyAlignmentFormats="0" applyWidthHeightFormats="1" dataCaption="Values" tag="b2fb9438-e97a-4ac2-8a8c-be7436ef221f" updatedVersion="8" minRefreshableVersion="3" useAutoFormatting="1" itemPrintTitles="1" createdVersion="5" indent="0" outline="1" outlineData="1" multipleFieldFilters="0" chartFormat="2">
  <location ref="S105:T118"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8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DE4415-D38F-4BB2-9B24-0ED74FB1C4B2}" name="profit card" cacheId="1113" applyNumberFormats="0" applyBorderFormats="0" applyFontFormats="0" applyPatternFormats="0" applyAlignmentFormats="0" applyWidthHeightFormats="1" dataCaption="Values" tag="4d291b2a-f954-4dd6-bcf7-0c39e605a0f9" updatedVersion="8" minRefreshableVersion="3" useAutoFormatting="1" itemPrintTitles="1" createdVersion="5" indent="0" outline="1" outlineData="1" multipleFieldFilters="0" chartFormat="9">
  <location ref="U1:V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1A9496-3F9D-4595-8A08-DC4980906BE5}" name="PivotTable4" cacheId="711" applyNumberFormats="0" applyBorderFormats="0" applyFontFormats="0" applyPatternFormats="0" applyAlignmentFormats="0" applyWidthHeightFormats="1" dataCaption="Values" tag="7dbbf72c-15e4-4f91-9351-985b14fa3bb3" updatedVersion="8" minRefreshableVersion="3" useAutoFormatting="1" itemPrintTitles="1" createdVersion="5" indent="0" outline="1" outlineData="1" multipleFieldFilters="0" chartFormat="1">
  <location ref="K30:L43"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AF944-2FEF-422B-BAD6-F9993C0DFC15}" name="cost card2" cacheId="1107" applyNumberFormats="0" applyBorderFormats="0" applyFontFormats="0" applyPatternFormats="0" applyAlignmentFormats="0" applyWidthHeightFormats="1" dataCaption="Values" tag="12bbca93-ee89-4293-a2d3-193e562a1d1d" updatedVersion="8" minRefreshableVersion="3" useAutoFormatting="1" itemPrintTitles="1" createdVersion="5" indent="0" outline="1" outlineData="1" multipleFieldFilters="0" chartFormat="14">
  <location ref="B103:C1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3" numFmtId="165"/>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2D8B98-C511-4BC6-8F77-EDB15C14652B}" name="orders_card" cacheId="656" applyNumberFormats="0" applyBorderFormats="0" applyFontFormats="0" applyPatternFormats="0" applyAlignmentFormats="0" applyWidthHeightFormats="1" dataCaption="Values" tag="31a79be3-6231-4182-805e-323b1fecc7b6" updatedVersion="8" minRefreshableVersion="3" useAutoFormatting="1" itemPrintTitles="1" createdVersion="5" indent="0" outline="1" outlineData="1" multipleFieldFilters="0" chartFormat="6">
  <location ref="A31:B44"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358483-8108-45BA-B333-9906125E13DC}" name="profit margin card" cacheId="1116" applyNumberFormats="0" applyBorderFormats="0" applyFontFormats="0" applyPatternFormats="0" applyAlignmentFormats="0" applyWidthHeightFormats="1" dataCaption="Values" tag="25494516-fdfa-4c53-b6cd-57d67eb77440" updatedVersion="8" minRefreshableVersion="3" useAutoFormatting="1" itemPrintTitles="1" createdVersion="5" indent="0" outline="1" outlineData="1" multipleFieldFilters="0" chartFormat="14">
  <location ref="F31:G4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532E7F-9B29-4E29-9E05-E1F1308004F1}" name="quantity_card" cacheId="659" applyNumberFormats="0" applyBorderFormats="0" applyFontFormats="0" applyPatternFormats="0" applyAlignmentFormats="0" applyWidthHeightFormats="1" dataCaption="Values" tag="738d1914-29e7-415e-b620-f1ad3cc978e1" updatedVersion="8" minRefreshableVersion="3" useAutoFormatting="1" itemPrintTitles="1" createdVersion="5" indent="0" outline="1" outlineData="1" multipleFieldFilters="0" chartFormat="19">
  <location ref="I1:J1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44FF4B-C1B2-4788-8674-78E19A902D5A}" name="sales_card" cacheId="662" applyNumberFormats="0" applyBorderFormats="0" applyFontFormats="0" applyPatternFormats="0" applyAlignmentFormats="0" applyWidthHeightFormats="1" dataCaption="Values" tag="5c10493b-342d-491e-a593-6fc05b933817" updatedVersion="8" minRefreshableVersion="3" useAutoFormatting="1" itemPrintTitles="1" createdVersion="5" indent="0" outline="1" outlineData="1" multipleFieldFilters="0" chartFormat="8">
  <location ref="A1:B1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AAB2BA-BAC2-4FEF-B4C4-1CA584BCC8ED}" name="cost_card1" cacheId="653" applyNumberFormats="0" applyBorderFormats="0" applyFontFormats="0" applyPatternFormats="0" applyAlignmentFormats="0" applyWidthHeightFormats="1" dataCaption="Values" tag="da04c431-5668-44e6-bf2a-2c7bbf8babbb" updatedVersion="8" minRefreshableVersion="3" useAutoFormatting="1" itemPrintTitles="1" createdVersion="5" indent="0" outline="1" outlineData="1" multipleFieldFilters="0" chartFormat="6">
  <location ref="E1:F1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E85278-6626-4EC0-8E74-35E1768BA99C}" name="PivotTable29" cacheId="699" applyNumberFormats="0" applyBorderFormats="0" applyFontFormats="0" applyPatternFormats="0" applyAlignmentFormats="0" applyWidthHeightFormats="1" dataCaption="Values" tag="c6496e18-653a-4605-be60-193d7588209b" updatedVersion="8" minRefreshableVersion="3" useAutoFormatting="1" itemPrintTitles="1" createdVersion="5" indent="0" outline="1" outlineData="1" multipleFieldFilters="0" chartFormat="1">
  <location ref="M1:N1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8FEBC0-F6B3-48D4-A622-1ECD12335E8A}" name="PivotTable5" cacheId="714" applyNumberFormats="0" applyBorderFormats="0" applyFontFormats="0" applyPatternFormats="0" applyAlignmentFormats="0" applyWidthHeightFormats="1" dataCaption="Values" tag="2aacb3cb-1f8d-4644-960a-93a540af004a" updatedVersion="8" minRefreshableVersion="3" useAutoFormatting="1" itemPrintTitles="1" createdVersion="5" indent="0" outline="1" outlineData="1" multipleFieldFilters="0" chartFormat="1">
  <location ref="A65:J70" firstHeaderRow="0" firstDataRow="1" firstDataCol="1"/>
  <pivotFields count="1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9">
    <i>
      <x/>
    </i>
    <i i="1">
      <x v="1"/>
    </i>
    <i i="2">
      <x v="2"/>
    </i>
    <i i="3">
      <x v="3"/>
    </i>
    <i i="4">
      <x v="4"/>
    </i>
    <i i="5">
      <x v="5"/>
    </i>
    <i i="6">
      <x v="6"/>
    </i>
    <i i="7">
      <x v="7"/>
    </i>
    <i i="8">
      <x v="8"/>
    </i>
  </colItems>
  <dataFields count="9">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pivotHierarchies count="8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C6614F5-A176-49DF-ACD4-7E87BDCF6A42}" name="PivotTable30" cacheId="702" applyNumberFormats="0" applyBorderFormats="0" applyFontFormats="0" applyPatternFormats="0" applyAlignmentFormats="0" applyWidthHeightFormats="1" dataCaption="Values" tag="b9482191-f279-48dc-99d1-3b2454395cef" updatedVersion="8" minRefreshableVersion="3" useAutoFormatting="1" itemPrintTitles="1" createdVersion="5" indent="0" outline="1" outlineData="1" multipleFieldFilters="0" chartFormat="1">
  <location ref="Q1:R1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F240B39-7C56-47E8-90B0-16255F0470F6}" name="order card2" cacheId="1110" applyNumberFormats="0" applyBorderFormats="0" applyFontFormats="0" applyPatternFormats="0" applyAlignmentFormats="0" applyWidthHeightFormats="1" dataCaption="Values" tag="b2fb9438-e97a-4ac2-8a8c-be7436ef221f" updatedVersion="8" minRefreshableVersion="3" useAutoFormatting="1" itemPrintTitles="1" createdVersion="5" indent="0" outline="1" outlineData="1" multipleFieldFilters="0" chartFormat="4">
  <location ref="N102:O1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3"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B55BB7-946D-426E-B1B8-D58B4CE77D28}" name="quantity card2" cacheId="1119" applyNumberFormats="0" applyBorderFormats="0" applyFontFormats="0" applyPatternFormats="0" applyAlignmentFormats="0" applyWidthHeightFormats="1" dataCaption="Values" tag="881958c2-e68f-4bd5-afe0-72c9b4c41634" updatedVersion="8" minRefreshableVersion="3" useAutoFormatting="1" itemPrintTitles="1" createdVersion="5" indent="0" outline="1" outlineData="1" multipleFieldFilters="0" chartFormat="5">
  <location ref="I103:J1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6"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D4C563-F842-41F6-A808-15DDED49C4B8}" name="PivotTable1" cacheId="1095" applyNumberFormats="0" applyBorderFormats="0" applyFontFormats="0" applyPatternFormats="0" applyAlignmentFormats="0" applyWidthHeightFormats="1" dataCaption="Values" tag="933f83f2-b351-4443-a50c-b8d683220dee" updatedVersion="8" minRefreshableVersion="3" useAutoFormatting="1" itemPrintTitles="1" createdVersion="5" indent="0" outline="1" outlineData="1" multipleFieldFilters="0" chartFormat="3">
  <location ref="R19:S25"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2"/>
    </i>
    <i>
      <x v="1"/>
    </i>
    <i t="grand">
      <x/>
    </i>
  </rowItems>
  <colItems count="1">
    <i/>
  </colItems>
  <dataFields count="1">
    <dataField fld="1" subtotal="count" baseField="0" baseItem="1"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5">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 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2286D3E-10B4-45B8-B924-B675758F15B1}" name="PivotTable15" cacheId="1098" applyNumberFormats="0" applyBorderFormats="0" applyFontFormats="0" applyPatternFormats="0" applyAlignmentFormats="0" applyWidthHeightFormats="1" dataCaption="Values" tag="8f32616e-25c7-4749-81da-eaad13dc9189" updatedVersion="8" minRefreshableVersion="3" useAutoFormatting="1" itemPrintTitles="1" createdVersion="5" indent="0" outline="1" outlineData="1" multipleFieldFilters="0" chartFormat="3">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2"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53608F1-065A-43FF-9462-5453F39FA4D6}" name="PivotTable3" cacheId="1104" applyNumberFormats="0" applyBorderFormats="0" applyFontFormats="0" applyPatternFormats="0" applyAlignmentFormats="0" applyWidthHeightFormats="1" dataCaption="Values" tag="6241546a-d539-4455-9714-d75d314c454b" updatedVersion="8" minRefreshableVersion="3" useAutoFormatting="1" rowGrandTotals="0" colGrandTotals="0" itemPrintTitles="1" createdVersion="5" indent="0" compact="0" compactData="0" multipleFieldFilters="0">
  <location ref="S65:U82" firstHeaderRow="1" firstDataRow="1" firstDataCol="2"/>
  <pivotFields count="4">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17">
    <i>
      <x/>
      <x/>
    </i>
    <i r="1">
      <x v="1"/>
    </i>
    <i r="1">
      <x v="2"/>
    </i>
    <i r="1">
      <x v="3"/>
    </i>
    <i>
      <x v="1"/>
      <x v="4"/>
    </i>
    <i r="1">
      <x v="5"/>
    </i>
    <i r="1">
      <x v="6"/>
    </i>
    <i r="1">
      <x v="7"/>
    </i>
    <i r="1">
      <x v="8"/>
    </i>
    <i r="1">
      <x v="9"/>
    </i>
    <i r="1">
      <x v="10"/>
    </i>
    <i r="1">
      <x v="11"/>
    </i>
    <i r="1">
      <x v="12"/>
    </i>
    <i>
      <x v="2"/>
      <x v="13"/>
    </i>
    <i r="1">
      <x v="14"/>
    </i>
    <i r="1">
      <x v="15"/>
    </i>
    <i r="1">
      <x v="16"/>
    </i>
  </rowItems>
  <colItems count="1">
    <i/>
  </colItems>
  <dataFields count="1">
    <dataField fld="2" subtotal="count" baseField="1" baseItem="14" numFmtId="167"/>
  </dataField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2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4581561-0B5C-4150-92FB-55258CCFFDAE}" name="PivotTable2" cacheId="1101" applyNumberFormats="0" applyBorderFormats="0" applyFontFormats="0" applyPatternFormats="0" applyAlignmentFormats="0" applyWidthHeightFormats="1" dataCaption="Values" tag="6a59cba0-04c2-4acd-937f-79f5b09af823" updatedVersion="8" minRefreshableVersion="3" useAutoFormatting="1" itemPrintTitles="1" createdVersion="5" indent="0" outline="1" outlineData="1" multipleFieldFilters="0" chartFormat="3">
  <location ref="S42:T4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Hierarchies count="84">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A8B8405-722B-495A-A758-5FA79BED9796}" sourceName="[People].[Region]">
  <pivotTables>
    <pivotTable tabId="3" name="regionpercentagesales"/>
    <pivotTable tabId="4" name="cost_card1"/>
    <pivotTable tabId="4" name="orders_card"/>
    <pivotTable tabId="4" name="quantity_card"/>
    <pivotTable tabId="4" name="sales_card"/>
    <pivotTable tabId="3" name="PivotTable1"/>
    <pivotTable tabId="3" name="sales_monthly"/>
    <pivotTable tabId="3" name="subcatagorysales"/>
  </pivotTables>
  <data>
    <olap pivotCacheId="1109222129">
      <levels count="2">
        <level uniqueName="[People].[Region].[(All)]" sourceCaption="(All)" count="0"/>
        <level uniqueName="[People].[Region].[Region]" sourceCaption="Region" count="4">
          <ranges>
            <range startItem="0">
              <i n="[People].[Region].&amp;[Central]" c="Central"/>
              <i n="[People].[Region].&amp;[East]" c="East"/>
              <i n="[People].[Region].&amp;[South]" c="South"/>
              <i n="[People].[Region].&amp;[West]" c="West"/>
            </range>
          </ranges>
        </level>
      </levels>
      <selections count="1">
        <selection n="[Peopl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768F9B-B431-4BD1-82DE-58DE65E65723}" sourceName="[Calendar].[Year]">
  <pivotTables>
    <pivotTable tabId="3" name="sales_monthly"/>
    <pivotTable tabId="4" name="cost_card1"/>
    <pivotTable tabId="4" name="orders_card"/>
    <pivotTable tabId="4" name="quantity_card"/>
    <pivotTable tabId="4" name="sales_card"/>
    <pivotTable tabId="3" name="PivotTable1"/>
    <pivotTable tabId="3" name="regionpercentagesales"/>
    <pivotTable tabId="3" name="subcatagorysales"/>
  </pivotTables>
  <data>
    <olap pivotCacheId="1109222129">
      <levels count="2">
        <level uniqueName="[Calendar].[Year].[(All)]" sourceCaption="(All)" count="0"/>
        <level uniqueName="[Calendar].[Year].[Year]" sourceCaption="Year" count="5">
          <ranges>
            <range startItem="0">
              <i n="[Calendar].[Year].&amp;[2014]" c="2014"/>
              <i n="[Calendar].[Year].&amp;[2015]" c="2015"/>
              <i n="[Calendar].[Year].&amp;[2016]" c="2016"/>
              <i n="[Calendar].[Year].&amp;[2017]" c="2017"/>
              <i n="[Calendar].[Year].&amp;[2018]" c="2018" nd="1"/>
            </range>
          </ranges>
        </level>
      </levels>
      <selections count="1">
        <selection n="[Calendar].[Year].[All]"/>
      </selections>
    </olap>
  </data>
  <extLst>
    <x:ext xmlns:x15="http://schemas.microsoft.com/office/spreadsheetml/2010/11/main" uri="{470722E0-AACD-4C17-9CDC-17EF765DBC7E}">
      <x15:slicerCacheHideItemsWithNoData count="1">
        <x15:slicerCacheOlapLevelName uniqueName="[Calendar].[Year].[Year]"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ADD2AB2-88C7-4328-92E0-04C7A05DFCAB}" sourceName="[Calendar].[Month]">
  <pivotTables>
    <pivotTable tabId="3" name="sales_monthly"/>
    <pivotTable tabId="4" name="cost_card1"/>
    <pivotTable tabId="4" name="orders_card"/>
    <pivotTable tabId="4" name="quantity_card"/>
    <pivotTable tabId="4" name="sales_card"/>
    <pivotTable tabId="3" name="PivotTable1"/>
    <pivotTable tabId="3" name="regionpercentagesales"/>
    <pivotTable tabId="3" name="subcatagorysales"/>
  </pivotTables>
  <data>
    <olap pivotCacheId="1109222129">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F663EC3-C7A8-43A6-86DB-D6DA009CB6BD}" sourceName="[Calendar].[Month]">
  <pivotTables>
    <pivotTable tabId="5" name="PivotTable15"/>
    <pivotTable tabId="5" name="PivotTable1"/>
    <pivotTable tabId="5" name="PivotTable2"/>
    <pivotTable tabId="5" name="PivotTable3"/>
    <pivotTable tabId="4" name="cost card2"/>
    <pivotTable tabId="4" name="order card2"/>
    <pivotTable tabId="4" name="profit card"/>
    <pivotTable tabId="4" name="profit margin card"/>
    <pivotTable tabId="4" name="quantity card2"/>
  </pivotTables>
  <data>
    <olap pivotCacheId="1074438038">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FBDB818-ADF9-4908-974F-F802895DBB06}" sourceName="[Calendar].[Year]">
  <pivotTables>
    <pivotTable tabId="5" name="PivotTable1"/>
    <pivotTable tabId="5" name="PivotTable15"/>
    <pivotTable tabId="5" name="PivotTable2"/>
    <pivotTable tabId="5" name="PivotTable3"/>
    <pivotTable tabId="4" name="cost card2"/>
    <pivotTable tabId="4" name="order card2"/>
    <pivotTable tabId="4" name="profit card"/>
    <pivotTable tabId="4" name="profit margin card"/>
    <pivotTable tabId="4" name="quantity card2"/>
  </pivotTables>
  <data>
    <olap pivotCacheId="1074438038">
      <levels count="2">
        <level uniqueName="[Calendar].[Year].[(All)]" sourceCaption="(All)" count="0"/>
        <level uniqueName="[Calendar].[Year].[Year]" sourceCaption="Year" count="5">
          <ranges>
            <range startItem="0">
              <i n="[Calendar].[Year].&amp;[2014]" c="2014"/>
              <i n="[Calendar].[Year].&amp;[2015]" c="2015"/>
              <i n="[Calendar].[Year].&amp;[2016]" c="2016"/>
              <i n="[Calendar].[Year].&amp;[2017]" c="2017"/>
              <i n="[Calendar].[Year].&amp;[2018]" c="2018" nd="1"/>
            </range>
          </ranges>
        </level>
      </levels>
      <selections count="1">
        <selection n="[Calendar].[Year].[All]"/>
      </selections>
    </olap>
  </data>
  <extLst>
    <x:ext xmlns:x15="http://schemas.microsoft.com/office/spreadsheetml/2010/11/main" uri="{470722E0-AACD-4C17-9CDC-17EF765DBC7E}">
      <x15:slicerCacheHideItemsWithNoData count="1">
        <x15:slicerCacheOlapLevelName uniqueName="[Calendar].[Year].[Year]" count="1"/>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AEA204-A438-4D3A-8D3F-2B8EC927CC50}" sourceName="[People].[Region]">
  <pivotTables>
    <pivotTable tabId="5" name="PivotTable1"/>
    <pivotTable tabId="5" name="PivotTable15"/>
    <pivotTable tabId="5" name="PivotTable2"/>
    <pivotTable tabId="5" name="PivotTable3"/>
    <pivotTable tabId="4" name="cost card2"/>
    <pivotTable tabId="4" name="order card2"/>
    <pivotTable tabId="4" name="profit card"/>
    <pivotTable tabId="4" name="profit margin card"/>
    <pivotTable tabId="4" name="quantity card2"/>
  </pivotTables>
  <data>
    <olap pivotCacheId="1074438038">
      <levels count="2">
        <level uniqueName="[People].[Region].[(All)]" sourceCaption="(All)" count="0"/>
        <level uniqueName="[People].[Region].[Region]" sourceCaption="Region" count="4">
          <ranges>
            <range startItem="0">
              <i n="[People].[Region].&amp;[Central]" c="Central"/>
              <i n="[People].[Region].&amp;[East]" c="East"/>
              <i n="[People].[Region].&amp;[South]" c="South"/>
              <i n="[People].[Region].&amp;[West]" c="West"/>
            </range>
          </ranges>
        </level>
      </levels>
      <selections count="1">
        <selection n="[Peopl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39AB09-E0D7-484C-85D1-6CE4AC8611D1}" cache="Slicer_Region1" caption="Region" level="1" rowHeight="241300"/>
  <slicer name="Year 1" xr10:uid="{444BC2DA-8E57-447E-B073-A128F1FB3131}" cache="Slicer_Year" caption="Year" level="1" rowHeight="241300"/>
  <slicer name="Month 1" xr10:uid="{45F1AA07-1501-4A42-BC97-8335738A55BD}" cache="Slicer_Month" caption="Month"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4B5E6784-136A-4D0B-9A10-46860014ADC3}" cache="Slicer_Month1" caption="Month" columnCount="2" level="1" rowHeight="241300"/>
  <slicer name="Year 3" xr10:uid="{4B117BA9-FE51-4B3C-B806-8195E9DB0E47}" cache="Slicer_Year1" caption="Year" level="1" rowHeight="241300"/>
  <slicer name="Region 3" xr10:uid="{85E1D560-13D0-4AEC-8E57-86C2AC35EE70}" cache="Slicer_Region" caption="Region"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7D923B-12D8-44A6-BE8D-9999E92C7951}" cache="Slicer_Region1" caption="Region" level="1" rowHeight="241300"/>
  <slicer name="Year" xr10:uid="{64891BDB-99DE-4753-A722-D8C407A13842}" cache="Slicer_Year" caption="Year" level="1" rowHeight="241300"/>
  <slicer name="Month" xr10:uid="{9A56BBF9-2FAE-4C30-AEAD-9F38561F359A}" cache="Slicer_Month" caption="Month"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EA0FC25-7E07-4FD1-9397-414EA6665344}" cache="Slicer_Month1" caption="Month" startItem="4" level="1" rowHeight="241300"/>
  <slicer name="Year 2" xr10:uid="{BB65FA0E-C56D-47A7-8974-99BB70D73645}" cache="Slicer_Year1" caption="Year" level="1" rowHeight="241300"/>
  <slicer name="Region 2" xr10:uid="{2A3DD66B-8D08-4065-9276-2A72AF24B779}"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drawing" Target="../drawings/drawing6.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microsoft.com/office/2007/relationships/slicer" Target="../slicers/slicer4.xml"/><Relationship Id="rId5" Type="http://schemas.openxmlformats.org/officeDocument/2006/relationships/drawing" Target="../drawings/drawing7.xml"/><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F54:G55"/>
  <sheetViews>
    <sheetView showGridLines="0" zoomScaleNormal="100" workbookViewId="0"/>
  </sheetViews>
  <sheetFormatPr defaultRowHeight="15" x14ac:dyDescent="0.25"/>
  <cols>
    <col min="1" max="4" width="16.7109375" style="1" bestFit="1" customWidth="1"/>
    <col min="5" max="5" width="9.140625" style="1"/>
    <col min="6" max="6" width="18" style="1" customWidth="1"/>
    <col min="7" max="7" width="18.28515625" style="1" customWidth="1"/>
    <col min="8" max="9" width="9.140625" style="1" customWidth="1"/>
    <col min="10" max="10" width="9.140625" style="1"/>
    <col min="11" max="11" width="13.140625" style="1" bestFit="1" customWidth="1"/>
    <col min="12" max="12" width="17.42578125" style="1" bestFit="1" customWidth="1"/>
    <col min="13" max="16384" width="9.140625" style="1"/>
  </cols>
  <sheetData>
    <row r="54" spans="6:7" x14ac:dyDescent="0.25">
      <c r="F54" s="1">
        <f t="shared" ref="F54:F55" si="0">B54</f>
        <v>0</v>
      </c>
      <c r="G54" s="1">
        <f t="shared" ref="G54:G55" si="1">C54</f>
        <v>0</v>
      </c>
    </row>
    <row r="55" spans="6:7" x14ac:dyDescent="0.25">
      <c r="F55" s="1">
        <f t="shared" si="0"/>
        <v>0</v>
      </c>
      <c r="G55" s="1">
        <f t="shared" si="1"/>
        <v>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AF60-1A99-4F87-908D-4BCDB3B8EB2C}">
  <sheetPr codeName="Sheet2"/>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5150-B0C5-4371-BE5D-8C245476CE65}">
  <sheetPr codeName="Sheet3"/>
  <dimension ref="A1:N51"/>
  <sheetViews>
    <sheetView topLeftCell="F25" workbookViewId="0">
      <selection activeCell="I46" sqref="I46"/>
    </sheetView>
  </sheetViews>
  <sheetFormatPr defaultRowHeight="15" x14ac:dyDescent="0.25"/>
  <cols>
    <col min="1" max="1" width="13.140625" bestFit="1" customWidth="1"/>
    <col min="2" max="2" width="15.140625" bestFit="1" customWidth="1"/>
    <col min="3" max="4" width="15.5703125" bestFit="1" customWidth="1"/>
    <col min="5" max="5" width="20.28515625" customWidth="1"/>
    <col min="6" max="6" width="19.5703125" customWidth="1"/>
    <col min="7" max="7" width="20.28515625" customWidth="1"/>
    <col min="13" max="13" width="13.140625" bestFit="1" customWidth="1"/>
    <col min="14" max="15" width="15.5703125" bestFit="1" customWidth="1"/>
  </cols>
  <sheetData>
    <row r="1" spans="1:14" x14ac:dyDescent="0.25">
      <c r="A1" s="2" t="s">
        <v>0</v>
      </c>
      <c r="B1" t="s">
        <v>14</v>
      </c>
      <c r="M1" s="2" t="s">
        <v>0</v>
      </c>
      <c r="N1" t="s">
        <v>14</v>
      </c>
    </row>
    <row r="2" spans="1:14" x14ac:dyDescent="0.25">
      <c r="A2" s="3" t="s">
        <v>1</v>
      </c>
      <c r="B2" s="7">
        <v>90874.351599999995</v>
      </c>
      <c r="M2" s="3" t="s">
        <v>15</v>
      </c>
      <c r="N2" s="7">
        <v>392769.94300000032</v>
      </c>
    </row>
    <row r="3" spans="1:14" x14ac:dyDescent="0.25">
      <c r="A3" s="3" t="s">
        <v>2</v>
      </c>
      <c r="B3" s="7">
        <v>53351.046400000014</v>
      </c>
      <c r="M3" s="3" t="s">
        <v>16</v>
      </c>
      <c r="N3" s="7">
        <v>288485.15300000034</v>
      </c>
    </row>
    <row r="4" spans="1:14" x14ac:dyDescent="0.25">
      <c r="A4" s="3" t="s">
        <v>3</v>
      </c>
      <c r="B4" s="7">
        <v>182897.68580000015</v>
      </c>
      <c r="M4" s="3" t="s">
        <v>18</v>
      </c>
      <c r="N4" s="7">
        <v>160989.3174</v>
      </c>
    </row>
    <row r="5" spans="1:14" x14ac:dyDescent="0.25">
      <c r="A5" s="3" t="s">
        <v>4</v>
      </c>
      <c r="B5" s="7">
        <v>129647.25999999985</v>
      </c>
      <c r="M5" s="3" t="s">
        <v>19</v>
      </c>
      <c r="N5" s="7">
        <v>113573.4960000001</v>
      </c>
    </row>
    <row r="6" spans="1:14" x14ac:dyDescent="0.25">
      <c r="A6" s="3" t="s">
        <v>5</v>
      </c>
      <c r="B6" s="7">
        <v>142895.03369999991</v>
      </c>
      <c r="M6" s="3" t="s">
        <v>17</v>
      </c>
      <c r="N6" s="7">
        <v>112750.26700000001</v>
      </c>
    </row>
    <row r="7" spans="1:14" x14ac:dyDescent="0.25">
      <c r="A7" s="3" t="s">
        <v>6</v>
      </c>
      <c r="B7" s="7">
        <v>143072.60579999984</v>
      </c>
      <c r="M7" s="3" t="s">
        <v>13</v>
      </c>
      <c r="N7" s="7">
        <v>1068568.1763999998</v>
      </c>
    </row>
    <row r="8" spans="1:14" x14ac:dyDescent="0.25">
      <c r="A8" s="3" t="s">
        <v>7</v>
      </c>
      <c r="B8" s="7">
        <v>134785.42500000005</v>
      </c>
    </row>
    <row r="9" spans="1:14" x14ac:dyDescent="0.25">
      <c r="A9" s="3" t="s">
        <v>8</v>
      </c>
      <c r="B9" s="7">
        <v>140041.21600000016</v>
      </c>
    </row>
    <row r="10" spans="1:14" x14ac:dyDescent="0.25">
      <c r="A10" s="3" t="s">
        <v>9</v>
      </c>
      <c r="B10" s="7">
        <v>278165.40469999937</v>
      </c>
    </row>
    <row r="11" spans="1:14" x14ac:dyDescent="0.25">
      <c r="A11" s="3" t="s">
        <v>10</v>
      </c>
      <c r="B11" s="7">
        <v>184865.29170000023</v>
      </c>
    </row>
    <row r="12" spans="1:14" x14ac:dyDescent="0.25">
      <c r="A12" s="3" t="s">
        <v>11</v>
      </c>
      <c r="B12" s="7">
        <v>336446.55600000033</v>
      </c>
    </row>
    <row r="13" spans="1:14" x14ac:dyDescent="0.25">
      <c r="A13" s="3" t="s">
        <v>12</v>
      </c>
      <c r="B13" s="7">
        <v>299654.70570000017</v>
      </c>
    </row>
    <row r="14" spans="1:14" x14ac:dyDescent="0.25">
      <c r="A14" s="3" t="s">
        <v>13</v>
      </c>
      <c r="B14" s="7">
        <v>2116696.5823999755</v>
      </c>
    </row>
    <row r="22" spans="1:7" x14ac:dyDescent="0.25">
      <c r="A22" s="2" t="s">
        <v>40</v>
      </c>
      <c r="B22" s="2" t="s">
        <v>41</v>
      </c>
      <c r="C22" t="s">
        <v>14</v>
      </c>
      <c r="E22" t="str">
        <f t="shared" ref="E22:E39" si="0">A22</f>
        <v>Category</v>
      </c>
      <c r="F22" t="str">
        <f t="shared" ref="F22:F39" si="1">B22</f>
        <v>Sub-Category</v>
      </c>
      <c r="G22" t="str">
        <f t="shared" ref="G22:G39" si="2">C22</f>
        <v>total really sales</v>
      </c>
    </row>
    <row r="23" spans="1:7" x14ac:dyDescent="0.25">
      <c r="A23" t="s">
        <v>20</v>
      </c>
      <c r="B23" t="s">
        <v>23</v>
      </c>
      <c r="C23" s="11">
        <v>107435.35539999997</v>
      </c>
      <c r="E23" t="str">
        <f t="shared" si="0"/>
        <v>Furniture</v>
      </c>
      <c r="F23" t="str">
        <f t="shared" si="1"/>
        <v>Bookcases</v>
      </c>
      <c r="G23">
        <f t="shared" si="2"/>
        <v>107435.35539999997</v>
      </c>
    </row>
    <row r="24" spans="1:7" x14ac:dyDescent="0.25">
      <c r="A24" t="s">
        <v>20</v>
      </c>
      <c r="B24" t="s">
        <v>24</v>
      </c>
      <c r="C24" s="11">
        <v>303294.40100000042</v>
      </c>
      <c r="E24" t="str">
        <f t="shared" si="0"/>
        <v>Furniture</v>
      </c>
      <c r="F24" t="str">
        <f t="shared" si="1"/>
        <v>Chairs</v>
      </c>
      <c r="G24">
        <f t="shared" si="2"/>
        <v>303294.40100000042</v>
      </c>
    </row>
    <row r="25" spans="1:7" x14ac:dyDescent="0.25">
      <c r="A25" t="s">
        <v>20</v>
      </c>
      <c r="B25" t="s">
        <v>25</v>
      </c>
      <c r="C25" s="11">
        <v>82127.613999999885</v>
      </c>
      <c r="E25" t="str">
        <f t="shared" si="0"/>
        <v>Furniture</v>
      </c>
      <c r="F25" t="str">
        <f t="shared" si="1"/>
        <v>Furnishings</v>
      </c>
      <c r="G25">
        <f t="shared" si="2"/>
        <v>82127.613999999885</v>
      </c>
    </row>
    <row r="26" spans="1:7" x14ac:dyDescent="0.25">
      <c r="A26" t="s">
        <v>20</v>
      </c>
      <c r="B26" t="s">
        <v>26</v>
      </c>
      <c r="C26" s="11">
        <v>189923.24999999997</v>
      </c>
      <c r="E26" t="str">
        <f t="shared" si="0"/>
        <v>Furniture</v>
      </c>
      <c r="F26" t="str">
        <f t="shared" si="1"/>
        <v>Tables</v>
      </c>
      <c r="G26">
        <f t="shared" si="2"/>
        <v>189923.24999999997</v>
      </c>
    </row>
    <row r="27" spans="1:7" x14ac:dyDescent="0.25">
      <c r="A27" t="s">
        <v>21</v>
      </c>
      <c r="B27" t="s">
        <v>27</v>
      </c>
      <c r="C27" s="11">
        <v>97402.379000000103</v>
      </c>
      <c r="E27" t="str">
        <f t="shared" si="0"/>
        <v>Office Supplies</v>
      </c>
      <c r="F27" t="str">
        <f>B27</f>
        <v>Appliances</v>
      </c>
      <c r="G27">
        <f t="shared" si="2"/>
        <v>97402.379000000103</v>
      </c>
    </row>
    <row r="28" spans="1:7" x14ac:dyDescent="0.25">
      <c r="A28" t="s">
        <v>21</v>
      </c>
      <c r="B28" t="s">
        <v>28</v>
      </c>
      <c r="C28" s="11">
        <v>25689.668000000001</v>
      </c>
      <c r="E28" t="str">
        <f t="shared" si="0"/>
        <v>Office Supplies</v>
      </c>
      <c r="F28" t="str">
        <f t="shared" si="1"/>
        <v>Art</v>
      </c>
      <c r="G28">
        <f t="shared" si="2"/>
        <v>25689.668000000001</v>
      </c>
    </row>
    <row r="29" spans="1:7" x14ac:dyDescent="0.25">
      <c r="A29" t="s">
        <v>21</v>
      </c>
      <c r="B29" t="s">
        <v>29</v>
      </c>
      <c r="C29" s="11">
        <v>193429.58400000006</v>
      </c>
      <c r="E29" t="str">
        <f t="shared" si="0"/>
        <v>Office Supplies</v>
      </c>
      <c r="F29" t="str">
        <f t="shared" si="1"/>
        <v>Binders</v>
      </c>
      <c r="G29">
        <f t="shared" si="2"/>
        <v>193429.58400000006</v>
      </c>
    </row>
    <row r="30" spans="1:7" x14ac:dyDescent="0.25">
      <c r="A30" t="s">
        <v>21</v>
      </c>
      <c r="B30" t="s">
        <v>30</v>
      </c>
      <c r="C30" s="11">
        <v>15556.655999999995</v>
      </c>
      <c r="E30" t="str">
        <f t="shared" si="0"/>
        <v>Office Supplies</v>
      </c>
      <c r="F30" t="str">
        <f t="shared" si="1"/>
        <v>Envelopes</v>
      </c>
      <c r="G30">
        <f t="shared" si="2"/>
        <v>15556.655999999995</v>
      </c>
    </row>
    <row r="31" spans="1:7" x14ac:dyDescent="0.25">
      <c r="A31" t="s">
        <v>21</v>
      </c>
      <c r="B31" t="s">
        <v>31</v>
      </c>
      <c r="C31" s="11">
        <v>2811.1899999999996</v>
      </c>
      <c r="E31" t="str">
        <f t="shared" si="0"/>
        <v>Office Supplies</v>
      </c>
      <c r="F31" t="str">
        <f t="shared" si="1"/>
        <v>Fasteners</v>
      </c>
      <c r="G31">
        <f t="shared" si="2"/>
        <v>2811.1899999999996</v>
      </c>
    </row>
    <row r="32" spans="1:7" x14ac:dyDescent="0.25">
      <c r="A32" t="s">
        <v>21</v>
      </c>
      <c r="B32" t="s">
        <v>32</v>
      </c>
      <c r="C32" s="11">
        <v>11600.446000000016</v>
      </c>
      <c r="E32" t="str">
        <f t="shared" si="0"/>
        <v>Office Supplies</v>
      </c>
      <c r="F32" t="str">
        <f t="shared" si="1"/>
        <v>Labels</v>
      </c>
      <c r="G32">
        <f t="shared" si="2"/>
        <v>11600.446000000016</v>
      </c>
    </row>
    <row r="33" spans="1:7" x14ac:dyDescent="0.25">
      <c r="A33" t="s">
        <v>21</v>
      </c>
      <c r="B33" t="s">
        <v>33</v>
      </c>
      <c r="C33" s="11">
        <v>71338.923999999926</v>
      </c>
      <c r="E33" t="str">
        <f t="shared" si="0"/>
        <v>Office Supplies</v>
      </c>
      <c r="F33" t="str">
        <f t="shared" si="1"/>
        <v>Paper</v>
      </c>
      <c r="G33">
        <f t="shared" si="2"/>
        <v>71338.923999999926</v>
      </c>
    </row>
    <row r="34" spans="1:7" x14ac:dyDescent="0.25">
      <c r="A34" t="s">
        <v>21</v>
      </c>
      <c r="B34" t="s">
        <v>34</v>
      </c>
      <c r="C34" s="11">
        <v>209163.67999999991</v>
      </c>
      <c r="E34" t="str">
        <f t="shared" si="0"/>
        <v>Office Supplies</v>
      </c>
      <c r="F34" t="str">
        <f t="shared" si="1"/>
        <v>Storage</v>
      </c>
      <c r="G34">
        <f t="shared" si="2"/>
        <v>209163.67999999991</v>
      </c>
    </row>
    <row r="35" spans="1:7" x14ac:dyDescent="0.25">
      <c r="A35" t="s">
        <v>21</v>
      </c>
      <c r="B35" t="s">
        <v>35</v>
      </c>
      <c r="C35" s="11">
        <v>43477.575999999972</v>
      </c>
      <c r="E35" t="str">
        <f t="shared" si="0"/>
        <v>Office Supplies</v>
      </c>
      <c r="F35" t="str">
        <f t="shared" si="1"/>
        <v>Supplies</v>
      </c>
      <c r="G35">
        <f t="shared" si="2"/>
        <v>43477.575999999972</v>
      </c>
    </row>
    <row r="36" spans="1:7" x14ac:dyDescent="0.25">
      <c r="A36" t="s">
        <v>22</v>
      </c>
      <c r="B36" t="s">
        <v>36</v>
      </c>
      <c r="C36" s="11">
        <v>154663.98800000001</v>
      </c>
      <c r="E36" t="str">
        <f t="shared" si="0"/>
        <v>Technology</v>
      </c>
      <c r="F36" t="str">
        <f t="shared" si="1"/>
        <v>Accessories</v>
      </c>
      <c r="G36">
        <f t="shared" si="2"/>
        <v>154663.98800000001</v>
      </c>
    </row>
    <row r="37" spans="1:7" x14ac:dyDescent="0.25">
      <c r="A37" t="s">
        <v>22</v>
      </c>
      <c r="B37" t="s">
        <v>37</v>
      </c>
      <c r="C37" s="11">
        <v>130328.18999999994</v>
      </c>
      <c r="E37" t="str">
        <f t="shared" si="0"/>
        <v>Technology</v>
      </c>
      <c r="F37" t="str">
        <f t="shared" si="1"/>
        <v>Copiers</v>
      </c>
      <c r="G37">
        <f t="shared" si="2"/>
        <v>130328.18999999994</v>
      </c>
    </row>
    <row r="38" spans="1:7" x14ac:dyDescent="0.25">
      <c r="A38" t="s">
        <v>22</v>
      </c>
      <c r="B38" t="s">
        <v>38</v>
      </c>
      <c r="C38" s="11">
        <v>176080.24099999998</v>
      </c>
      <c r="E38" t="str">
        <f t="shared" si="0"/>
        <v>Technology</v>
      </c>
      <c r="F38" t="str">
        <f t="shared" si="1"/>
        <v>Machines</v>
      </c>
      <c r="G38">
        <f t="shared" si="2"/>
        <v>176080.24099999998</v>
      </c>
    </row>
    <row r="39" spans="1:7" x14ac:dyDescent="0.25">
      <c r="A39" t="s">
        <v>22</v>
      </c>
      <c r="B39" t="s">
        <v>39</v>
      </c>
      <c r="C39" s="11">
        <v>302373.43999999977</v>
      </c>
      <c r="E39" t="str">
        <f t="shared" si="0"/>
        <v>Technology</v>
      </c>
      <c r="F39" t="str">
        <f t="shared" si="1"/>
        <v>Phones</v>
      </c>
      <c r="G39">
        <f t="shared" si="2"/>
        <v>302373.43999999977</v>
      </c>
    </row>
    <row r="46" spans="1:7" x14ac:dyDescent="0.25">
      <c r="C46" s="2" t="s">
        <v>0</v>
      </c>
      <c r="D46" t="s">
        <v>14</v>
      </c>
    </row>
    <row r="47" spans="1:7" x14ac:dyDescent="0.25">
      <c r="C47" s="3" t="s">
        <v>42</v>
      </c>
      <c r="D47" s="4">
        <v>0.23018552373130419</v>
      </c>
    </row>
    <row r="48" spans="1:7" x14ac:dyDescent="0.25">
      <c r="C48" s="3" t="s">
        <v>43</v>
      </c>
      <c r="D48" s="4">
        <v>0.30097657892831425</v>
      </c>
    </row>
    <row r="49" spans="3:4" x14ac:dyDescent="0.25">
      <c r="C49" s="3" t="s">
        <v>44</v>
      </c>
      <c r="D49" s="4">
        <v>0.17688544079165092</v>
      </c>
    </row>
    <row r="50" spans="3:4" x14ac:dyDescent="0.25">
      <c r="C50" s="3" t="s">
        <v>45</v>
      </c>
      <c r="D50" s="4">
        <v>0.29195245654874286</v>
      </c>
    </row>
    <row r="51" spans="3:4" x14ac:dyDescent="0.25">
      <c r="C51" s="3" t="s">
        <v>13</v>
      </c>
      <c r="D51" s="4">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C1C1-B8B0-4D25-9715-6B5CE4E01339}">
  <sheetPr codeName="Sheet4"/>
  <dimension ref="A1:V118"/>
  <sheetViews>
    <sheetView topLeftCell="F91" workbookViewId="0">
      <selection activeCell="O111" sqref="O111"/>
    </sheetView>
  </sheetViews>
  <sheetFormatPr defaultRowHeight="15" x14ac:dyDescent="0.25"/>
  <cols>
    <col min="1" max="2" width="13.140625" bestFit="1" customWidth="1"/>
    <col min="3" max="3" width="14.7109375" bestFit="1" customWidth="1"/>
    <col min="4" max="4" width="16.85546875" bestFit="1" customWidth="1"/>
    <col min="5" max="5" width="18.7109375" bestFit="1" customWidth="1"/>
    <col min="6" max="6" width="13.140625" bestFit="1" customWidth="1"/>
    <col min="7" max="7" width="12.5703125" bestFit="1" customWidth="1"/>
    <col min="8" max="8" width="11" bestFit="1" customWidth="1"/>
    <col min="9" max="9" width="13.140625" bestFit="1" customWidth="1"/>
    <col min="10" max="10" width="18.7109375" bestFit="1" customWidth="1"/>
    <col min="11" max="11" width="13.140625" bestFit="1" customWidth="1"/>
    <col min="12" max="12" width="16.140625" bestFit="1" customWidth="1"/>
    <col min="13" max="14" width="13.140625" bestFit="1" customWidth="1"/>
    <col min="15" max="15" width="16.85546875" bestFit="1" customWidth="1"/>
    <col min="17" max="17" width="13.140625" bestFit="1" customWidth="1"/>
    <col min="18" max="18" width="6.85546875" bestFit="1" customWidth="1"/>
    <col min="19" max="19" width="13.140625" bestFit="1" customWidth="1"/>
    <col min="20" max="20" width="18.85546875" bestFit="1" customWidth="1"/>
    <col min="21" max="21" width="13.140625" bestFit="1" customWidth="1"/>
    <col min="22" max="22" width="16.140625" bestFit="1" customWidth="1"/>
  </cols>
  <sheetData>
    <row r="1" spans="1:22" x14ac:dyDescent="0.25">
      <c r="A1" s="2" t="s">
        <v>0</v>
      </c>
      <c r="B1" t="s">
        <v>14</v>
      </c>
      <c r="E1" s="2" t="s">
        <v>0</v>
      </c>
      <c r="F1" t="s">
        <v>46</v>
      </c>
      <c r="I1" s="2" t="s">
        <v>0</v>
      </c>
      <c r="J1" t="s">
        <v>47</v>
      </c>
      <c r="M1" s="2" t="s">
        <v>0</v>
      </c>
      <c r="N1" t="s">
        <v>48</v>
      </c>
      <c r="Q1" s="2" t="s">
        <v>0</v>
      </c>
      <c r="R1" t="s">
        <v>49</v>
      </c>
      <c r="U1" s="2" t="s">
        <v>0</v>
      </c>
      <c r="V1" t="s">
        <v>50</v>
      </c>
    </row>
    <row r="2" spans="1:22" x14ac:dyDescent="0.25">
      <c r="A2" s="3" t="s">
        <v>1</v>
      </c>
      <c r="B2" s="11">
        <v>90874.351599999995</v>
      </c>
      <c r="E2" s="3" t="s">
        <v>1</v>
      </c>
      <c r="F2" s="11">
        <v>89400.920600000027</v>
      </c>
      <c r="I2" s="3" t="s">
        <v>1</v>
      </c>
      <c r="J2" s="11">
        <v>1362</v>
      </c>
      <c r="M2" s="3" t="s">
        <v>1</v>
      </c>
      <c r="N2" s="11">
        <v>1473.4310000000005</v>
      </c>
      <c r="Q2" s="3" t="s">
        <v>1</v>
      </c>
      <c r="R2" s="5">
        <v>1.6481161380792315E-2</v>
      </c>
      <c r="U2" s="3" t="s">
        <v>1</v>
      </c>
      <c r="V2" s="11">
        <v>9957.4310000000005</v>
      </c>
    </row>
    <row r="3" spans="1:22" x14ac:dyDescent="0.25">
      <c r="A3" s="3" t="s">
        <v>2</v>
      </c>
      <c r="B3" s="11">
        <v>53351.046400000014</v>
      </c>
      <c r="E3" s="3" t="s">
        <v>2</v>
      </c>
      <c r="F3" s="11">
        <v>49425.221500000014</v>
      </c>
      <c r="I3" s="3" t="s">
        <v>2</v>
      </c>
      <c r="J3" s="11">
        <v>969</v>
      </c>
      <c r="M3" s="3" t="s">
        <v>2</v>
      </c>
      <c r="N3" s="11">
        <v>3925.8248999999978</v>
      </c>
      <c r="Q3" s="3" t="s">
        <v>2</v>
      </c>
      <c r="R3" s="5">
        <v>7.9429586370189487E-2</v>
      </c>
      <c r="U3" s="3" t="s">
        <v>2</v>
      </c>
      <c r="V3" s="11">
        <v>9755.8248999999978</v>
      </c>
    </row>
    <row r="4" spans="1:22" x14ac:dyDescent="0.25">
      <c r="A4" s="3" t="s">
        <v>3</v>
      </c>
      <c r="B4" s="11">
        <v>182897.68580000015</v>
      </c>
      <c r="E4" s="3" t="s">
        <v>3</v>
      </c>
      <c r="F4" s="11">
        <v>176721.04530000003</v>
      </c>
      <c r="I4" s="3" t="s">
        <v>3</v>
      </c>
      <c r="J4" s="11">
        <v>2370</v>
      </c>
      <c r="M4" s="3" t="s">
        <v>3</v>
      </c>
      <c r="N4" s="11">
        <v>6176.6405000000086</v>
      </c>
      <c r="Q4" s="3" t="s">
        <v>3</v>
      </c>
      <c r="R4" s="5">
        <v>3.4951357884481726E-2</v>
      </c>
      <c r="U4" s="3" t="s">
        <v>3</v>
      </c>
      <c r="V4" s="11">
        <v>20387.640500000009</v>
      </c>
    </row>
    <row r="5" spans="1:22" x14ac:dyDescent="0.25">
      <c r="A5" s="3" t="s">
        <v>4</v>
      </c>
      <c r="B5" s="11">
        <v>129647.25999999985</v>
      </c>
      <c r="E5" s="3" t="s">
        <v>4</v>
      </c>
      <c r="F5" s="11">
        <v>131926.10360000003</v>
      </c>
      <c r="I5" s="3" t="s">
        <v>4</v>
      </c>
      <c r="J5" s="11">
        <v>2251</v>
      </c>
      <c r="M5" s="3" t="s">
        <v>4</v>
      </c>
      <c r="N5" s="11">
        <v>-2278.8435999999874</v>
      </c>
      <c r="Q5" s="3" t="s">
        <v>4</v>
      </c>
      <c r="R5" s="5">
        <v>-1.7273636814966062E-2</v>
      </c>
      <c r="U5" s="3" t="s">
        <v>4</v>
      </c>
      <c r="V5" s="11">
        <v>11151.156400000013</v>
      </c>
    </row>
    <row r="6" spans="1:22" x14ac:dyDescent="0.25">
      <c r="A6" s="3" t="s">
        <v>5</v>
      </c>
      <c r="B6" s="11">
        <v>142895.03369999991</v>
      </c>
      <c r="E6" s="3" t="s">
        <v>5</v>
      </c>
      <c r="F6" s="11">
        <v>137964.1436000001</v>
      </c>
      <c r="I6" s="3" t="s">
        <v>5</v>
      </c>
      <c r="J6" s="11">
        <v>2607</v>
      </c>
      <c r="M6" s="3" t="s">
        <v>5</v>
      </c>
      <c r="N6" s="11">
        <v>4930.8901000000078</v>
      </c>
      <c r="Q6" s="3" t="s">
        <v>5</v>
      </c>
      <c r="R6" s="5">
        <v>3.5740374066294746E-2</v>
      </c>
      <c r="U6" s="3" t="s">
        <v>5</v>
      </c>
      <c r="V6" s="11">
        <v>20334.890100000008</v>
      </c>
    </row>
    <row r="7" spans="1:22" x14ac:dyDescent="0.25">
      <c r="A7" s="3" t="s">
        <v>6</v>
      </c>
      <c r="B7" s="11">
        <v>143072.60579999984</v>
      </c>
      <c r="E7" s="3" t="s">
        <v>6</v>
      </c>
      <c r="F7" s="11">
        <v>137432.46310000002</v>
      </c>
      <c r="I7" s="3" t="s">
        <v>6</v>
      </c>
      <c r="J7" s="11">
        <v>2506</v>
      </c>
      <c r="M7" s="3" t="s">
        <v>6</v>
      </c>
      <c r="N7" s="11">
        <v>5640.1427000000549</v>
      </c>
      <c r="Q7" s="3" t="s">
        <v>6</v>
      </c>
      <c r="R7" s="5">
        <v>4.1039377253219399E-2</v>
      </c>
      <c r="U7" s="3" t="s">
        <v>6</v>
      </c>
      <c r="V7" s="11">
        <v>20384.142700000055</v>
      </c>
    </row>
    <row r="8" spans="1:22" x14ac:dyDescent="0.25">
      <c r="A8" s="3" t="s">
        <v>7</v>
      </c>
      <c r="B8" s="11">
        <v>134785.42500000005</v>
      </c>
      <c r="E8" s="3" t="s">
        <v>7</v>
      </c>
      <c r="F8" s="11">
        <v>132779.59599999996</v>
      </c>
      <c r="I8" s="3" t="s">
        <v>7</v>
      </c>
      <c r="J8" s="11">
        <v>2531</v>
      </c>
      <c r="M8" s="3" t="s">
        <v>7</v>
      </c>
      <c r="N8" s="11">
        <v>2005.8290000000125</v>
      </c>
      <c r="Q8" s="3" t="s">
        <v>7</v>
      </c>
      <c r="R8" s="5">
        <v>1.5106455061062342E-2</v>
      </c>
      <c r="U8" s="3" t="s">
        <v>7</v>
      </c>
      <c r="V8" s="11">
        <v>16626.829000000012</v>
      </c>
    </row>
    <row r="9" spans="1:22" x14ac:dyDescent="0.25">
      <c r="A9" s="3" t="s">
        <v>8</v>
      </c>
      <c r="B9" s="11">
        <v>140041.21600000016</v>
      </c>
      <c r="E9" s="3" t="s">
        <v>8</v>
      </c>
      <c r="F9" s="11">
        <v>137364.73310000007</v>
      </c>
      <c r="I9" s="3" t="s">
        <v>8</v>
      </c>
      <c r="J9" s="11">
        <v>2470</v>
      </c>
      <c r="M9" s="3" t="s">
        <v>8</v>
      </c>
      <c r="N9" s="11">
        <v>2676.4828999999918</v>
      </c>
      <c r="Q9" s="3" t="s">
        <v>8</v>
      </c>
      <c r="R9" s="5">
        <v>1.9484498237633822E-2</v>
      </c>
      <c r="U9" s="3" t="s">
        <v>8</v>
      </c>
      <c r="V9" s="11">
        <v>17633.482899999992</v>
      </c>
    </row>
    <row r="10" spans="1:22" x14ac:dyDescent="0.25">
      <c r="A10" s="3" t="s">
        <v>9</v>
      </c>
      <c r="B10" s="11">
        <v>278165.40469999937</v>
      </c>
      <c r="E10" s="3" t="s">
        <v>9</v>
      </c>
      <c r="F10" s="11">
        <v>274273.02050000016</v>
      </c>
      <c r="I10" s="3" t="s">
        <v>9</v>
      </c>
      <c r="J10" s="11">
        <v>4641</v>
      </c>
      <c r="M10" s="3" t="s">
        <v>9</v>
      </c>
      <c r="N10" s="11">
        <v>3892.3841999999713</v>
      </c>
      <c r="Q10" s="3" t="s">
        <v>9</v>
      </c>
      <c r="R10" s="5">
        <v>1.4191640843507497E-2</v>
      </c>
      <c r="U10" s="3" t="s">
        <v>9</v>
      </c>
      <c r="V10" s="11">
        <v>30968.384199999971</v>
      </c>
    </row>
    <row r="11" spans="1:22" x14ac:dyDescent="0.25">
      <c r="A11" s="3" t="s">
        <v>10</v>
      </c>
      <c r="B11" s="11">
        <v>184865.29170000023</v>
      </c>
      <c r="E11" s="3" t="s">
        <v>10</v>
      </c>
      <c r="F11" s="11">
        <v>169816.76539999989</v>
      </c>
      <c r="I11" s="3" t="s">
        <v>10</v>
      </c>
      <c r="J11" s="11">
        <v>2813</v>
      </c>
      <c r="M11" s="3" t="s">
        <v>10</v>
      </c>
      <c r="N11" s="11">
        <v>15048.526300000012</v>
      </c>
      <c r="Q11" s="3" t="s">
        <v>10</v>
      </c>
      <c r="R11" s="5">
        <v>8.8616258027018238E-2</v>
      </c>
      <c r="U11" s="3" t="s">
        <v>10</v>
      </c>
      <c r="V11" s="11">
        <v>32229.526300000012</v>
      </c>
    </row>
    <row r="12" spans="1:22" x14ac:dyDescent="0.25">
      <c r="A12" s="3" t="s">
        <v>11</v>
      </c>
      <c r="B12" s="11">
        <v>336446.55600000033</v>
      </c>
      <c r="E12" s="3" t="s">
        <v>11</v>
      </c>
      <c r="F12" s="11">
        <v>335120.64709999989</v>
      </c>
      <c r="I12" s="3" t="s">
        <v>11</v>
      </c>
      <c r="J12" s="11">
        <v>5431</v>
      </c>
      <c r="M12" s="3" t="s">
        <v>11</v>
      </c>
      <c r="N12" s="11">
        <v>1325.9089000000095</v>
      </c>
      <c r="Q12" s="3" t="s">
        <v>11</v>
      </c>
      <c r="R12" s="5">
        <v>3.9565121142904657E-3</v>
      </c>
      <c r="U12" s="3" t="s">
        <v>11</v>
      </c>
      <c r="V12" s="11">
        <v>33349.908900000009</v>
      </c>
    </row>
    <row r="13" spans="1:22" x14ac:dyDescent="0.25">
      <c r="A13" s="3" t="s">
        <v>12</v>
      </c>
      <c r="B13" s="11">
        <v>299654.70570000017</v>
      </c>
      <c r="E13" s="3" t="s">
        <v>12</v>
      </c>
      <c r="F13" s="11">
        <v>287848.26239999983</v>
      </c>
      <c r="I13" s="3" t="s">
        <v>12</v>
      </c>
      <c r="J13" s="11">
        <v>4869</v>
      </c>
      <c r="M13" s="3" t="s">
        <v>12</v>
      </c>
      <c r="N13" s="11">
        <v>11806.443299999904</v>
      </c>
      <c r="Q13" s="3" t="s">
        <v>12</v>
      </c>
      <c r="R13" s="5">
        <v>4.101620486280174E-2</v>
      </c>
      <c r="U13" s="3" t="s">
        <v>12</v>
      </c>
      <c r="V13" s="11">
        <v>40385.443299999904</v>
      </c>
    </row>
    <row r="14" spans="1:22" x14ac:dyDescent="0.25">
      <c r="A14" s="3" t="s">
        <v>13</v>
      </c>
      <c r="B14" s="11">
        <v>2116696.5823999755</v>
      </c>
      <c r="E14" s="3" t="s">
        <v>13</v>
      </c>
      <c r="F14" s="11">
        <v>2060072.922200005</v>
      </c>
      <c r="I14" s="3" t="s">
        <v>13</v>
      </c>
      <c r="J14" s="11">
        <v>34820</v>
      </c>
      <c r="M14" s="3" t="s">
        <v>13</v>
      </c>
      <c r="N14" s="11">
        <v>56623.660199999169</v>
      </c>
      <c r="Q14" s="3" t="s">
        <v>13</v>
      </c>
      <c r="R14" s="5">
        <v>2.7486240700416227E-2</v>
      </c>
      <c r="U14" s="3" t="s">
        <v>13</v>
      </c>
      <c r="V14" s="11">
        <v>263164.66019999917</v>
      </c>
    </row>
    <row r="16" spans="1:22" x14ac:dyDescent="0.25">
      <c r="B16" s="7">
        <f>GETPIVOTDATA("[Measures].[total really sales]",$A$1)</f>
        <v>2116696.5823999755</v>
      </c>
      <c r="F16" s="7">
        <f>GETPIVOTDATA("[Measures].[all cost]",$E$1)</f>
        <v>2060072.922200005</v>
      </c>
      <c r="J16" s="7">
        <f>GETPIVOTDATA("[Measures].[total really quantity]",$I$1)</f>
        <v>34820</v>
      </c>
      <c r="N16" s="7">
        <f>GETPIVOTDATA("[Measures].[net profit]",$M$1)</f>
        <v>56623.660199999169</v>
      </c>
      <c r="R16" s="6">
        <f>GETPIVOTDATA("[Measures].[ROI]",$Q$1)</f>
        <v>2.7486240700416227E-2</v>
      </c>
      <c r="V16" s="9">
        <f>GETPIVOTDATA("[Measures].[total really profit]",$U$1)</f>
        <v>263164.66019999917</v>
      </c>
    </row>
    <row r="30" spans="1:12" x14ac:dyDescent="0.25">
      <c r="K30" s="2" t="s">
        <v>0</v>
      </c>
      <c r="L30" t="s">
        <v>53</v>
      </c>
    </row>
    <row r="31" spans="1:12" x14ac:dyDescent="0.25">
      <c r="A31" s="2" t="s">
        <v>0</v>
      </c>
      <c r="B31" t="s">
        <v>51</v>
      </c>
      <c r="F31" s="2" t="s">
        <v>0</v>
      </c>
      <c r="G31" t="s">
        <v>52</v>
      </c>
      <c r="K31" s="3" t="s">
        <v>1</v>
      </c>
      <c r="L31" s="5">
        <v>1.6213936870609822E-2</v>
      </c>
    </row>
    <row r="32" spans="1:12" x14ac:dyDescent="0.25">
      <c r="A32" s="3" t="s">
        <v>1</v>
      </c>
      <c r="B32" s="11">
        <v>165</v>
      </c>
      <c r="F32" s="3" t="s">
        <v>1</v>
      </c>
      <c r="G32" s="5">
        <v>0.10957361262757005</v>
      </c>
      <c r="K32" s="3" t="s">
        <v>2</v>
      </c>
      <c r="L32" s="5">
        <v>7.3584777898564269E-2</v>
      </c>
    </row>
    <row r="33" spans="1:12" x14ac:dyDescent="0.25">
      <c r="A33" s="3" t="s">
        <v>2</v>
      </c>
      <c r="B33" s="11">
        <v>153</v>
      </c>
      <c r="F33" s="3" t="s">
        <v>2</v>
      </c>
      <c r="G33" s="5">
        <v>0.18286098508463361</v>
      </c>
      <c r="K33" s="3" t="s">
        <v>3</v>
      </c>
      <c r="L33" s="5">
        <v>3.3771015051301451E-2</v>
      </c>
    </row>
    <row r="34" spans="1:12" x14ac:dyDescent="0.25">
      <c r="A34" s="3" t="s">
        <v>3</v>
      </c>
      <c r="B34" s="11">
        <v>332</v>
      </c>
      <c r="F34" s="3" t="s">
        <v>3</v>
      </c>
      <c r="G34" s="5">
        <v>0.11147019390006951</v>
      </c>
      <c r="K34" s="3" t="s">
        <v>4</v>
      </c>
      <c r="L34" s="5">
        <v>-1.7577260020767042E-2</v>
      </c>
    </row>
    <row r="35" spans="1:12" x14ac:dyDescent="0.25">
      <c r="A35" s="3" t="s">
        <v>4</v>
      </c>
      <c r="B35" s="11">
        <v>322</v>
      </c>
      <c r="F35" s="3" t="s">
        <v>4</v>
      </c>
      <c r="G35" s="5">
        <v>8.6011508457641342E-2</v>
      </c>
      <c r="K35" s="3" t="s">
        <v>5</v>
      </c>
      <c r="L35" s="5">
        <v>3.4507078184061554E-2</v>
      </c>
    </row>
    <row r="36" spans="1:12" x14ac:dyDescent="0.25">
      <c r="A36" s="3" t="s">
        <v>5</v>
      </c>
      <c r="B36" s="11">
        <v>350</v>
      </c>
      <c r="F36" s="3" t="s">
        <v>5</v>
      </c>
      <c r="G36" s="5">
        <v>0.14230648591113365</v>
      </c>
      <c r="K36" s="3" t="s">
        <v>6</v>
      </c>
      <c r="L36" s="5">
        <v>3.9421541730248269E-2</v>
      </c>
    </row>
    <row r="37" spans="1:12" x14ac:dyDescent="0.25">
      <c r="A37" s="3" t="s">
        <v>6</v>
      </c>
      <c r="B37" s="11">
        <v>349</v>
      </c>
      <c r="F37" s="3" t="s">
        <v>6</v>
      </c>
      <c r="G37" s="5">
        <v>0.14247411365733353</v>
      </c>
      <c r="K37" s="3" t="s">
        <v>7</v>
      </c>
      <c r="L37" s="5">
        <v>1.488164614237787E-2</v>
      </c>
    </row>
    <row r="38" spans="1:12" x14ac:dyDescent="0.25">
      <c r="A38" s="3" t="s">
        <v>7</v>
      </c>
      <c r="B38" s="11">
        <v>320</v>
      </c>
      <c r="F38" s="3" t="s">
        <v>7</v>
      </c>
      <c r="G38" s="5">
        <v>0.12335776661311865</v>
      </c>
      <c r="K38" s="3" t="s">
        <v>8</v>
      </c>
      <c r="L38" s="5">
        <v>1.9112108395288346E-2</v>
      </c>
    </row>
    <row r="39" spans="1:12" x14ac:dyDescent="0.25">
      <c r="A39" s="3" t="s">
        <v>8</v>
      </c>
      <c r="B39" s="11">
        <v>317</v>
      </c>
      <c r="F39" s="3" t="s">
        <v>8</v>
      </c>
      <c r="G39" s="5">
        <v>0.12591637950358822</v>
      </c>
      <c r="K39" s="3" t="s">
        <v>9</v>
      </c>
      <c r="L39" s="5">
        <v>1.3993056412597019E-2</v>
      </c>
    </row>
    <row r="40" spans="1:12" x14ac:dyDescent="0.25">
      <c r="A40" s="3" t="s">
        <v>9</v>
      </c>
      <c r="B40" s="11">
        <v>652</v>
      </c>
      <c r="F40" s="3" t="s">
        <v>9</v>
      </c>
      <c r="G40" s="5">
        <v>0.11133082574879967</v>
      </c>
      <c r="K40" s="3" t="s">
        <v>10</v>
      </c>
      <c r="L40" s="5">
        <v>8.1402658993559432E-2</v>
      </c>
    </row>
    <row r="41" spans="1:12" x14ac:dyDescent="0.25">
      <c r="A41" s="3" t="s">
        <v>10</v>
      </c>
      <c r="B41" s="11">
        <v>388</v>
      </c>
      <c r="F41" s="3" t="s">
        <v>10</v>
      </c>
      <c r="G41" s="5">
        <v>0.17434060230355275</v>
      </c>
      <c r="K41" s="3" t="s">
        <v>11</v>
      </c>
      <c r="L41" s="5">
        <v>3.9409198172918975E-3</v>
      </c>
    </row>
    <row r="42" spans="1:12" x14ac:dyDescent="0.25">
      <c r="A42" s="3" t="s">
        <v>11</v>
      </c>
      <c r="B42" s="11">
        <v>712</v>
      </c>
      <c r="F42" s="3" t="s">
        <v>11</v>
      </c>
      <c r="G42" s="5">
        <v>9.9123941990953174E-2</v>
      </c>
      <c r="K42" s="3" t="s">
        <v>12</v>
      </c>
      <c r="L42" s="5">
        <v>3.9400159835367134E-2</v>
      </c>
    </row>
    <row r="43" spans="1:12" x14ac:dyDescent="0.25">
      <c r="A43" s="3" t="s">
        <v>12</v>
      </c>
      <c r="B43" s="11">
        <v>653</v>
      </c>
      <c r="F43" s="3" t="s">
        <v>12</v>
      </c>
      <c r="G43" s="5">
        <v>0.1347732658015785</v>
      </c>
      <c r="K43" s="3" t="s">
        <v>13</v>
      </c>
      <c r="L43" s="5">
        <v>2.6750957445113615E-2</v>
      </c>
    </row>
    <row r="44" spans="1:12" x14ac:dyDescent="0.25">
      <c r="A44" s="3" t="s">
        <v>13</v>
      </c>
      <c r="B44" s="11">
        <v>4713</v>
      </c>
      <c r="F44" s="3" t="s">
        <v>13</v>
      </c>
      <c r="G44" s="5">
        <v>0.12432800354485148</v>
      </c>
    </row>
    <row r="45" spans="1:12" x14ac:dyDescent="0.25">
      <c r="L45" s="6">
        <f>GETPIVOTDATA("[Measures].[net profit margin]",$K$30)</f>
        <v>2.6750957445113615E-2</v>
      </c>
    </row>
    <row r="46" spans="1:12" x14ac:dyDescent="0.25">
      <c r="B46" s="7">
        <f>GETPIVOTDATA("[Measures].[total really orders]",$A$31)</f>
        <v>4713</v>
      </c>
      <c r="G46" s="6">
        <f>GETPIVOTDATA("[Measures].[profit margin]",$F$31)</f>
        <v>0.12432800354485148</v>
      </c>
    </row>
    <row r="65" spans="1:10" x14ac:dyDescent="0.25">
      <c r="A65" s="2" t="s">
        <v>0</v>
      </c>
      <c r="B65" t="s">
        <v>14</v>
      </c>
      <c r="C65" t="s">
        <v>50</v>
      </c>
      <c r="D65" t="s">
        <v>51</v>
      </c>
      <c r="E65" t="s">
        <v>47</v>
      </c>
      <c r="F65" t="s">
        <v>46</v>
      </c>
      <c r="G65" t="s">
        <v>52</v>
      </c>
      <c r="H65" t="s">
        <v>48</v>
      </c>
      <c r="I65" t="s">
        <v>49</v>
      </c>
      <c r="J65" t="s">
        <v>53</v>
      </c>
    </row>
    <row r="66" spans="1:10" x14ac:dyDescent="0.25">
      <c r="A66" s="3">
        <v>2014</v>
      </c>
      <c r="B66" s="11">
        <v>455027.95010000048</v>
      </c>
      <c r="C66" s="11">
        <v>49073.296999999744</v>
      </c>
      <c r="D66" s="11">
        <v>916</v>
      </c>
      <c r="E66" s="11">
        <v>7056</v>
      </c>
      <c r="F66" s="11">
        <v>449463.65309999941</v>
      </c>
      <c r="G66" s="5">
        <v>0.10784677510296899</v>
      </c>
      <c r="H66" s="11">
        <v>5564.296999999744</v>
      </c>
      <c r="I66" s="5">
        <v>1.2379859776473994E-2</v>
      </c>
      <c r="J66" s="5">
        <v>1.2228472995509157E-2</v>
      </c>
    </row>
    <row r="67" spans="1:10" x14ac:dyDescent="0.25">
      <c r="A67" s="3">
        <v>2015</v>
      </c>
      <c r="B67" s="11">
        <v>430871.61500000046</v>
      </c>
      <c r="C67" s="11">
        <v>57196.573699999884</v>
      </c>
      <c r="D67" s="11">
        <v>977</v>
      </c>
      <c r="E67" s="11">
        <v>7381</v>
      </c>
      <c r="F67" s="11">
        <v>416890.041299998</v>
      </c>
      <c r="G67" s="5">
        <v>0.13274620956407124</v>
      </c>
      <c r="H67" s="11">
        <v>13981.573699999884</v>
      </c>
      <c r="I67" s="5">
        <v>3.3537797296382552E-2</v>
      </c>
      <c r="J67" s="5">
        <v>3.2449512135998726E-2</v>
      </c>
    </row>
    <row r="68" spans="1:10" x14ac:dyDescent="0.25">
      <c r="A68" s="3">
        <v>2016</v>
      </c>
      <c r="B68" s="11">
        <v>573083.82600000221</v>
      </c>
      <c r="C68" s="11">
        <v>79182.7886</v>
      </c>
      <c r="D68" s="11">
        <v>1238</v>
      </c>
      <c r="E68" s="11">
        <v>9047</v>
      </c>
      <c r="F68" s="11">
        <v>547016.03739999933</v>
      </c>
      <c r="G68" s="5">
        <v>0.13816964466207024</v>
      </c>
      <c r="H68" s="11">
        <v>26067.7886</v>
      </c>
      <c r="I68" s="5">
        <v>4.7654523483263475E-2</v>
      </c>
      <c r="J68" s="5">
        <v>4.5486868442872266E-2</v>
      </c>
    </row>
    <row r="69" spans="1:10" x14ac:dyDescent="0.25">
      <c r="A69" s="3">
        <v>2017</v>
      </c>
      <c r="B69" s="11">
        <v>657713.19130000134</v>
      </c>
      <c r="C69" s="11">
        <v>77712.000900000261</v>
      </c>
      <c r="D69" s="11">
        <v>1582</v>
      </c>
      <c r="E69" s="11">
        <v>11336</v>
      </c>
      <c r="F69" s="11">
        <v>646703.19039999857</v>
      </c>
      <c r="G69" s="5">
        <v>0.11815484610609497</v>
      </c>
      <c r="H69" s="11">
        <v>11010.000900000261</v>
      </c>
      <c r="I69" s="5">
        <v>1.7024813026189588E-2</v>
      </c>
      <c r="J69" s="5">
        <v>1.6739820708534782E-2</v>
      </c>
    </row>
    <row r="70" spans="1:10" x14ac:dyDescent="0.25">
      <c r="A70" s="3" t="s">
        <v>13</v>
      </c>
      <c r="B70" s="11">
        <v>2116696.5823999755</v>
      </c>
      <c r="C70" s="11">
        <v>263164.66019999917</v>
      </c>
      <c r="D70" s="11">
        <v>4713</v>
      </c>
      <c r="E70" s="11">
        <v>34820</v>
      </c>
      <c r="F70" s="11">
        <v>2060072.922200005</v>
      </c>
      <c r="G70" s="5">
        <v>0.12432800354485148</v>
      </c>
      <c r="H70" s="11">
        <v>56623.660199999169</v>
      </c>
      <c r="I70" s="5">
        <v>2.7486240700416227E-2</v>
      </c>
      <c r="J70" s="5">
        <v>2.6750957445113615E-2</v>
      </c>
    </row>
    <row r="73" spans="1:10" x14ac:dyDescent="0.25">
      <c r="A73" t="s">
        <v>54</v>
      </c>
      <c r="B73" s="8">
        <f>GETPIVOTDATA("[Measures].["&amp; B65 &amp;"]",$A$65,"[Calendar].[Year]","[Calendar].[Year].&amp;[2017]")/GETPIVOTDATA("[Measures].["&amp; B65 &amp;"]",$A$65,"[Calendar].[Year]","[Calendar].[Year].&amp;[2016]")-1</f>
        <v>0.14767362375360205</v>
      </c>
      <c r="C73" s="8">
        <f t="shared" ref="C73:J73" si="0">GETPIVOTDATA("[Measures].["&amp; C65 &amp;"]",$A$65,"[Calendar].[Year]","[Calendar].[Year].&amp;[2017]")/GETPIVOTDATA("[Measures].["&amp; C65 &amp;"]",$A$65,"[Calendar].[Year]","[Calendar].[Year].&amp;[2016]")-1</f>
        <v>-1.8574588316528917E-2</v>
      </c>
      <c r="D73" s="8">
        <f t="shared" si="0"/>
        <v>0.27786752827140559</v>
      </c>
      <c r="E73" s="8">
        <f t="shared" si="0"/>
        <v>0.25301204819277112</v>
      </c>
      <c r="F73" s="8">
        <f t="shared" si="0"/>
        <v>0.18223808112430917</v>
      </c>
      <c r="G73" s="8">
        <f t="shared" si="0"/>
        <v>-0.1448566984805284</v>
      </c>
      <c r="H73" s="8">
        <f t="shared" si="0"/>
        <v>-0.57763962762839571</v>
      </c>
      <c r="I73" s="8">
        <f>GETPIVOTDATA("[Measures].["&amp; I65 &amp;"]",$A$65,"[Calendar].[Year]","[Calendar].[Year].&amp;[2017]")/GETPIVOTDATA("[Measures].["&amp; I65 &amp;"]",$A$65,"[Calendar].[Year]","[Calendar].[Year].&amp;[2016]")-1</f>
        <v>-0.64274507891850408</v>
      </c>
      <c r="J73" s="8">
        <f t="shared" si="0"/>
        <v>-0.63198564153611481</v>
      </c>
    </row>
    <row r="93" spans="5:7" x14ac:dyDescent="0.25">
      <c r="E93" s="10" t="s">
        <v>55</v>
      </c>
      <c r="F93" s="10"/>
      <c r="G93" s="10"/>
    </row>
    <row r="94" spans="5:7" x14ac:dyDescent="0.25">
      <c r="E94" s="10"/>
      <c r="F94" s="10"/>
      <c r="G94" s="10"/>
    </row>
    <row r="102" spans="2:20" x14ac:dyDescent="0.25">
      <c r="N102" s="2" t="s">
        <v>0</v>
      </c>
      <c r="O102" t="s">
        <v>51</v>
      </c>
    </row>
    <row r="103" spans="2:20" x14ac:dyDescent="0.25">
      <c r="B103" s="2" t="s">
        <v>0</v>
      </c>
      <c r="C103" t="s">
        <v>58</v>
      </c>
      <c r="I103" s="2" t="s">
        <v>0</v>
      </c>
      <c r="J103" t="s">
        <v>47</v>
      </c>
      <c r="N103" s="3" t="s">
        <v>1</v>
      </c>
      <c r="O103" s="7">
        <v>165</v>
      </c>
    </row>
    <row r="104" spans="2:20" x14ac:dyDescent="0.25">
      <c r="B104" s="3" t="s">
        <v>1</v>
      </c>
      <c r="C104" s="7">
        <v>80916.920600000027</v>
      </c>
      <c r="I104" s="3" t="s">
        <v>1</v>
      </c>
      <c r="J104" s="7">
        <v>1362</v>
      </c>
      <c r="N104" s="3" t="s">
        <v>2</v>
      </c>
      <c r="O104" s="7">
        <v>153</v>
      </c>
    </row>
    <row r="105" spans="2:20" x14ac:dyDescent="0.25">
      <c r="B105" s="3" t="s">
        <v>2</v>
      </c>
      <c r="C105" s="7">
        <v>43595.221500000014</v>
      </c>
      <c r="I105" s="3" t="s">
        <v>2</v>
      </c>
      <c r="J105" s="7">
        <v>969</v>
      </c>
      <c r="N105" s="3" t="s">
        <v>3</v>
      </c>
      <c r="O105" s="7">
        <v>332</v>
      </c>
      <c r="S105" s="2" t="s">
        <v>0</v>
      </c>
      <c r="T105" t="s">
        <v>59</v>
      </c>
    </row>
    <row r="106" spans="2:20" x14ac:dyDescent="0.25">
      <c r="B106" s="3" t="s">
        <v>3</v>
      </c>
      <c r="C106" s="7">
        <v>162510.04530000003</v>
      </c>
      <c r="I106" s="3" t="s">
        <v>3</v>
      </c>
      <c r="J106" s="7">
        <v>2370</v>
      </c>
      <c r="N106" s="3" t="s">
        <v>4</v>
      </c>
      <c r="O106" s="7">
        <v>322</v>
      </c>
      <c r="S106" s="3" t="s">
        <v>1</v>
      </c>
      <c r="T106" s="11">
        <v>11738.053482000005</v>
      </c>
    </row>
    <row r="107" spans="2:20" x14ac:dyDescent="0.25">
      <c r="B107" s="3" t="s">
        <v>4</v>
      </c>
      <c r="C107" s="7">
        <v>118496.10360000003</v>
      </c>
      <c r="I107" s="3" t="s">
        <v>4</v>
      </c>
      <c r="J107" s="7">
        <v>2251</v>
      </c>
      <c r="N107" s="3" t="s">
        <v>5</v>
      </c>
      <c r="O107" s="7">
        <v>350</v>
      </c>
      <c r="S107" s="3" t="s">
        <v>2</v>
      </c>
      <c r="T107" s="11">
        <v>4472.7507980000009</v>
      </c>
    </row>
    <row r="108" spans="2:20" x14ac:dyDescent="0.25">
      <c r="B108" s="3" t="s">
        <v>5</v>
      </c>
      <c r="C108" s="7">
        <v>122560.1436000001</v>
      </c>
      <c r="I108" s="3" t="s">
        <v>5</v>
      </c>
      <c r="J108" s="7">
        <v>2607</v>
      </c>
      <c r="N108" s="3" t="s">
        <v>6</v>
      </c>
      <c r="O108" s="7">
        <v>349</v>
      </c>
      <c r="S108" s="3" t="s">
        <v>3</v>
      </c>
      <c r="T108" s="11">
        <v>32184.453855999996</v>
      </c>
    </row>
    <row r="109" spans="2:20" x14ac:dyDescent="0.25">
      <c r="B109" s="3" t="s">
        <v>6</v>
      </c>
      <c r="C109" s="7">
        <v>122688.46310000002</v>
      </c>
      <c r="I109" s="3" t="s">
        <v>6</v>
      </c>
      <c r="J109" s="7">
        <v>2506</v>
      </c>
      <c r="N109" s="3" t="s">
        <v>7</v>
      </c>
      <c r="O109" s="7">
        <v>320</v>
      </c>
      <c r="S109" s="3" t="s">
        <v>4</v>
      </c>
      <c r="T109" s="11">
        <v>18060.018349999988</v>
      </c>
    </row>
    <row r="110" spans="2:20" x14ac:dyDescent="0.25">
      <c r="B110" s="3" t="s">
        <v>7</v>
      </c>
      <c r="C110" s="7">
        <v>118158.59599999995</v>
      </c>
      <c r="I110" s="3" t="s">
        <v>7</v>
      </c>
      <c r="J110" s="7">
        <v>2531</v>
      </c>
      <c r="N110" s="3" t="s">
        <v>8</v>
      </c>
      <c r="O110" s="7">
        <v>317</v>
      </c>
      <c r="S110" s="3" t="s">
        <v>5</v>
      </c>
      <c r="T110" s="11">
        <v>20366.767008999977</v>
      </c>
    </row>
    <row r="111" spans="2:20" x14ac:dyDescent="0.25">
      <c r="B111" s="3" t="s">
        <v>8</v>
      </c>
      <c r="C111" s="7">
        <v>122407.73310000007</v>
      </c>
      <c r="I111" s="3" t="s">
        <v>8</v>
      </c>
      <c r="J111" s="7">
        <v>2470</v>
      </c>
      <c r="N111" s="3" t="s">
        <v>9</v>
      </c>
      <c r="O111" s="7">
        <v>652</v>
      </c>
      <c r="S111" s="3" t="s">
        <v>6</v>
      </c>
      <c r="T111" s="11">
        <v>18872.560635999987</v>
      </c>
    </row>
    <row r="112" spans="2:20" x14ac:dyDescent="0.25">
      <c r="B112" s="3" t="s">
        <v>9</v>
      </c>
      <c r="C112" s="7">
        <v>247197.02050000016</v>
      </c>
      <c r="I112" s="3" t="s">
        <v>9</v>
      </c>
      <c r="J112" s="7">
        <v>4641</v>
      </c>
      <c r="N112" s="3" t="s">
        <v>10</v>
      </c>
      <c r="O112" s="7">
        <v>388</v>
      </c>
      <c r="S112" s="3" t="s">
        <v>7</v>
      </c>
      <c r="T112" s="11">
        <v>18754.208299999984</v>
      </c>
    </row>
    <row r="113" spans="2:20" x14ac:dyDescent="0.25">
      <c r="B113" s="3" t="s">
        <v>10</v>
      </c>
      <c r="C113" s="7">
        <v>152635.76539999989</v>
      </c>
      <c r="I113" s="3" t="s">
        <v>10</v>
      </c>
      <c r="J113" s="7">
        <v>2813</v>
      </c>
      <c r="N113" s="3" t="s">
        <v>11</v>
      </c>
      <c r="O113" s="7">
        <v>712</v>
      </c>
      <c r="S113" s="3" t="s">
        <v>8</v>
      </c>
      <c r="T113" s="11">
        <v>21479.291339999996</v>
      </c>
    </row>
    <row r="114" spans="2:20" x14ac:dyDescent="0.25">
      <c r="B114" s="3" t="s">
        <v>11</v>
      </c>
      <c r="C114" s="7">
        <v>303096.64709999989</v>
      </c>
      <c r="I114" s="3" t="s">
        <v>11</v>
      </c>
      <c r="J114" s="7">
        <v>5431</v>
      </c>
      <c r="N114" s="3" t="s">
        <v>12</v>
      </c>
      <c r="O114" s="7">
        <v>653</v>
      </c>
      <c r="S114" s="3" t="s">
        <v>9</v>
      </c>
      <c r="T114" s="11">
        <v>42079.349598999928</v>
      </c>
    </row>
    <row r="115" spans="2:20" x14ac:dyDescent="0.25">
      <c r="B115" s="3" t="s">
        <v>12</v>
      </c>
      <c r="C115" s="7">
        <v>259269.26239999983</v>
      </c>
      <c r="I115" s="3" t="s">
        <v>12</v>
      </c>
      <c r="J115" s="7">
        <v>4869</v>
      </c>
      <c r="N115" s="3" t="s">
        <v>13</v>
      </c>
      <c r="O115" s="7">
        <v>4713</v>
      </c>
      <c r="S115" s="3" t="s">
        <v>10</v>
      </c>
      <c r="T115" s="11">
        <v>22743.762369000015</v>
      </c>
    </row>
    <row r="116" spans="2:20" x14ac:dyDescent="0.25">
      <c r="B116" s="3" t="s">
        <v>13</v>
      </c>
      <c r="C116" s="7">
        <v>1853531.922200005</v>
      </c>
      <c r="I116" s="3" t="s">
        <v>13</v>
      </c>
      <c r="J116" s="7">
        <v>34820</v>
      </c>
      <c r="S116" s="3" t="s">
        <v>11</v>
      </c>
      <c r="T116" s="11">
        <v>49022.252739999996</v>
      </c>
    </row>
    <row r="117" spans="2:20" x14ac:dyDescent="0.25">
      <c r="O117" s="7">
        <f>GETPIVOTDATA("[Measures].[total really orders]",$N$102)</f>
        <v>4713</v>
      </c>
      <c r="S117" s="3" t="s">
        <v>12</v>
      </c>
      <c r="T117" s="11">
        <v>37913.106998999981</v>
      </c>
    </row>
    <row r="118" spans="2:20" x14ac:dyDescent="0.25">
      <c r="C118" s="7">
        <f>GETPIVOTDATA("[Measures].[total really cost]",$B$103)</f>
        <v>1853531.922200005</v>
      </c>
      <c r="J118" s="7">
        <f>GETPIVOTDATA("[Measures].[total really quantity]",$I$103)</f>
        <v>34820</v>
      </c>
      <c r="S118" s="3" t="s">
        <v>13</v>
      </c>
      <c r="T118" s="11">
        <v>297686.57547800138</v>
      </c>
    </row>
  </sheetData>
  <mergeCells count="1">
    <mergeCell ref="E93:G94"/>
  </mergeCells>
  <pageMargins left="0.7" right="0.7" top="0.75" bottom="0.75" header="0.3" footer="0.3"/>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F65A-3B02-4A83-AD6D-F9074088362C}">
  <sheetPr codeName="Sheet5"/>
  <dimension ref="A1:U103"/>
  <sheetViews>
    <sheetView topLeftCell="G1" workbookViewId="0">
      <selection activeCell="R14" sqref="R14"/>
    </sheetView>
  </sheetViews>
  <sheetFormatPr defaultRowHeight="15" x14ac:dyDescent="0.25"/>
  <cols>
    <col min="1" max="1" width="13.140625" bestFit="1" customWidth="1"/>
    <col min="2" max="3" width="16.140625" bestFit="1" customWidth="1"/>
    <col min="7" max="7" width="16.7109375" customWidth="1"/>
    <col min="13" max="13" width="17.28515625" customWidth="1"/>
    <col min="18" max="19" width="13.140625" bestFit="1" customWidth="1"/>
    <col min="20" max="20" width="15.140625" bestFit="1" customWidth="1"/>
    <col min="21" max="21" width="16.140625" bestFit="1" customWidth="1"/>
  </cols>
  <sheetData>
    <row r="1" spans="1:2" x14ac:dyDescent="0.25">
      <c r="A1" s="2" t="s">
        <v>0</v>
      </c>
      <c r="B1" t="s">
        <v>50</v>
      </c>
    </row>
    <row r="2" spans="1:2" x14ac:dyDescent="0.25">
      <c r="A2" s="3" t="s">
        <v>1</v>
      </c>
      <c r="B2" s="9">
        <v>9957.4310000000005</v>
      </c>
    </row>
    <row r="3" spans="1:2" x14ac:dyDescent="0.25">
      <c r="A3" s="3" t="s">
        <v>2</v>
      </c>
      <c r="B3" s="9">
        <v>9755.8248999999978</v>
      </c>
    </row>
    <row r="4" spans="1:2" x14ac:dyDescent="0.25">
      <c r="A4" s="3" t="s">
        <v>3</v>
      </c>
      <c r="B4" s="9">
        <v>20387.640500000009</v>
      </c>
    </row>
    <row r="5" spans="1:2" x14ac:dyDescent="0.25">
      <c r="A5" s="3" t="s">
        <v>4</v>
      </c>
      <c r="B5" s="9">
        <v>11151.156400000013</v>
      </c>
    </row>
    <row r="6" spans="1:2" x14ac:dyDescent="0.25">
      <c r="A6" s="3" t="s">
        <v>5</v>
      </c>
      <c r="B6" s="9">
        <v>20334.890100000008</v>
      </c>
    </row>
    <row r="7" spans="1:2" x14ac:dyDescent="0.25">
      <c r="A7" s="3" t="s">
        <v>6</v>
      </c>
      <c r="B7" s="9">
        <v>20384.142700000055</v>
      </c>
    </row>
    <row r="8" spans="1:2" x14ac:dyDescent="0.25">
      <c r="A8" s="3" t="s">
        <v>7</v>
      </c>
      <c r="B8" s="9">
        <v>16626.829000000012</v>
      </c>
    </row>
    <row r="9" spans="1:2" x14ac:dyDescent="0.25">
      <c r="A9" s="3" t="s">
        <v>8</v>
      </c>
      <c r="B9" s="9">
        <v>17633.482899999992</v>
      </c>
    </row>
    <row r="10" spans="1:2" x14ac:dyDescent="0.25">
      <c r="A10" s="3" t="s">
        <v>9</v>
      </c>
      <c r="B10" s="9">
        <v>30968.384199999971</v>
      </c>
    </row>
    <row r="11" spans="1:2" x14ac:dyDescent="0.25">
      <c r="A11" s="3" t="s">
        <v>10</v>
      </c>
      <c r="B11" s="9">
        <v>32229.526300000012</v>
      </c>
    </row>
    <row r="12" spans="1:2" x14ac:dyDescent="0.25">
      <c r="A12" s="3" t="s">
        <v>11</v>
      </c>
      <c r="B12" s="9">
        <v>33349.908900000009</v>
      </c>
    </row>
    <row r="13" spans="1:2" x14ac:dyDescent="0.25">
      <c r="A13" s="3" t="s">
        <v>12</v>
      </c>
      <c r="B13" s="9">
        <v>40385.443299999904</v>
      </c>
    </row>
    <row r="14" spans="1:2" x14ac:dyDescent="0.25">
      <c r="A14" s="3" t="s">
        <v>13</v>
      </c>
      <c r="B14" s="9">
        <v>263164.66019999917</v>
      </c>
    </row>
    <row r="19" spans="18:19" x14ac:dyDescent="0.25">
      <c r="R19" s="2" t="s">
        <v>0</v>
      </c>
      <c r="S19" t="s">
        <v>50</v>
      </c>
    </row>
    <row r="20" spans="18:19" x14ac:dyDescent="0.25">
      <c r="R20" s="3" t="s">
        <v>16</v>
      </c>
      <c r="S20" s="9">
        <v>68009.599500000026</v>
      </c>
    </row>
    <row r="21" spans="18:19" x14ac:dyDescent="0.25">
      <c r="R21" s="3" t="s">
        <v>15</v>
      </c>
      <c r="S21" s="9">
        <v>65070.663100000042</v>
      </c>
    </row>
    <row r="22" spans="18:19" x14ac:dyDescent="0.25">
      <c r="R22" s="3" t="s">
        <v>19</v>
      </c>
      <c r="S22" s="9">
        <v>24255.825200000021</v>
      </c>
    </row>
    <row r="23" spans="18:19" x14ac:dyDescent="0.25">
      <c r="R23" s="3" t="s">
        <v>57</v>
      </c>
      <c r="S23" s="9">
        <v>23968.841300000007</v>
      </c>
    </row>
    <row r="24" spans="18:19" x14ac:dyDescent="0.25">
      <c r="R24" s="3" t="s">
        <v>56</v>
      </c>
      <c r="S24" s="9">
        <v>18312.223600000001</v>
      </c>
    </row>
    <row r="25" spans="18:19" x14ac:dyDescent="0.25">
      <c r="R25" s="3" t="s">
        <v>13</v>
      </c>
      <c r="S25" s="9">
        <v>199617.15270000009</v>
      </c>
    </row>
    <row r="42" spans="19:20" x14ac:dyDescent="0.25">
      <c r="S42" s="2" t="s">
        <v>0</v>
      </c>
      <c r="T42" t="s">
        <v>50</v>
      </c>
    </row>
    <row r="43" spans="19:20" x14ac:dyDescent="0.25">
      <c r="S43" s="3" t="s">
        <v>42</v>
      </c>
      <c r="T43" s="4">
        <v>0.16469076762458107</v>
      </c>
    </row>
    <row r="44" spans="19:20" x14ac:dyDescent="0.25">
      <c r="S44" s="3" t="s">
        <v>43</v>
      </c>
      <c r="T44" s="4">
        <v>0.32883586775759671</v>
      </c>
    </row>
    <row r="45" spans="19:20" x14ac:dyDescent="0.25">
      <c r="S45" s="3" t="s">
        <v>44</v>
      </c>
      <c r="T45" s="4">
        <v>0.16921276498963667</v>
      </c>
    </row>
    <row r="46" spans="19:20" x14ac:dyDescent="0.25">
      <c r="S46" s="3" t="s">
        <v>45</v>
      </c>
      <c r="T46" s="4">
        <v>0.33726059962818844</v>
      </c>
    </row>
    <row r="47" spans="19:20" x14ac:dyDescent="0.25">
      <c r="S47" s="3" t="s">
        <v>13</v>
      </c>
      <c r="T47" s="4">
        <v>1</v>
      </c>
    </row>
    <row r="65" spans="19:21" x14ac:dyDescent="0.25">
      <c r="S65" s="2" t="s">
        <v>40</v>
      </c>
      <c r="T65" s="2" t="s">
        <v>41</v>
      </c>
      <c r="U65" t="s">
        <v>50</v>
      </c>
    </row>
    <row r="66" spans="19:21" x14ac:dyDescent="0.25">
      <c r="S66" t="s">
        <v>20</v>
      </c>
      <c r="T66" t="s">
        <v>23</v>
      </c>
      <c r="U66" s="9">
        <v>-3586.8569000000016</v>
      </c>
    </row>
    <row r="67" spans="19:21" x14ac:dyDescent="0.25">
      <c r="S67" t="s">
        <v>20</v>
      </c>
      <c r="T67" t="s">
        <v>24</v>
      </c>
      <c r="U67" s="9">
        <v>25383.143500000009</v>
      </c>
    </row>
    <row r="68" spans="19:21" x14ac:dyDescent="0.25">
      <c r="S68" t="s">
        <v>20</v>
      </c>
      <c r="T68" t="s">
        <v>25</v>
      </c>
      <c r="U68" s="9">
        <v>10981.266200000009</v>
      </c>
    </row>
    <row r="69" spans="19:21" x14ac:dyDescent="0.25">
      <c r="S69" t="s">
        <v>20</v>
      </c>
      <c r="T69" t="s">
        <v>26</v>
      </c>
      <c r="U69" s="9">
        <v>-16667.398700000016</v>
      </c>
    </row>
    <row r="70" spans="19:21" x14ac:dyDescent="0.25">
      <c r="S70" t="s">
        <v>21</v>
      </c>
      <c r="T70" t="s">
        <v>27</v>
      </c>
      <c r="U70" s="9">
        <v>15566.334800000028</v>
      </c>
    </row>
    <row r="71" spans="19:21" x14ac:dyDescent="0.25">
      <c r="S71" t="s">
        <v>21</v>
      </c>
      <c r="T71" t="s">
        <v>28</v>
      </c>
      <c r="U71" s="9">
        <v>6178.2514999999985</v>
      </c>
    </row>
    <row r="72" spans="19:21" x14ac:dyDescent="0.25">
      <c r="S72" t="s">
        <v>21</v>
      </c>
      <c r="T72" t="s">
        <v>29</v>
      </c>
      <c r="U72" s="9">
        <v>32024.040700000009</v>
      </c>
    </row>
    <row r="73" spans="19:21" x14ac:dyDescent="0.25">
      <c r="S73" t="s">
        <v>21</v>
      </c>
      <c r="T73" t="s">
        <v>30</v>
      </c>
      <c r="U73" s="9">
        <v>6548.049799999997</v>
      </c>
    </row>
    <row r="74" spans="19:21" x14ac:dyDescent="0.25">
      <c r="S74" t="s">
        <v>21</v>
      </c>
      <c r="T74" t="s">
        <v>31</v>
      </c>
      <c r="U74" s="9">
        <v>857.78219999999942</v>
      </c>
    </row>
    <row r="75" spans="19:21" x14ac:dyDescent="0.25">
      <c r="S75" t="s">
        <v>21</v>
      </c>
      <c r="T75" t="s">
        <v>32</v>
      </c>
      <c r="U75" s="9">
        <v>5141.3019999999915</v>
      </c>
    </row>
    <row r="76" spans="19:21" x14ac:dyDescent="0.25">
      <c r="S76" t="s">
        <v>21</v>
      </c>
      <c r="T76" t="s">
        <v>33</v>
      </c>
      <c r="U76" s="9">
        <v>30816.470199999989</v>
      </c>
    </row>
    <row r="77" spans="19:21" x14ac:dyDescent="0.25">
      <c r="S77" t="s">
        <v>21</v>
      </c>
      <c r="T77" t="s">
        <v>34</v>
      </c>
      <c r="U77" s="9">
        <v>19774.428900000003</v>
      </c>
    </row>
    <row r="78" spans="19:21" x14ac:dyDescent="0.25">
      <c r="S78" t="s">
        <v>21</v>
      </c>
      <c r="T78" t="s">
        <v>35</v>
      </c>
      <c r="U78" s="9">
        <v>-1309.7552999999994</v>
      </c>
    </row>
    <row r="79" spans="19:21" x14ac:dyDescent="0.25">
      <c r="S79" t="s">
        <v>22</v>
      </c>
      <c r="T79" t="s">
        <v>36</v>
      </c>
      <c r="U79" s="9">
        <v>39068.404899999965</v>
      </c>
    </row>
    <row r="80" spans="19:21" x14ac:dyDescent="0.25">
      <c r="S80" t="s">
        <v>22</v>
      </c>
      <c r="T80" t="s">
        <v>37</v>
      </c>
      <c r="U80" s="9">
        <v>47006.887200000041</v>
      </c>
    </row>
    <row r="81" spans="19:21" x14ac:dyDescent="0.25">
      <c r="S81" t="s">
        <v>22</v>
      </c>
      <c r="T81" t="s">
        <v>38</v>
      </c>
      <c r="U81" s="9">
        <v>3647.4851999999942</v>
      </c>
    </row>
    <row r="82" spans="19:21" x14ac:dyDescent="0.25">
      <c r="S82" t="s">
        <v>22</v>
      </c>
      <c r="T82" t="s">
        <v>39</v>
      </c>
      <c r="U82" s="9">
        <v>41734.823999999993</v>
      </c>
    </row>
    <row r="86" spans="19:21" x14ac:dyDescent="0.25">
      <c r="S86" t="str">
        <f t="shared" ref="S86:U103" si="0">S65</f>
        <v>Category</v>
      </c>
      <c r="T86" t="str">
        <f t="shared" si="0"/>
        <v>Sub-Category</v>
      </c>
      <c r="U86" t="str">
        <f t="shared" si="0"/>
        <v>total really profit</v>
      </c>
    </row>
    <row r="87" spans="19:21" x14ac:dyDescent="0.25">
      <c r="S87" t="str">
        <f t="shared" si="0"/>
        <v>Furniture</v>
      </c>
      <c r="T87" t="str">
        <f t="shared" si="0"/>
        <v>Bookcases</v>
      </c>
      <c r="U87">
        <f t="shared" si="0"/>
        <v>-3586.8569000000016</v>
      </c>
    </row>
    <row r="88" spans="19:21" x14ac:dyDescent="0.25">
      <c r="S88" t="str">
        <f t="shared" si="0"/>
        <v>Furniture</v>
      </c>
      <c r="T88" t="str">
        <f t="shared" si="0"/>
        <v>Chairs</v>
      </c>
      <c r="U88">
        <f t="shared" si="0"/>
        <v>25383.143500000009</v>
      </c>
    </row>
    <row r="89" spans="19:21" x14ac:dyDescent="0.25">
      <c r="S89" t="str">
        <f t="shared" si="0"/>
        <v>Furniture</v>
      </c>
      <c r="T89" t="str">
        <f t="shared" si="0"/>
        <v>Furnishings</v>
      </c>
      <c r="U89">
        <f t="shared" si="0"/>
        <v>10981.266200000009</v>
      </c>
    </row>
    <row r="90" spans="19:21" x14ac:dyDescent="0.25">
      <c r="S90" t="str">
        <f t="shared" si="0"/>
        <v>Furniture</v>
      </c>
      <c r="T90" t="str">
        <f t="shared" si="0"/>
        <v>Tables</v>
      </c>
      <c r="U90">
        <f t="shared" si="0"/>
        <v>-16667.398700000016</v>
      </c>
    </row>
    <row r="91" spans="19:21" x14ac:dyDescent="0.25">
      <c r="S91" t="str">
        <f t="shared" si="0"/>
        <v>Office Supplies</v>
      </c>
      <c r="T91" t="str">
        <f t="shared" si="0"/>
        <v>Appliances</v>
      </c>
      <c r="U91">
        <f t="shared" si="0"/>
        <v>15566.334800000028</v>
      </c>
    </row>
    <row r="92" spans="19:21" x14ac:dyDescent="0.25">
      <c r="S92" t="str">
        <f t="shared" si="0"/>
        <v>Office Supplies</v>
      </c>
      <c r="T92" t="str">
        <f t="shared" si="0"/>
        <v>Art</v>
      </c>
      <c r="U92">
        <f t="shared" si="0"/>
        <v>6178.2514999999985</v>
      </c>
    </row>
    <row r="93" spans="19:21" x14ac:dyDescent="0.25">
      <c r="S93" t="str">
        <f t="shared" si="0"/>
        <v>Office Supplies</v>
      </c>
      <c r="T93" t="str">
        <f t="shared" si="0"/>
        <v>Binders</v>
      </c>
      <c r="U93">
        <f t="shared" si="0"/>
        <v>32024.040700000009</v>
      </c>
    </row>
    <row r="94" spans="19:21" x14ac:dyDescent="0.25">
      <c r="S94" t="str">
        <f t="shared" si="0"/>
        <v>Office Supplies</v>
      </c>
      <c r="T94" t="str">
        <f t="shared" si="0"/>
        <v>Envelopes</v>
      </c>
      <c r="U94">
        <f t="shared" si="0"/>
        <v>6548.049799999997</v>
      </c>
    </row>
    <row r="95" spans="19:21" x14ac:dyDescent="0.25">
      <c r="S95" t="str">
        <f t="shared" si="0"/>
        <v>Office Supplies</v>
      </c>
      <c r="T95" t="str">
        <f t="shared" si="0"/>
        <v>Fasteners</v>
      </c>
      <c r="U95">
        <f t="shared" si="0"/>
        <v>857.78219999999942</v>
      </c>
    </row>
    <row r="96" spans="19:21" x14ac:dyDescent="0.25">
      <c r="S96" t="str">
        <f t="shared" si="0"/>
        <v>Office Supplies</v>
      </c>
      <c r="T96" t="str">
        <f t="shared" si="0"/>
        <v>Labels</v>
      </c>
      <c r="U96">
        <f t="shared" si="0"/>
        <v>5141.3019999999915</v>
      </c>
    </row>
    <row r="97" spans="19:21" x14ac:dyDescent="0.25">
      <c r="S97" t="str">
        <f t="shared" si="0"/>
        <v>Office Supplies</v>
      </c>
      <c r="T97" t="str">
        <f t="shared" si="0"/>
        <v>Paper</v>
      </c>
      <c r="U97">
        <f t="shared" si="0"/>
        <v>30816.470199999989</v>
      </c>
    </row>
    <row r="98" spans="19:21" x14ac:dyDescent="0.25">
      <c r="S98" t="str">
        <f t="shared" si="0"/>
        <v>Office Supplies</v>
      </c>
      <c r="T98" t="str">
        <f t="shared" si="0"/>
        <v>Storage</v>
      </c>
      <c r="U98">
        <f t="shared" si="0"/>
        <v>19774.428900000003</v>
      </c>
    </row>
    <row r="99" spans="19:21" x14ac:dyDescent="0.25">
      <c r="S99" t="str">
        <f t="shared" si="0"/>
        <v>Office Supplies</v>
      </c>
      <c r="T99" t="str">
        <f t="shared" si="0"/>
        <v>Supplies</v>
      </c>
      <c r="U99">
        <f t="shared" si="0"/>
        <v>-1309.7552999999994</v>
      </c>
    </row>
    <row r="100" spans="19:21" x14ac:dyDescent="0.25">
      <c r="S100" t="str">
        <f t="shared" si="0"/>
        <v>Technology</v>
      </c>
      <c r="T100" t="str">
        <f t="shared" si="0"/>
        <v>Accessories</v>
      </c>
      <c r="U100">
        <f t="shared" si="0"/>
        <v>39068.404899999965</v>
      </c>
    </row>
    <row r="101" spans="19:21" x14ac:dyDescent="0.25">
      <c r="S101" t="str">
        <f t="shared" si="0"/>
        <v>Technology</v>
      </c>
      <c r="T101" t="str">
        <f t="shared" si="0"/>
        <v>Copiers</v>
      </c>
      <c r="U101">
        <f t="shared" si="0"/>
        <v>47006.887200000041</v>
      </c>
    </row>
    <row r="102" spans="19:21" x14ac:dyDescent="0.25">
      <c r="S102" t="str">
        <f t="shared" si="0"/>
        <v>Technology</v>
      </c>
      <c r="T102" t="str">
        <f t="shared" si="0"/>
        <v>Machines</v>
      </c>
      <c r="U102">
        <f t="shared" si="0"/>
        <v>3647.4851999999942</v>
      </c>
    </row>
    <row r="103" spans="19:21" x14ac:dyDescent="0.25">
      <c r="S103" t="str">
        <f t="shared" si="0"/>
        <v>Technology</v>
      </c>
      <c r="T103" t="str">
        <f t="shared" si="0"/>
        <v>Phones</v>
      </c>
      <c r="U103">
        <f t="shared" si="0"/>
        <v>41734.823999999993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BCDF-8182-459A-BF9A-FD26AE04204E}">
  <sheetPr codeName="Sheet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Props1.xml><?xml version="1.0" encoding="utf-8"?>
<ds:datastoreItem xmlns:ds="http://schemas.openxmlformats.org/officeDocument/2006/customXml" ds:itemID="{EFF8E4A7-0295-41DA-8FA7-9FFF8E6BC165}">
  <ds:schemaRefs/>
</ds:datastoreItem>
</file>

<file path=customXml/itemProps2.xml><?xml version="1.0" encoding="utf-8"?>
<ds:datastoreItem xmlns:ds="http://schemas.openxmlformats.org/officeDocument/2006/customXml" ds:itemID="{9A0E751E-E104-470D-8BB4-7CF6ED65BF39}">
  <ds:schemaRefs/>
</ds:datastoreItem>
</file>

<file path=customXml/itemProps3.xml><?xml version="1.0" encoding="utf-8"?>
<ds:datastoreItem xmlns:ds="http://schemas.openxmlformats.org/officeDocument/2006/customXml" ds:itemID="{659FF02B-753D-481F-B707-CFBA69CC775C}">
  <ds:schemaRefs/>
</ds:datastoreItem>
</file>

<file path=customXml/itemProps4.xml><?xml version="1.0" encoding="utf-8"?>
<ds:datastoreItem xmlns:ds="http://schemas.openxmlformats.org/officeDocument/2006/customXml" ds:itemID="{7CAC3CA2-8E90-48B9-AAF0-0FC44F954D8B}">
  <ds:schemaRefs/>
</ds:datastoreItem>
</file>

<file path=customXml/itemProps5.xml><?xml version="1.0" encoding="utf-8"?>
<ds:datastoreItem xmlns:ds="http://schemas.openxmlformats.org/officeDocument/2006/customXml" ds:itemID="{08D30EE7-BAC1-4583-A7B4-AE0C6ADFFE6F}">
  <ds:schemaRefs/>
</ds:datastoreItem>
</file>

<file path=customXml/itemProps6.xml><?xml version="1.0" encoding="utf-8"?>
<ds:datastoreItem xmlns:ds="http://schemas.openxmlformats.org/officeDocument/2006/customXml" ds:itemID="{1B01A944-4D07-4979-A6D5-E4F8D75A80E9}">
  <ds:schemaRefs/>
</ds:datastoreItem>
</file>

<file path=customXml/itemProps7.xml><?xml version="1.0" encoding="utf-8"?>
<ds:datastoreItem xmlns:ds="http://schemas.openxmlformats.org/officeDocument/2006/customXml" ds:itemID="{63000EAE-19FC-4B1A-A623-37C62D20B585}">
  <ds:schemaRefs/>
</ds:datastoreItem>
</file>

<file path=customXml/itemProps8.xml><?xml version="1.0" encoding="utf-8"?>
<ds:datastoreItem xmlns:ds="http://schemas.openxmlformats.org/officeDocument/2006/customXml" ds:itemID="{B2AE0654-7C53-4860-BE37-DD5182A1C938}">
  <ds:schemaRefs/>
</ds:datastoreItem>
</file>

<file path=customXml/itemProps9.xml><?xml version="1.0" encoding="utf-8"?>
<ds:datastoreItem xmlns:ds="http://schemas.openxmlformats.org/officeDocument/2006/customXml" ds:itemID="{2850FCEA-480B-415A-BF3B-8FBCB3ED907B}">
  <ds:schemaRefs/>
</ds:datastoreItem>
</file>

<file path=customXml/itemProps10.xml><?xml version="1.0" encoding="utf-8"?>
<ds:datastoreItem xmlns:ds="http://schemas.openxmlformats.org/officeDocument/2006/customXml" ds:itemID="{E5B39314-D10A-4573-89F3-CA3103858146}">
  <ds:schemaRefs/>
</ds:datastoreItem>
</file>

<file path=customXml/itemProps11.xml><?xml version="1.0" encoding="utf-8"?>
<ds:datastoreItem xmlns:ds="http://schemas.openxmlformats.org/officeDocument/2006/customXml" ds:itemID="{A9737A92-47F0-4EB8-99FF-D593680BDB95}">
  <ds:schemaRefs/>
</ds:datastoreItem>
</file>

<file path=customXml/itemProps12.xml><?xml version="1.0" encoding="utf-8"?>
<ds:datastoreItem xmlns:ds="http://schemas.openxmlformats.org/officeDocument/2006/customXml" ds:itemID="{FB3B1179-6BFC-4C65-8251-E240D84F885F}">
  <ds:schemaRefs/>
</ds:datastoreItem>
</file>

<file path=customXml/itemProps13.xml><?xml version="1.0" encoding="utf-8"?>
<ds:datastoreItem xmlns:ds="http://schemas.openxmlformats.org/officeDocument/2006/customXml" ds:itemID="{3524B0DA-772B-4650-9A41-4E4F700A0F09}">
  <ds:schemaRefs/>
</ds:datastoreItem>
</file>

<file path=customXml/itemProps14.xml><?xml version="1.0" encoding="utf-8"?>
<ds:datastoreItem xmlns:ds="http://schemas.openxmlformats.org/officeDocument/2006/customXml" ds:itemID="{0A207D94-F2B6-4DAC-A03F-B61ACBF7EDE4}">
  <ds:schemaRefs/>
</ds:datastoreItem>
</file>

<file path=customXml/itemProps15.xml><?xml version="1.0" encoding="utf-8"?>
<ds:datastoreItem xmlns:ds="http://schemas.openxmlformats.org/officeDocument/2006/customXml" ds:itemID="{A0BFB4CB-45E9-44A5-8245-576F031D7C88}">
  <ds:schemaRefs/>
</ds:datastoreItem>
</file>

<file path=customXml/itemProps16.xml><?xml version="1.0" encoding="utf-8"?>
<ds:datastoreItem xmlns:ds="http://schemas.openxmlformats.org/officeDocument/2006/customXml" ds:itemID="{C1F6C17A-AE78-4CEF-ABB8-7AC96EE8084D}">
  <ds:schemaRefs/>
</ds:datastoreItem>
</file>

<file path=customXml/itemProps17.xml><?xml version="1.0" encoding="utf-8"?>
<ds:datastoreItem xmlns:ds="http://schemas.openxmlformats.org/officeDocument/2006/customXml" ds:itemID="{2A327237-5560-4FC2-92DC-6A7A827E78C0}">
  <ds:schemaRefs/>
</ds:datastoreItem>
</file>

<file path=customXml/itemProps18.xml><?xml version="1.0" encoding="utf-8"?>
<ds:datastoreItem xmlns:ds="http://schemas.openxmlformats.org/officeDocument/2006/customXml" ds:itemID="{523E97E5-301D-418F-BF74-41F67A8BC806}">
  <ds:schemaRefs/>
</ds:datastoreItem>
</file>

<file path=customXml/itemProps19.xml><?xml version="1.0" encoding="utf-8"?>
<ds:datastoreItem xmlns:ds="http://schemas.openxmlformats.org/officeDocument/2006/customXml" ds:itemID="{A641AD55-D3DA-4CFA-8FF4-376356356C8A}">
  <ds:schemaRefs/>
</ds:datastoreItem>
</file>

<file path=customXml/itemProps20.xml><?xml version="1.0" encoding="utf-8"?>
<ds:datastoreItem xmlns:ds="http://schemas.openxmlformats.org/officeDocument/2006/customXml" ds:itemID="{8166C2DA-8F31-46B3-84CC-F18A2A26CF20}">
  <ds:schemaRefs/>
</ds:datastoreItem>
</file>

<file path=customXml/itemProps21.xml><?xml version="1.0" encoding="utf-8"?>
<ds:datastoreItem xmlns:ds="http://schemas.openxmlformats.org/officeDocument/2006/customXml" ds:itemID="{D4A5648D-454D-4823-9277-0CC576A68D7D}">
  <ds:schemaRefs/>
</ds:datastoreItem>
</file>

<file path=customXml/itemProps22.xml><?xml version="1.0" encoding="utf-8"?>
<ds:datastoreItem xmlns:ds="http://schemas.openxmlformats.org/officeDocument/2006/customXml" ds:itemID="{C2162DDA-13FB-4D95-BDDC-5B3C5A0C5E9D}">
  <ds:schemaRefs/>
</ds:datastoreItem>
</file>

<file path=customXml/itemProps23.xml><?xml version="1.0" encoding="utf-8"?>
<ds:datastoreItem xmlns:ds="http://schemas.openxmlformats.org/officeDocument/2006/customXml" ds:itemID="{8C002F32-6919-4103-BF54-3801A69A8939}">
  <ds:schemaRefs/>
</ds:datastoreItem>
</file>

<file path=customXml/itemProps24.xml><?xml version="1.0" encoding="utf-8"?>
<ds:datastoreItem xmlns:ds="http://schemas.openxmlformats.org/officeDocument/2006/customXml" ds:itemID="{102E7FBD-F266-43EB-81B3-281ACFC0E5B9}">
  <ds:schemaRefs/>
</ds:datastoreItem>
</file>

<file path=customXml/itemProps25.xml><?xml version="1.0" encoding="utf-8"?>
<ds:datastoreItem xmlns:ds="http://schemas.openxmlformats.org/officeDocument/2006/customXml" ds:itemID="{476A4747-3FE7-40C5-9107-5C00B285E2DC}">
  <ds:schemaRefs/>
</ds:datastoreItem>
</file>

<file path=customXml/itemProps26.xml><?xml version="1.0" encoding="utf-8"?>
<ds:datastoreItem xmlns:ds="http://schemas.openxmlformats.org/officeDocument/2006/customXml" ds:itemID="{9C77A63A-965D-49F7-9755-D80F5AF46831}">
  <ds:schemaRefs/>
</ds:datastoreItem>
</file>

<file path=customXml/itemProps27.xml><?xml version="1.0" encoding="utf-8"?>
<ds:datastoreItem xmlns:ds="http://schemas.openxmlformats.org/officeDocument/2006/customXml" ds:itemID="{BE5CC479-7EC8-4AAF-BA3B-6D607052A344}">
  <ds:schemaRefs/>
</ds:datastoreItem>
</file>

<file path=customXml/itemProps28.xml><?xml version="1.0" encoding="utf-8"?>
<ds:datastoreItem xmlns:ds="http://schemas.openxmlformats.org/officeDocument/2006/customXml" ds:itemID="{0CCA5D5D-8339-4E88-BCCD-D42E19696A4A}">
  <ds:schemaRefs/>
</ds:datastoreItem>
</file>

<file path=customXml/itemProps29.xml><?xml version="1.0" encoding="utf-8"?>
<ds:datastoreItem xmlns:ds="http://schemas.openxmlformats.org/officeDocument/2006/customXml" ds:itemID="{198D769F-161F-4AC4-B23C-3FB3991932DF}">
  <ds:schemaRefs/>
</ds:datastoreItem>
</file>

<file path=customXml/itemProps30.xml><?xml version="1.0" encoding="utf-8"?>
<ds:datastoreItem xmlns:ds="http://schemas.openxmlformats.org/officeDocument/2006/customXml" ds:itemID="{C2C2276F-C9E1-4F50-92DE-02BDF14EB45B}">
  <ds:schemaRefs/>
</ds:datastoreItem>
</file>

<file path=customXml/itemProps31.xml><?xml version="1.0" encoding="utf-8"?>
<ds:datastoreItem xmlns:ds="http://schemas.openxmlformats.org/officeDocument/2006/customXml" ds:itemID="{BC4C48B7-1089-4879-A476-9CD98FFC5D77}">
  <ds:schemaRefs/>
</ds:datastoreItem>
</file>

<file path=customXml/itemProps32.xml><?xml version="1.0" encoding="utf-8"?>
<ds:datastoreItem xmlns:ds="http://schemas.openxmlformats.org/officeDocument/2006/customXml" ds:itemID="{852B2677-502F-4D9C-AA33-C1EAE7166F3E}">
  <ds:schemaRefs/>
</ds:datastoreItem>
</file>

<file path=customXml/itemProps33.xml><?xml version="1.0" encoding="utf-8"?>
<ds:datastoreItem xmlns:ds="http://schemas.openxmlformats.org/officeDocument/2006/customXml" ds:itemID="{0A40B5E6-F585-44BF-BE93-DCA3EE97C3AC}">
  <ds:schemaRefs/>
</ds:datastoreItem>
</file>

<file path=customXml/itemProps34.xml><?xml version="1.0" encoding="utf-8"?>
<ds:datastoreItem xmlns:ds="http://schemas.openxmlformats.org/officeDocument/2006/customXml" ds:itemID="{92B2EC8E-8411-4005-A5B0-8467B1FEEFEC}">
  <ds:schemaRefs/>
</ds:datastoreItem>
</file>

<file path=customXml/itemProps35.xml><?xml version="1.0" encoding="utf-8"?>
<ds:datastoreItem xmlns:ds="http://schemas.openxmlformats.org/officeDocument/2006/customXml" ds:itemID="{C9C13DFB-9000-488B-8E69-16DBECB0D9BD}">
  <ds:schemaRefs/>
</ds:datastoreItem>
</file>

<file path=customXml/itemProps36.xml><?xml version="1.0" encoding="utf-8"?>
<ds:datastoreItem xmlns:ds="http://schemas.openxmlformats.org/officeDocument/2006/customXml" ds:itemID="{901D679F-6EEF-4174-AD5B-0A300A0B58E8}">
  <ds:schemaRefs/>
</ds:datastoreItem>
</file>

<file path=customXml/itemProps37.xml><?xml version="1.0" encoding="utf-8"?>
<ds:datastoreItem xmlns:ds="http://schemas.openxmlformats.org/officeDocument/2006/customXml" ds:itemID="{6A0A9943-873C-4429-BF0A-C4CE2374FC56}">
  <ds:schemaRefs/>
</ds:datastoreItem>
</file>

<file path=customXml/itemProps38.xml><?xml version="1.0" encoding="utf-8"?>
<ds:datastoreItem xmlns:ds="http://schemas.openxmlformats.org/officeDocument/2006/customXml" ds:itemID="{E987E595-92EA-4E8A-A6EF-1AC829AB9CD0}">
  <ds:schemaRefs/>
</ds:datastoreItem>
</file>

<file path=customXml/itemProps39.xml><?xml version="1.0" encoding="utf-8"?>
<ds:datastoreItem xmlns:ds="http://schemas.openxmlformats.org/officeDocument/2006/customXml" ds:itemID="{5CD41C83-1609-4E70-BCEC-B4D115DEEA09}">
  <ds:schemaRefs/>
</ds:datastoreItem>
</file>

<file path=customXml/itemProps40.xml><?xml version="1.0" encoding="utf-8"?>
<ds:datastoreItem xmlns:ds="http://schemas.openxmlformats.org/officeDocument/2006/customXml" ds:itemID="{04DBDE41-96DB-4817-9CE6-D63117CA894F}">
  <ds:schemaRefs/>
</ds:datastoreItem>
</file>

<file path=customXml/itemProps41.xml><?xml version="1.0" encoding="utf-8"?>
<ds:datastoreItem xmlns:ds="http://schemas.openxmlformats.org/officeDocument/2006/customXml" ds:itemID="{9B8BAEB3-5A27-4F5D-9F97-CED518EB621A}">
  <ds:schemaRefs/>
</ds:datastoreItem>
</file>

<file path=customXml/itemProps42.xml><?xml version="1.0" encoding="utf-8"?>
<ds:datastoreItem xmlns:ds="http://schemas.openxmlformats.org/officeDocument/2006/customXml" ds:itemID="{6D45507D-C7C8-48D4-B495-711C75B3E362}">
  <ds:schemaRefs/>
</ds:datastoreItem>
</file>

<file path=customXml/itemProps43.xml><?xml version="1.0" encoding="utf-8"?>
<ds:datastoreItem xmlns:ds="http://schemas.openxmlformats.org/officeDocument/2006/customXml" ds:itemID="{8212A763-A3FC-47A0-BC08-9CA0E53D5212}">
  <ds:schemaRefs/>
</ds:datastoreItem>
</file>

<file path=customXml/itemProps44.xml><?xml version="1.0" encoding="utf-8"?>
<ds:datastoreItem xmlns:ds="http://schemas.openxmlformats.org/officeDocument/2006/customXml" ds:itemID="{65F1AF5F-B11C-4BDD-92C2-F8C8B22A8E1C}">
  <ds:schemaRefs/>
</ds:datastoreItem>
</file>

<file path=customXml/itemProps45.xml><?xml version="1.0" encoding="utf-8"?>
<ds:datastoreItem xmlns:ds="http://schemas.openxmlformats.org/officeDocument/2006/customXml" ds:itemID="{4CF8A7FB-C942-4E62-8DE9-8011E99AD34F}">
  <ds:schemaRefs/>
</ds:datastoreItem>
</file>

<file path=customXml/itemProps46.xml><?xml version="1.0" encoding="utf-8"?>
<ds:datastoreItem xmlns:ds="http://schemas.openxmlformats.org/officeDocument/2006/customXml" ds:itemID="{C8F1E847-C140-4541-9C4E-5652CD5376BE}">
  <ds:schemaRefs/>
</ds:datastoreItem>
</file>

<file path=customXml/itemProps47.xml><?xml version="1.0" encoding="utf-8"?>
<ds:datastoreItem xmlns:ds="http://schemas.openxmlformats.org/officeDocument/2006/customXml" ds:itemID="{D41DE0AB-6C40-430B-A46A-A2E3716BAF89}">
  <ds:schemaRefs/>
</ds:datastoreItem>
</file>

<file path=customXml/itemProps48.xml><?xml version="1.0" encoding="utf-8"?>
<ds:datastoreItem xmlns:ds="http://schemas.openxmlformats.org/officeDocument/2006/customXml" ds:itemID="{D40CF9E5-3749-4BF4-B4B8-4C289C863BE4}">
  <ds:schemaRefs/>
</ds:datastoreItem>
</file>

<file path=customXml/itemProps49.xml><?xml version="1.0" encoding="utf-8"?>
<ds:datastoreItem xmlns:ds="http://schemas.openxmlformats.org/officeDocument/2006/customXml" ds:itemID="{7C75E632-0BED-4544-A711-C186BE923641}">
  <ds:schemaRefs/>
</ds:datastoreItem>
</file>

<file path=customXml/itemProps50.xml><?xml version="1.0" encoding="utf-8"?>
<ds:datastoreItem xmlns:ds="http://schemas.openxmlformats.org/officeDocument/2006/customXml" ds:itemID="{750A3B06-109B-485F-BBC3-782C69A0EA42}">
  <ds:schemaRefs/>
</ds:datastoreItem>
</file>

<file path=customXml/itemProps51.xml><?xml version="1.0" encoding="utf-8"?>
<ds:datastoreItem xmlns:ds="http://schemas.openxmlformats.org/officeDocument/2006/customXml" ds:itemID="{DAA048BA-4DA8-4C0C-B475-82C78E21D556}">
  <ds:schemaRefs/>
</ds:datastoreItem>
</file>

<file path=customXml/itemProps52.xml><?xml version="1.0" encoding="utf-8"?>
<ds:datastoreItem xmlns:ds="http://schemas.openxmlformats.org/officeDocument/2006/customXml" ds:itemID="{3A0DE842-4350-492E-B721-3DE33A48CF93}">
  <ds:schemaRefs/>
</ds:datastoreItem>
</file>

<file path=customXml/itemProps53.xml><?xml version="1.0" encoding="utf-8"?>
<ds:datastoreItem xmlns:ds="http://schemas.openxmlformats.org/officeDocument/2006/customXml" ds:itemID="{EF8DD540-DF63-4D5B-8DA5-14850FBC5E85}">
  <ds:schemaRefs/>
</ds:datastoreItem>
</file>

<file path=customXml/itemProps54.xml><?xml version="1.0" encoding="utf-8"?>
<ds:datastoreItem xmlns:ds="http://schemas.openxmlformats.org/officeDocument/2006/customXml" ds:itemID="{7D637817-938B-480B-AA15-9540364F8748}">
  <ds:schemaRefs/>
</ds:datastoreItem>
</file>

<file path=customXml/itemProps55.xml><?xml version="1.0" encoding="utf-8"?>
<ds:datastoreItem xmlns:ds="http://schemas.openxmlformats.org/officeDocument/2006/customXml" ds:itemID="{9652641B-0C4A-4239-911D-B3ED73D0728E}">
  <ds:schemaRefs/>
</ds:datastoreItem>
</file>

<file path=customXml/itemProps56.xml><?xml version="1.0" encoding="utf-8"?>
<ds:datastoreItem xmlns:ds="http://schemas.openxmlformats.org/officeDocument/2006/customXml" ds:itemID="{FDCC4211-7773-4661-A229-BD31D85DA51B}">
  <ds:schemaRefs/>
</ds:datastoreItem>
</file>

<file path=customXml/itemProps57.xml><?xml version="1.0" encoding="utf-8"?>
<ds:datastoreItem xmlns:ds="http://schemas.openxmlformats.org/officeDocument/2006/customXml" ds:itemID="{D16A65EE-8E06-4306-A8D3-D75B5183B49B}">
  <ds:schemaRefs/>
</ds:datastoreItem>
</file>

<file path=customXml/itemProps58.xml><?xml version="1.0" encoding="utf-8"?>
<ds:datastoreItem xmlns:ds="http://schemas.openxmlformats.org/officeDocument/2006/customXml" ds:itemID="{22329EDE-B7FE-478D-8D02-C640759416F8}">
  <ds:schemaRefs/>
</ds:datastoreItem>
</file>

<file path=customXml/itemProps59.xml><?xml version="1.0" encoding="utf-8"?>
<ds:datastoreItem xmlns:ds="http://schemas.openxmlformats.org/officeDocument/2006/customXml" ds:itemID="{6749E18D-D31F-4CDA-8C75-D35B7673633F}">
  <ds:schemaRefs/>
</ds:datastoreItem>
</file>

<file path=customXml/itemProps60.xml><?xml version="1.0" encoding="utf-8"?>
<ds:datastoreItem xmlns:ds="http://schemas.openxmlformats.org/officeDocument/2006/customXml" ds:itemID="{EF27AC66-968D-4BA8-9D8B-5F0AE1E055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sales page</vt:lpstr>
      <vt:lpstr>Dashboard profit page</vt:lpstr>
      <vt:lpstr>sales insights</vt:lpstr>
      <vt:lpstr>kpi cards</vt:lpstr>
      <vt:lpstr>profit insights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dc:creator>
  <cp:lastModifiedBy>Mohamed thabet</cp:lastModifiedBy>
  <dcterms:created xsi:type="dcterms:W3CDTF">2015-06-05T18:17:20Z</dcterms:created>
  <dcterms:modified xsi:type="dcterms:W3CDTF">2025-12-21T01:27:49Z</dcterms:modified>
</cp:coreProperties>
</file>