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mc:AlternateContent xmlns:mc="http://schemas.openxmlformats.org/markup-compatibility/2006">
    <mc:Choice Requires="x15">
      <x15ac:absPath xmlns:x15ac="http://schemas.microsoft.com/office/spreadsheetml/2010/11/ac" url="/Users/mohamedabdelnasser/Downloads/"/>
    </mc:Choice>
  </mc:AlternateContent>
  <xr:revisionPtr revIDLastSave="0" documentId="13_ncr:1_{1BC06AAB-456D-4240-9496-AEF28C27FC1C}" xr6:coauthVersionLast="47" xr6:coauthVersionMax="47" xr10:uidLastSave="{00000000-0000-0000-0000-000000000000}"/>
  <bookViews>
    <workbookView xWindow="0" yWindow="500" windowWidth="27800" windowHeight="17500" activeTab="2" xr2:uid="{88382146-E5D5-0B47-A64D-5C259C07D37E}"/>
  </bookViews>
  <sheets>
    <sheet name="Sauce Data" sheetId="1" r:id="rId1"/>
    <sheet name="Working_Sheet" sheetId="3" r:id="rId2"/>
    <sheet name="Final Dashboard" sheetId="4"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6" i="4" l="1"/>
  <c r="W16" i="4"/>
  <c r="V17" i="4"/>
  <c r="V18" i="4"/>
  <c r="V19" i="4"/>
  <c r="V20" i="4"/>
  <c r="V21" i="4"/>
  <c r="V22" i="4"/>
  <c r="V23" i="4"/>
  <c r="V24" i="4"/>
  <c r="V25" i="4"/>
  <c r="W17" i="4"/>
  <c r="W18" i="4"/>
  <c r="W19" i="4"/>
  <c r="W20" i="4"/>
  <c r="W21" i="4"/>
  <c r="W22" i="4"/>
  <c r="W23" i="4"/>
  <c r="W24" i="4"/>
  <c r="W25" i="4"/>
  <c r="U17" i="4"/>
  <c r="U18" i="4"/>
  <c r="U19" i="4"/>
  <c r="U20" i="4"/>
  <c r="U21" i="4"/>
  <c r="U22" i="4"/>
  <c r="U23" i="4"/>
  <c r="U24" i="4"/>
  <c r="U25" i="4"/>
  <c r="U16" i="4"/>
  <c r="I17" i="4"/>
  <c r="J17" i="4"/>
  <c r="K17" i="4"/>
  <c r="I18" i="4"/>
  <c r="J18" i="4"/>
  <c r="K18" i="4"/>
  <c r="I19" i="4"/>
  <c r="J19" i="4"/>
  <c r="K19" i="4"/>
  <c r="I20" i="4"/>
  <c r="J20" i="4"/>
  <c r="K20" i="4"/>
  <c r="I21" i="4"/>
  <c r="J21" i="4"/>
  <c r="K21" i="4"/>
  <c r="I22" i="4"/>
  <c r="J22" i="4"/>
  <c r="K22" i="4"/>
  <c r="I23" i="4"/>
  <c r="J23" i="4"/>
  <c r="K23" i="4"/>
  <c r="I24" i="4"/>
  <c r="J24" i="4"/>
  <c r="K24" i="4"/>
  <c r="I25" i="4"/>
  <c r="J25" i="4"/>
  <c r="K25" i="4"/>
  <c r="J16" i="4"/>
  <c r="K16" i="4"/>
  <c r="I16" i="4"/>
  <c r="O17" i="4"/>
  <c r="P17" i="4"/>
  <c r="Q17" i="4"/>
  <c r="O18" i="4"/>
  <c r="P18" i="4"/>
  <c r="Q18" i="4"/>
  <c r="O19" i="4"/>
  <c r="P19" i="4"/>
  <c r="Q19" i="4"/>
  <c r="O20" i="4"/>
  <c r="P20" i="4"/>
  <c r="Q20" i="4"/>
  <c r="O21" i="4"/>
  <c r="P21" i="4"/>
  <c r="Q21" i="4"/>
  <c r="O22" i="4"/>
  <c r="P22" i="4"/>
  <c r="Q22" i="4"/>
  <c r="O23" i="4"/>
  <c r="P23" i="4"/>
  <c r="Q23" i="4"/>
  <c r="O24" i="4"/>
  <c r="P24" i="4"/>
  <c r="Q24" i="4"/>
  <c r="O25" i="4"/>
  <c r="R25" i="4" s="1"/>
  <c r="P25" i="4"/>
  <c r="Q25" i="4"/>
  <c r="P16" i="4"/>
  <c r="Q16" i="4"/>
  <c r="O16" i="4"/>
  <c r="E17" i="4"/>
  <c r="E18" i="4"/>
  <c r="E19" i="4"/>
  <c r="E20" i="4"/>
  <c r="E21" i="4"/>
  <c r="E22" i="4"/>
  <c r="E23" i="4"/>
  <c r="E24" i="4"/>
  <c r="E25" i="4"/>
  <c r="D17" i="4"/>
  <c r="D18" i="4"/>
  <c r="D19" i="4"/>
  <c r="D20" i="4"/>
  <c r="D21" i="4"/>
  <c r="D22" i="4"/>
  <c r="D23" i="4"/>
  <c r="D24" i="4"/>
  <c r="D25" i="4"/>
  <c r="D16" i="4"/>
  <c r="E16" i="4"/>
  <c r="C17" i="4"/>
  <c r="C18" i="4"/>
  <c r="C19" i="4"/>
  <c r="C20" i="4"/>
  <c r="C21" i="4"/>
  <c r="C22" i="4"/>
  <c r="C23" i="4"/>
  <c r="C24" i="4"/>
  <c r="C25" i="4"/>
  <c r="F25" i="4" s="1"/>
  <c r="C16" i="4"/>
  <c r="L22" i="4" l="1"/>
  <c r="L21" i="4"/>
  <c r="L17" i="4"/>
  <c r="R21" i="4"/>
  <c r="L25" i="4"/>
  <c r="L20" i="4"/>
  <c r="L16" i="4"/>
  <c r="L24" i="4"/>
  <c r="L23" i="4"/>
  <c r="L19" i="4"/>
  <c r="L18" i="4"/>
  <c r="R20" i="4"/>
  <c r="R22" i="4"/>
  <c r="R23" i="4"/>
  <c r="R24" i="4"/>
  <c r="R16" i="4"/>
  <c r="R18" i="4"/>
  <c r="R17" i="4"/>
  <c r="R19" i="4"/>
  <c r="F24" i="4"/>
  <c r="F16" i="4"/>
  <c r="F23" i="4"/>
  <c r="F22" i="4"/>
  <c r="F21" i="4"/>
  <c r="F20" i="4"/>
  <c r="F18" i="4"/>
  <c r="F19" i="4"/>
  <c r="F17" i="4"/>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85" i="3"/>
  <c r="E86" i="3"/>
  <c r="E87" i="3"/>
  <c r="E88" i="3"/>
  <c r="E89" i="3"/>
  <c r="E90" i="3"/>
  <c r="E91" i="3"/>
  <c r="E92" i="3"/>
  <c r="E93" i="3"/>
  <c r="E94" i="3"/>
  <c r="E95" i="3"/>
  <c r="E96" i="3"/>
  <c r="E97" i="3"/>
  <c r="E98" i="3"/>
  <c r="E99" i="3"/>
  <c r="E100" i="3"/>
  <c r="E101" i="3"/>
  <c r="E102" i="3"/>
  <c r="E103" i="3"/>
  <c r="E104" i="3"/>
  <c r="E105" i="3"/>
  <c r="E106" i="3"/>
  <c r="E107" i="3"/>
  <c r="E108" i="3"/>
  <c r="E109" i="3"/>
  <c r="E110" i="3"/>
  <c r="E111" i="3"/>
  <c r="E112" i="3"/>
  <c r="E113" i="3"/>
  <c r="E114" i="3"/>
  <c r="E115" i="3"/>
  <c r="E116" i="3"/>
  <c r="E117" i="3"/>
  <c r="E118" i="3"/>
  <c r="E119" i="3"/>
  <c r="E120" i="3"/>
  <c r="E121" i="3"/>
  <c r="E122" i="3"/>
  <c r="E123" i="3"/>
  <c r="E124" i="3"/>
  <c r="E125" i="3"/>
  <c r="E126" i="3"/>
  <c r="E127" i="3"/>
  <c r="E128" i="3"/>
  <c r="E129" i="3"/>
  <c r="E130" i="3"/>
  <c r="E131" i="3"/>
  <c r="E132" i="3"/>
  <c r="E133" i="3"/>
  <c r="E85" i="3"/>
  <c r="J64" i="3"/>
  <c r="J65" i="3"/>
  <c r="J66" i="3"/>
  <c r="J67" i="3"/>
  <c r="J68" i="3"/>
  <c r="J69" i="3"/>
  <c r="J70" i="3"/>
  <c r="J71" i="3"/>
  <c r="J72" i="3"/>
  <c r="J73" i="3"/>
  <c r="J74" i="3"/>
  <c r="J75" i="3"/>
  <c r="J76" i="3"/>
  <c r="J77" i="3"/>
  <c r="J78" i="3"/>
  <c r="J63" i="3"/>
  <c r="H63" i="3"/>
  <c r="I63" i="3"/>
  <c r="H64" i="3"/>
  <c r="I64" i="3"/>
  <c r="H65" i="3"/>
  <c r="I65" i="3"/>
  <c r="H66" i="3"/>
  <c r="I66" i="3"/>
  <c r="H67" i="3"/>
  <c r="I67" i="3"/>
  <c r="H68" i="3"/>
  <c r="I68" i="3"/>
  <c r="H69" i="3"/>
  <c r="I69" i="3"/>
  <c r="H70" i="3"/>
  <c r="I70" i="3"/>
  <c r="H71" i="3"/>
  <c r="I71" i="3"/>
  <c r="H72" i="3"/>
  <c r="I72" i="3"/>
  <c r="H73" i="3"/>
  <c r="I73" i="3"/>
  <c r="H74" i="3"/>
  <c r="I74" i="3"/>
  <c r="H75" i="3"/>
  <c r="I75" i="3"/>
  <c r="H76" i="3"/>
  <c r="I76" i="3"/>
  <c r="H77" i="3"/>
  <c r="I77" i="3"/>
  <c r="H78" i="3"/>
  <c r="I78" i="3"/>
  <c r="G67" i="3"/>
  <c r="G71" i="3"/>
  <c r="G75" i="3"/>
  <c r="G63" i="3"/>
  <c r="F3" i="3"/>
  <c r="E3" i="3"/>
  <c r="X22" i="4" l="1"/>
  <c r="V26" i="4"/>
  <c r="X25" i="4"/>
  <c r="X23" i="4"/>
  <c r="X21" i="4"/>
  <c r="X24" i="4"/>
  <c r="X18" i="4"/>
  <c r="X20" i="4"/>
  <c r="X19" i="4"/>
  <c r="X17" i="4"/>
  <c r="W26" i="4"/>
  <c r="X16" i="4"/>
  <c r="K26" i="4"/>
  <c r="J26" i="4"/>
  <c r="P26" i="4"/>
  <c r="Q26" i="4"/>
  <c r="E26" i="4"/>
  <c r="D26" i="4"/>
  <c r="R26" i="4" l="1"/>
  <c r="X26" i="4"/>
  <c r="L26" i="4"/>
  <c r="F26" i="4"/>
</calcChain>
</file>

<file path=xl/sharedStrings.xml><?xml version="1.0" encoding="utf-8"?>
<sst xmlns="http://schemas.openxmlformats.org/spreadsheetml/2006/main" count="130111" uniqueCount="10971">
  <si>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</si>
  <si>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</si>
  <si>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</si>
  <si>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</si>
  <si>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</si>
  <si>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</si>
  <si>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</si>
  <si>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</si>
  <si>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</si>
  <si>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</si>
  <si>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</si>
  <si>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</si>
  <si>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</si>
  <si>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</si>
  <si>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</si>
  <si>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</si>
  <si>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</si>
  <si>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</si>
  <si>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</si>
  <si>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</si>
  <si>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</si>
  <si>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</si>
  <si>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</si>
  <si>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</si>
  <si>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</si>
  <si>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</si>
  <si>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</si>
  <si>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</si>
  <si>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</si>
  <si>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</si>
  <si>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</si>
  <si>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</si>
  <si>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</si>
  <si>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</si>
  <si>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</si>
  <si>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</si>
  <si>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</si>
  <si>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</si>
  <si>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</si>
  <si>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</si>
  <si>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</si>
  <si>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</si>
  <si>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</si>
  <si>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</si>
  <si>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</si>
  <si>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</si>
  <si>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</si>
  <si>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</si>
  <si>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</si>
  <si>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</si>
  <si>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</si>
  <si>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</si>
  <si>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</si>
  <si>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</si>
  <si>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</si>
  <si>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</si>
  <si>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</si>
  <si>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</si>
  <si>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</si>
  <si>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</si>
  <si>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</si>
  <si>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</si>
  <si>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</si>
  <si>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</si>
  <si>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</si>
  <si>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</si>
  <si>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</si>
  <si>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</si>
  <si>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</si>
  <si>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</si>
  <si>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</si>
  <si>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</si>
  <si>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</si>
  <si>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</si>
  <si>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</si>
  <si>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</si>
  <si>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</si>
  <si>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</si>
  <si>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</si>
  <si>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</si>
  <si>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</si>
  <si>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</si>
  <si>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</si>
  <si>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</si>
  <si>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</si>
  <si>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</si>
  <si>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</si>
  <si>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</si>
  <si>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</si>
  <si>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</si>
  <si>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</si>
  <si>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</si>
  <si>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</si>
  <si>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</si>
  <si>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</si>
  <si>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</si>
  <si>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</si>
  <si>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</si>
  <si>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</si>
  <si>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</si>
  <si>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</si>
  <si>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</si>
  <si>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</si>
  <si>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</si>
  <si>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</si>
  <si>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</si>
  <si>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</si>
  <si>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</si>
  <si>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</si>
  <si>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</si>
  <si>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</si>
  <si>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</si>
  <si>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</si>
  <si>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</si>
  <si>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</si>
  <si>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</si>
  <si>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</si>
  <si>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</si>
  <si>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</si>
  <si>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</si>
  <si>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</si>
  <si>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</si>
  <si>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</si>
  <si>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</si>
  <si>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</si>
  <si>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</si>
  <si>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</si>
  <si>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</si>
  <si>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</si>
  <si>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</si>
  <si>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</si>
  <si>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</si>
  <si>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</si>
  <si>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</si>
  <si>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</si>
  <si>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</si>
  <si>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</si>
  <si>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</si>
  <si>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</si>
  <si>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</si>
  <si>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</si>
  <si>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</si>
  <si>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</si>
  <si>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</si>
  <si>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</si>
  <si>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</si>
  <si>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</si>
  <si>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</si>
  <si>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</si>
  <si>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</si>
  <si>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</si>
  <si>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</si>
  <si>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</si>
  <si>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</si>
  <si>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</si>
  <si>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</si>
  <si>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</si>
  <si>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</si>
  <si>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</si>
  <si>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</si>
  <si>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</si>
  <si>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</si>
  <si>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</si>
  <si>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</si>
  <si>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</si>
  <si>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</si>
  <si>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</si>
  <si>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</si>
  <si>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</si>
  <si>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</si>
  <si>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</si>
  <si>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</si>
  <si>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</si>
  <si>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</si>
  <si>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</si>
  <si>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</si>
  <si>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</si>
  <si>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</si>
  <si>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</si>
  <si>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</si>
  <si>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</si>
  <si>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</si>
  <si>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</si>
  <si>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</si>
  <si>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</si>
  <si>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</si>
  <si>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</si>
  <si>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</si>
  <si>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</si>
  <si>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</si>
  <si>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</si>
  <si>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</si>
  <si>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</si>
  <si>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</si>
  <si>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</si>
  <si>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</si>
  <si>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</si>
  <si>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</si>
  <si>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</si>
  <si>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</si>
  <si>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</si>
  <si>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</si>
  <si>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</si>
  <si>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</si>
  <si>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</si>
  <si>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</si>
  <si>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</si>
  <si>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</si>
  <si>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</si>
  <si>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</si>
  <si>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</si>
  <si>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</si>
  <si>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</si>
  <si>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</si>
  <si>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</si>
  <si>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</si>
  <si>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</si>
  <si>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</si>
  <si>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</si>
  <si>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</si>
  <si>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</si>
  <si>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</si>
  <si>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</si>
  <si>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</si>
  <si>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</si>
  <si>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</si>
  <si>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</si>
  <si>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</si>
  <si>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</si>
  <si>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</si>
  <si>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</si>
  <si>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</si>
  <si>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</si>
  <si>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</si>
  <si>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</si>
  <si>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</si>
  <si>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</si>
  <si>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</si>
  <si>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</si>
  <si>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</si>
  <si>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</si>
  <si>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</si>
  <si>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</si>
  <si>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</si>
  <si>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</si>
  <si>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</si>
  <si>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</si>
  <si>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</si>
  <si>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</si>
  <si>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</si>
  <si>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</si>
  <si>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</si>
  <si>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</si>
  <si>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</si>
  <si>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</si>
  <si>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</si>
  <si>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</si>
  <si>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</si>
  <si>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</si>
  <si>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</si>
  <si>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</si>
  <si>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</si>
  <si>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</si>
  <si>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</si>
  <si>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</si>
  <si>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</si>
  <si>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</si>
  <si>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</si>
  <si>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</si>
  <si>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</si>
  <si>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</si>
  <si>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</si>
  <si>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</si>
  <si>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</si>
  <si>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</si>
  <si>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</si>
  <si>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</si>
  <si>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</si>
  <si>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</si>
  <si>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</si>
  <si>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</si>
  <si>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</si>
  <si>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</si>
  <si>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</si>
  <si>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</si>
  <si>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</si>
  <si>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</si>
  <si>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</si>
  <si>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</si>
  <si>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</si>
  <si>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</si>
  <si>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</si>
  <si>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</si>
  <si>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</si>
  <si>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</si>
  <si>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</si>
  <si>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</si>
  <si>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</si>
  <si>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</si>
  <si>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</si>
  <si>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</si>
  <si>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</si>
  <si>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</si>
  <si>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</si>
  <si>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</si>
  <si>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</si>
  <si>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</si>
  <si>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</si>
  <si>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</si>
  <si>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</si>
  <si>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</si>
  <si>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</si>
  <si>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</si>
  <si>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</si>
  <si>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</si>
  <si>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</si>
  <si>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</si>
  <si>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</si>
  <si>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</si>
  <si>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</si>
  <si>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</si>
  <si>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</si>
  <si>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</si>
  <si>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</si>
  <si>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</si>
  <si>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</si>
  <si>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</si>
  <si>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</si>
  <si>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</si>
  <si>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</si>
  <si>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</si>
  <si>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</si>
  <si>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</si>
  <si>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</si>
  <si>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</si>
  <si>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</si>
  <si>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</si>
  <si>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</si>
  <si>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</si>
  <si>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</si>
  <si>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</si>
  <si>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</si>
  <si>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</si>
  <si>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</si>
  <si>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</si>
  <si>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</si>
  <si>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</si>
  <si>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</si>
  <si>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</si>
  <si>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</si>
  <si>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</si>
  <si>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</si>
  <si>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</si>
  <si>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</si>
  <si>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</si>
  <si>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</si>
  <si>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</si>
  <si>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</si>
  <si>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</si>
  <si>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</si>
  <si>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</si>
  <si>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</si>
  <si>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</si>
  <si>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</si>
  <si>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</si>
  <si>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</si>
  <si>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</si>
  <si>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</si>
  <si>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</si>
  <si>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</si>
  <si>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</si>
  <si>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</si>
  <si>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</si>
  <si>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</si>
  <si>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</si>
  <si>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</si>
  <si>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</si>
  <si>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</si>
  <si>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</si>
  <si>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</si>
  <si>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</si>
  <si>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</si>
  <si>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</si>
  <si>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</si>
  <si>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</si>
  <si>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</si>
  <si>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</si>
  <si>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</si>
  <si>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</si>
  <si>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</si>
  <si>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</si>
  <si>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</si>
  <si>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</si>
  <si>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</si>
  <si>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</si>
  <si>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</si>
  <si>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</si>
  <si>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</si>
  <si>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</si>
  <si>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</si>
  <si>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</si>
  <si>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</si>
  <si>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</si>
  <si>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</si>
  <si>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</si>
  <si>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</si>
  <si>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</si>
  <si>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</si>
  <si>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</si>
  <si>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</si>
  <si>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</si>
  <si>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</si>
  <si>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</si>
  <si>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</si>
  <si>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</si>
  <si>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</si>
  <si>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</si>
  <si>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</si>
  <si>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</si>
  <si>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</si>
  <si>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</si>
  <si>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</si>
  <si>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</si>
  <si>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</si>
  <si>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</si>
  <si>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</si>
  <si>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</si>
  <si>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</si>
  <si>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</si>
  <si>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</si>
  <si>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</si>
  <si>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</si>
  <si>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</si>
  <si>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</si>
  <si>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</si>
  <si>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</si>
  <si>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</si>
  <si>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</si>
  <si>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</si>
  <si>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</si>
  <si>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</si>
  <si>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</si>
  <si>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</si>
  <si>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</si>
  <si>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</si>
  <si>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</si>
  <si>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</si>
  <si>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</si>
  <si>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</si>
  <si>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</si>
  <si>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</si>
  <si>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</si>
  <si>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</si>
  <si>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</si>
  <si>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</si>
  <si>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</si>
  <si>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</si>
  <si>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</si>
  <si>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</si>
  <si>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</si>
  <si>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</si>
  <si>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</si>
  <si>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</si>
  <si>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</si>
  <si>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</si>
  <si>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</si>
  <si>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</si>
  <si>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</si>
  <si>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</si>
  <si>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</si>
  <si>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</si>
  <si>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</si>
  <si>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</si>
  <si>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</si>
  <si>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</si>
  <si>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</si>
  <si>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</si>
  <si>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</si>
  <si>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</si>
  <si>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</si>
  <si>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</si>
  <si>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</si>
  <si>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</si>
  <si>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</si>
  <si>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</si>
  <si>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</si>
  <si>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</si>
  <si>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</si>
  <si>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</si>
  <si>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</si>
  <si>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</si>
  <si>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</si>
  <si>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</si>
  <si>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</si>
  <si>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</si>
  <si>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</si>
  <si>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</si>
  <si>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</si>
  <si>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</si>
  <si>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</si>
  <si>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</si>
  <si>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</si>
  <si>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</si>
  <si>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</si>
  <si>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</si>
  <si>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</si>
  <si>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</si>
  <si>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</si>
  <si>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</si>
  <si>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</si>
  <si>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</si>
  <si>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</si>
  <si>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</si>
  <si>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</si>
  <si>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</si>
  <si>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</si>
  <si>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</si>
  <si>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</si>
  <si>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</si>
  <si>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</si>
  <si>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</si>
  <si>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</si>
  <si>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</si>
  <si>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</si>
  <si>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</si>
  <si>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</si>
  <si>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</si>
  <si>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</si>
  <si>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</si>
  <si>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</si>
  <si>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</si>
  <si>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</si>
  <si>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</si>
  <si>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</si>
  <si>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</si>
  <si>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</si>
  <si>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</si>
  <si>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</si>
  <si>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</si>
  <si>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</si>
  <si>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</si>
  <si>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</si>
  <si>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</si>
  <si>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</si>
  <si>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</si>
  <si>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</si>
  <si>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</si>
  <si>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</si>
  <si>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</si>
  <si>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</si>
  <si>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</si>
  <si>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</si>
  <si>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</si>
  <si>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</si>
  <si>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</si>
  <si>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</si>
  <si>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</si>
  <si>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</si>
  <si>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</si>
  <si>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</si>
  <si>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</si>
  <si>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</si>
  <si>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</si>
  <si>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</si>
  <si>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</si>
  <si>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</si>
  <si>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</si>
  <si>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</si>
  <si>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</si>
  <si>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</si>
  <si>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</si>
  <si>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</si>
  <si>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</si>
  <si>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</si>
  <si>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</si>
  <si>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</si>
  <si>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</si>
  <si>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</si>
  <si>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</si>
  <si>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</si>
  <si>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</si>
  <si>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</si>
  <si>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</si>
  <si>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</si>
  <si>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</si>
  <si>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</si>
  <si>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</si>
  <si>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</si>
  <si>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</si>
  <si>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</si>
  <si>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</si>
  <si>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</si>
  <si>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</si>
  <si>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</si>
  <si>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</si>
  <si>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</si>
  <si>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</si>
  <si>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</si>
  <si>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</si>
  <si>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</si>
  <si>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</si>
  <si>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</si>
  <si>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</si>
  <si>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</si>
  <si>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</si>
  <si>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</si>
  <si>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</si>
  <si>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</si>
  <si>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</si>
  <si>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</si>
  <si>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</si>
  <si>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</si>
  <si>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</si>
  <si>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</si>
  <si>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</si>
  <si>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</si>
  <si>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</si>
  <si>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</si>
  <si>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</si>
  <si>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</si>
  <si>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</si>
  <si>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</si>
  <si>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</si>
  <si>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</si>
  <si>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</si>
  <si>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</si>
  <si>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</si>
  <si>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</si>
  <si>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</si>
  <si>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</si>
  <si>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</si>
  <si>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</si>
  <si>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</si>
  <si>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</si>
  <si>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</si>
  <si>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</si>
  <si>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</si>
  <si>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</si>
  <si>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</si>
  <si>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</si>
  <si>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</si>
  <si>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</si>
  <si>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</si>
  <si>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</si>
  <si>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</si>
  <si>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</si>
  <si>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</si>
  <si>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</si>
  <si>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</si>
  <si>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</si>
  <si>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</si>
  <si>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</si>
  <si>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</si>
  <si>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</si>
  <si>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</si>
  <si>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</si>
  <si>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</si>
  <si>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</si>
  <si>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</si>
  <si>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</si>
  <si>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</si>
  <si>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</si>
  <si>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</si>
  <si>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</si>
  <si>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</si>
  <si>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</si>
  <si>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</si>
  <si>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</si>
  <si>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</si>
  <si>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</si>
  <si>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</si>
  <si>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</si>
  <si>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</si>
  <si>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</si>
  <si>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</si>
  <si>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</si>
  <si>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</si>
  <si>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</si>
  <si>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</si>
  <si>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</si>
  <si>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</si>
  <si>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</si>
  <si>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</si>
  <si>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</si>
  <si>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</si>
  <si>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</si>
  <si>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</si>
  <si>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</si>
  <si>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</si>
  <si>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</si>
  <si>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</si>
  <si>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</si>
  <si>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</si>
  <si>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</si>
  <si>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</si>
  <si>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</si>
  <si>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</si>
  <si>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</si>
  <si>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</si>
  <si>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</si>
  <si>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</si>
  <si>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</si>
  <si>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</si>
  <si>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</si>
  <si>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</si>
  <si>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</si>
  <si>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</si>
  <si>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</si>
  <si>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</si>
  <si>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</si>
  <si>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</si>
  <si>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</si>
  <si>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</si>
  <si>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</si>
  <si>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</si>
  <si>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</si>
  <si>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</si>
  <si>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</si>
  <si>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</si>
  <si>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</si>
  <si>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</si>
  <si>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</si>
  <si>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</si>
  <si>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</si>
  <si>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</si>
  <si>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</si>
  <si>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</si>
  <si>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</si>
  <si>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</si>
  <si>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</si>
  <si>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</si>
  <si>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</si>
  <si>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</si>
  <si>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</si>
  <si>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</si>
  <si>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</si>
  <si>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</si>
  <si>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</si>
  <si>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</si>
  <si>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</si>
  <si>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</si>
  <si>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</si>
  <si>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</si>
  <si>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</si>
  <si>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</si>
  <si>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</si>
  <si>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</si>
  <si>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</si>
  <si>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</si>
  <si>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</si>
  <si>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</si>
  <si>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</si>
  <si>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</si>
  <si>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</si>
  <si>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</si>
  <si>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</si>
  <si>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</si>
  <si>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</si>
  <si>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</si>
  <si>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</si>
  <si>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</si>
  <si>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</si>
  <si>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</si>
  <si>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</si>
  <si>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</si>
  <si>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</si>
  <si>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</si>
  <si>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</si>
  <si>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</si>
  <si>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</si>
  <si>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</si>
  <si>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</si>
  <si>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</si>
  <si>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</si>
  <si>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</si>
  <si>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</si>
  <si>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</si>
  <si>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</si>
  <si>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</si>
  <si>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</si>
  <si>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</si>
  <si>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</si>
  <si>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</si>
  <si>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</si>
  <si>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</si>
  <si>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</si>
  <si>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</si>
  <si>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</si>
  <si>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</si>
  <si>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</si>
  <si>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</si>
  <si>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</si>
  <si>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</si>
  <si>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</si>
  <si>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</si>
  <si>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</si>
  <si>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</si>
  <si>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</si>
  <si>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</si>
  <si>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</si>
  <si>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</si>
  <si>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</si>
  <si>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</si>
  <si>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</si>
  <si>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</si>
  <si>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</si>
  <si>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</si>
  <si>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</si>
  <si>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</si>
  <si>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</si>
  <si>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</si>
  <si>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</si>
  <si>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</si>
  <si>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</si>
  <si>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</si>
  <si>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</si>
  <si>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</si>
  <si>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</si>
  <si>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</si>
  <si>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</si>
  <si>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</si>
  <si>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</si>
  <si>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</si>
  <si>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</si>
  <si>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</si>
  <si>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</si>
  <si>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</si>
  <si>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</si>
  <si>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</si>
  <si>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</si>
  <si>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</si>
  <si>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</si>
  <si>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</si>
  <si>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</si>
  <si>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</si>
  <si>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</si>
  <si>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</si>
  <si>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</si>
  <si>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</si>
  <si>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</si>
  <si>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</si>
  <si>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</si>
  <si>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</si>
  <si>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</si>
  <si>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</si>
  <si>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</si>
  <si>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</si>
  <si>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</si>
  <si>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</si>
  <si>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</si>
  <si>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</si>
  <si>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</si>
  <si>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</si>
  <si>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</si>
  <si>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</si>
  <si>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</si>
  <si>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</si>
  <si>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</si>
  <si>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</si>
  <si>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</si>
  <si>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</si>
  <si>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</si>
  <si>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</si>
  <si>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</si>
  <si>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</si>
  <si>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</si>
  <si>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</si>
  <si>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</si>
  <si>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</si>
  <si>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</si>
  <si>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</si>
  <si>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</si>
  <si>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</si>
  <si>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</si>
  <si>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</si>
  <si>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</si>
  <si>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</si>
  <si>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</si>
  <si>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</si>
  <si>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</si>
  <si>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</si>
  <si>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</si>
  <si>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</si>
  <si>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</si>
  <si>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</si>
  <si>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</si>
  <si>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</si>
  <si>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</si>
  <si>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</si>
  <si>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</si>
  <si>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</si>
  <si>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</si>
  <si>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</si>
  <si>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</si>
  <si>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</si>
  <si>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</si>
  <si>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</si>
  <si>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</si>
  <si>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</si>
  <si>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</si>
  <si>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</si>
  <si>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</si>
  <si>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</si>
  <si>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</si>
  <si>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</si>
  <si>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</si>
  <si>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</si>
  <si>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</si>
  <si>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</si>
  <si>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</si>
  <si>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</si>
  <si>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</si>
  <si>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</si>
  <si>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</si>
  <si>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</si>
  <si>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</si>
  <si>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</si>
  <si>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</si>
  <si>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</si>
  <si>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</si>
  <si>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</si>
  <si>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</si>
  <si>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</si>
  <si>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</si>
  <si>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</si>
  <si>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</si>
  <si>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</si>
  <si>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</si>
  <si>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</si>
  <si>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</si>
  <si>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</si>
  <si>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</si>
  <si>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</si>
  <si>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</si>
  <si>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</si>
  <si>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</si>
  <si>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</si>
  <si>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</si>
  <si>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</si>
  <si>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</si>
  <si>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</si>
  <si>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</si>
  <si>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</si>
  <si>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</si>
  <si>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</si>
  <si>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</si>
  <si>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</si>
  <si>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</si>
  <si>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</si>
  <si>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</si>
  <si>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</si>
  <si>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</si>
  <si>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</si>
  <si>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</si>
  <si>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</si>
  <si>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</si>
  <si>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</si>
  <si>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</si>
  <si>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</si>
  <si>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</si>
  <si>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</si>
  <si>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</si>
  <si>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</si>
  <si>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</si>
  <si>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</si>
  <si>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</si>
  <si>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</si>
  <si>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</si>
  <si>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</si>
  <si>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</si>
  <si>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</si>
  <si>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</si>
  <si>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</si>
  <si>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</si>
  <si>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</si>
  <si>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</si>
  <si>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</si>
  <si>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</si>
  <si>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</si>
  <si>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</si>
  <si>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</si>
  <si>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</si>
  <si>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</si>
  <si>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</si>
  <si>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</si>
  <si>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</si>
  <si>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</si>
  <si>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</si>
  <si>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</si>
  <si>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</si>
  <si>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</si>
  <si>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</si>
  <si>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</si>
  <si>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</si>
  <si>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</si>
  <si>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</si>
  <si>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</si>
  <si>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</si>
  <si>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</si>
  <si>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</si>
  <si>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</si>
  <si>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</si>
  <si>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</si>
  <si>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</si>
  <si>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</si>
  <si>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</si>
  <si>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</si>
  <si>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</si>
  <si>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</si>
  <si>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</si>
  <si>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</si>
  <si>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</si>
  <si>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</si>
  <si>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</si>
  <si>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</si>
  <si>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</si>
  <si>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</si>
  <si>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</si>
  <si>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</si>
  <si>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</si>
  <si>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</si>
  <si>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</si>
  <si>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</si>
  <si>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</si>
  <si>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</si>
  <si>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</si>
  <si>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</si>
  <si>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</si>
  <si>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</si>
  <si>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</si>
  <si>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</si>
  <si>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</si>
  <si>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</si>
  <si>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</si>
  <si>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</si>
  <si>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</si>
  <si>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</si>
  <si>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</si>
  <si>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</si>
  <si>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</si>
  <si>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</si>
  <si>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</si>
  <si>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</si>
  <si>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</si>
  <si>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</si>
  <si>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</si>
  <si>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</si>
  <si>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</si>
  <si>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</si>
  <si>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</si>
  <si>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</si>
  <si>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</si>
  <si>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</si>
  <si>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</si>
  <si>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</si>
  <si>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</si>
  <si>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</si>
  <si>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</si>
  <si>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</si>
  <si>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</si>
  <si>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</si>
  <si>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</si>
  <si>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</si>
  <si>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</si>
  <si>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</si>
  <si>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</si>
  <si>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</si>
  <si>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</si>
  <si>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</si>
  <si>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</si>
  <si>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</si>
  <si>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</si>
  <si>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</si>
  <si>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</si>
  <si>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</si>
  <si>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</si>
  <si>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</si>
  <si>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</si>
  <si>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</si>
  <si>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</si>
  <si>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</si>
  <si>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</si>
  <si>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</si>
  <si>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</si>
  <si>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</si>
  <si>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</si>
  <si>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</si>
  <si>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</si>
  <si>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</si>
  <si>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</si>
  <si>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</si>
  <si>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</si>
  <si>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</si>
  <si>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</si>
  <si>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</si>
  <si>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</si>
  <si>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</si>
  <si>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</si>
  <si>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</si>
  <si>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</si>
  <si>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</si>
  <si>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</si>
  <si>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</si>
  <si>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</si>
  <si>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</si>
  <si>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</si>
  <si>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</si>
  <si>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</si>
  <si>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</si>
  <si>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</si>
  <si>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</si>
  <si>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</si>
  <si>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</si>
  <si>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</si>
  <si>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</si>
  <si>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</si>
  <si>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</si>
  <si>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</si>
  <si>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</si>
  <si>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</si>
  <si>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</si>
  <si>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</si>
  <si>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</si>
  <si>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</si>
  <si>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</si>
  <si>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</si>
  <si>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</si>
  <si>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</si>
  <si>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</si>
  <si>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</si>
  <si>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</si>
  <si>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</si>
  <si>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</si>
  <si>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</si>
  <si>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</si>
  <si>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</si>
  <si>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</si>
  <si>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</si>
  <si>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</si>
  <si>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</si>
  <si>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</si>
  <si>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</si>
  <si>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</si>
  <si>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</si>
  <si>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</si>
  <si>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</si>
  <si>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</si>
  <si>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</si>
  <si>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</si>
  <si>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</si>
  <si>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</si>
  <si>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</si>
  <si>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</si>
  <si>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</si>
  <si>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</si>
  <si>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</si>
  <si>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</si>
  <si>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</si>
  <si>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</si>
  <si>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</si>
  <si>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</si>
  <si>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</si>
  <si>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</si>
  <si>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</si>
  <si>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</si>
  <si>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</si>
  <si>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</si>
  <si>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</si>
  <si>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</si>
  <si>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</si>
  <si>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</si>
  <si>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</si>
  <si>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</si>
  <si>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</si>
  <si>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</si>
  <si>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</si>
  <si>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</si>
  <si>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</si>
  <si>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</si>
  <si>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</si>
  <si>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</si>
  <si>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</si>
  <si>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</si>
  <si>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</si>
  <si>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</si>
  <si>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</si>
  <si>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</si>
  <si>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</si>
  <si>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</si>
  <si>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</si>
  <si>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</si>
  <si>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</si>
  <si>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</si>
  <si>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</si>
  <si>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</si>
  <si>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</si>
  <si>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</si>
  <si>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</si>
  <si>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</si>
  <si>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</si>
  <si>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</si>
  <si>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</si>
  <si>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</si>
  <si>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</si>
  <si>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</si>
  <si>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</si>
  <si>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</si>
  <si>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</si>
  <si>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</si>
  <si>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</si>
  <si>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</si>
  <si>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</si>
  <si>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</si>
  <si>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</si>
  <si>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</si>
  <si>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</si>
  <si>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</si>
  <si>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</si>
  <si>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</si>
  <si>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</si>
  <si>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</si>
  <si>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</si>
  <si>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</si>
  <si>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</si>
  <si>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</si>
  <si>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</si>
  <si>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</si>
  <si>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</si>
  <si>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</si>
  <si>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</si>
  <si>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</si>
  <si>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</si>
  <si>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</si>
  <si>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</si>
  <si>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</si>
  <si>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</si>
  <si>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</si>
  <si>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</si>
  <si>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</si>
  <si>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</si>
  <si>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</si>
  <si>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</si>
  <si>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</si>
  <si>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</si>
  <si>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</si>
  <si>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</si>
  <si>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</si>
  <si>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</si>
  <si>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</si>
  <si>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</si>
  <si>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</si>
  <si>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</si>
  <si>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</si>
  <si>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</si>
  <si>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</si>
  <si>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</si>
  <si>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</si>
  <si>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</si>
  <si>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</si>
  <si>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</si>
  <si>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</si>
  <si>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</si>
  <si>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</si>
  <si>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</si>
  <si>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</si>
  <si>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</si>
  <si>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</si>
  <si>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</si>
  <si>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</si>
  <si>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</si>
  <si>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</si>
  <si>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</si>
  <si>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</si>
  <si>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</si>
  <si>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</si>
  <si>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</si>
  <si>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</si>
  <si>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</si>
  <si>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</si>
  <si>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</si>
  <si>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</si>
  <si>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</si>
  <si>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</si>
  <si>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</si>
  <si>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</si>
  <si>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</si>
  <si>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</si>
  <si>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</si>
  <si>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</si>
  <si>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</si>
  <si>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</si>
  <si>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</si>
  <si>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</si>
  <si>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</si>
  <si>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</si>
  <si>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</si>
  <si>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</si>
  <si>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</si>
  <si>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</si>
  <si>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</si>
  <si>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</si>
  <si>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</si>
  <si>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</si>
  <si>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</si>
  <si>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</si>
  <si>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</si>
  <si>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</si>
  <si>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</si>
  <si>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</si>
  <si>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</si>
  <si>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</si>
  <si>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</si>
  <si>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</si>
  <si>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</si>
  <si>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</si>
  <si>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</si>
  <si>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</si>
  <si>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</si>
  <si>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</si>
  <si>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</si>
  <si>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</si>
  <si>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</si>
  <si>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</si>
  <si>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</si>
  <si>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</si>
  <si>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</si>
  <si>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</si>
  <si>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</si>
  <si>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</si>
  <si>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</si>
  <si>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</si>
  <si>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</si>
  <si>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</si>
  <si>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</si>
  <si>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</si>
  <si>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</si>
  <si>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</si>
  <si>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</si>
  <si>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</si>
  <si>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</si>
  <si>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</si>
  <si>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</si>
  <si>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</si>
  <si>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</si>
  <si>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</si>
  <si>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</si>
  <si>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</si>
  <si>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</si>
  <si>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</si>
  <si>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</si>
  <si>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</si>
  <si>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</si>
  <si>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</si>
  <si>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</si>
  <si>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</si>
  <si>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</si>
  <si>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</si>
  <si>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</si>
  <si>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</si>
  <si>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</si>
  <si>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</si>
  <si>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</si>
  <si>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</si>
  <si>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</si>
  <si>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</si>
  <si>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</si>
  <si>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</si>
  <si>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</si>
  <si>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</si>
  <si>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</si>
  <si>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</si>
  <si>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</si>
  <si>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</si>
  <si>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</si>
  <si>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</si>
  <si>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</si>
  <si>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</si>
  <si>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</si>
  <si>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</si>
  <si>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</si>
  <si>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</si>
  <si>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</si>
  <si>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</si>
  <si>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</si>
  <si>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</si>
  <si>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</si>
  <si>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</si>
  <si>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</si>
  <si>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</si>
  <si>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</si>
  <si>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</si>
  <si>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</si>
  <si>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</si>
  <si>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</si>
  <si>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</si>
  <si>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</si>
  <si>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</si>
  <si>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</si>
  <si>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</si>
  <si>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</si>
  <si>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</si>
  <si>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</si>
  <si>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</si>
  <si>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</si>
  <si>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</si>
  <si>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</si>
  <si>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</si>
  <si>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</si>
  <si>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</si>
  <si>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</si>
  <si>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</si>
  <si>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</si>
  <si>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</si>
  <si>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</si>
  <si>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</si>
  <si>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</si>
  <si>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</si>
  <si>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</si>
  <si>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</si>
  <si>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</si>
  <si>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</si>
  <si>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</si>
  <si>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</si>
  <si>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</si>
  <si>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</si>
  <si>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</si>
  <si>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</si>
  <si>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</si>
  <si>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</si>
  <si>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</si>
  <si>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</si>
  <si>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</si>
  <si>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</si>
  <si>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</si>
  <si>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</si>
  <si>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</si>
  <si>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</si>
  <si>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</si>
  <si>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</si>
  <si>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</si>
  <si>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</si>
  <si>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</si>
  <si>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</si>
  <si>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</si>
  <si>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</si>
  <si>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</si>
  <si>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</si>
  <si>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</si>
  <si>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</si>
  <si>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</si>
  <si>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</si>
  <si>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</si>
  <si>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</si>
  <si>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</si>
  <si>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</si>
  <si>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</si>
  <si>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</si>
  <si>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</si>
  <si>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</si>
  <si>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</si>
  <si>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</si>
  <si>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</si>
  <si>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</si>
  <si>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</si>
  <si>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</si>
  <si>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</si>
  <si>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</si>
  <si>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</si>
  <si>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</si>
  <si>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</si>
  <si>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</si>
  <si>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</si>
  <si>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</si>
  <si>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</si>
  <si>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</si>
  <si>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</si>
  <si>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</si>
  <si>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</si>
  <si>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</si>
  <si>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</si>
  <si>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</si>
  <si>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</si>
  <si>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</si>
  <si>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</si>
  <si>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</si>
  <si>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</si>
  <si>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</si>
  <si>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</si>
  <si>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</si>
  <si>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</si>
  <si>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</si>
  <si>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</si>
  <si>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</si>
  <si>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</si>
  <si>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</si>
  <si>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</si>
  <si>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</si>
  <si>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</si>
  <si>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</si>
  <si>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</si>
  <si>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</si>
  <si>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</si>
  <si>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</si>
  <si>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</si>
  <si>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</si>
  <si>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</si>
  <si>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</si>
  <si>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</si>
  <si>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</si>
  <si>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</si>
  <si>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</si>
  <si>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</si>
  <si>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</si>
  <si>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</si>
  <si>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</si>
  <si>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</si>
  <si>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</si>
  <si>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</si>
  <si>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</si>
  <si>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</si>
  <si>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</si>
  <si>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</si>
  <si>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</si>
  <si>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</si>
  <si>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</si>
  <si>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</si>
  <si>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</si>
  <si>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</si>
  <si>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</si>
  <si>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</si>
  <si>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</si>
  <si>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</si>
  <si>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</si>
  <si>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</si>
  <si>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</si>
  <si>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</si>
  <si>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</si>
  <si>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</si>
  <si>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</si>
  <si>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</si>
  <si>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</si>
  <si>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</si>
  <si>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</si>
  <si>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</si>
  <si>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</si>
  <si>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</si>
  <si>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</si>
  <si>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</si>
  <si>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</si>
  <si>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</si>
  <si>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</si>
  <si>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</si>
  <si>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</si>
  <si>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</si>
  <si>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</si>
  <si>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</si>
  <si>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</si>
  <si>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</si>
  <si>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</si>
  <si>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</si>
  <si>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</si>
  <si>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</si>
  <si>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</si>
  <si>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</si>
  <si>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</si>
  <si>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</si>
  <si>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</si>
  <si>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</si>
  <si>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</si>
  <si>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</si>
  <si>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</si>
  <si>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</si>
  <si>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</si>
  <si>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</si>
  <si>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</si>
  <si>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</si>
  <si>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</si>
  <si>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</si>
  <si>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</si>
  <si>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</si>
  <si>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</si>
  <si>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</si>
  <si>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</si>
  <si>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</si>
  <si>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</si>
  <si>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</si>
  <si>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</si>
  <si>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</si>
  <si>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</si>
  <si>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</si>
  <si>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</si>
  <si>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</si>
  <si>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</si>
  <si>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</si>
  <si>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</si>
  <si>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</si>
  <si>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</si>
  <si>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</si>
  <si>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</si>
  <si>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</si>
  <si>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</si>
  <si>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</si>
  <si>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</si>
  <si>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</si>
  <si>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</si>
  <si>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</si>
  <si>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</si>
  <si>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</si>
  <si>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</si>
  <si>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</si>
  <si>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</si>
  <si>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</si>
  <si>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</si>
  <si>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</si>
  <si>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</si>
  <si>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</si>
  <si>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</si>
  <si>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</si>
  <si>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</si>
  <si>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</si>
  <si>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</si>
  <si>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</si>
  <si>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</si>
  <si>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</si>
  <si>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</si>
  <si>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</si>
  <si>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</si>
  <si>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</si>
  <si>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</si>
  <si>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</si>
  <si>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</si>
  <si>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</si>
  <si>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</si>
  <si>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</si>
  <si>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</si>
  <si>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</si>
  <si>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</si>
  <si>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</si>
  <si>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</si>
  <si>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</si>
  <si>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</si>
  <si>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</si>
  <si>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</si>
  <si>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</si>
  <si>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</si>
  <si>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</si>
  <si>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</si>
  <si>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</si>
  <si>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</si>
  <si>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</si>
  <si>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</si>
  <si>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</si>
  <si>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</si>
  <si>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</si>
  <si>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</si>
  <si>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</si>
  <si>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</si>
  <si>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</si>
  <si>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</si>
  <si>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</si>
  <si>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</si>
  <si>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</si>
  <si>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</si>
  <si>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</si>
  <si>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</si>
  <si>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</si>
  <si>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</si>
  <si>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</si>
  <si>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</si>
  <si>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</si>
  <si>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</si>
  <si>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</si>
  <si>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</si>
  <si>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</si>
  <si>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</si>
  <si>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</si>
  <si>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</si>
  <si>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</si>
  <si>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</si>
  <si>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</si>
  <si>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</si>
  <si>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</si>
  <si>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</si>
  <si>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</si>
  <si>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</si>
  <si>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</si>
  <si>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</si>
  <si>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</si>
  <si>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</si>
  <si>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</si>
  <si>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</si>
  <si>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</si>
  <si>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</si>
  <si>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</si>
  <si>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</si>
  <si>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</si>
  <si>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</si>
  <si>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</si>
  <si>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</si>
  <si>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</si>
  <si>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</si>
  <si>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</si>
  <si>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</si>
  <si>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</si>
  <si>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</si>
  <si>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</si>
  <si>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</si>
  <si>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</si>
  <si>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</si>
  <si>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</si>
  <si>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</si>
  <si>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</si>
  <si>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</si>
  <si>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</si>
  <si>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</si>
  <si>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</si>
  <si>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</si>
  <si>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</si>
  <si>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</si>
  <si>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</si>
  <si>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</si>
  <si>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</si>
  <si>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</si>
  <si>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</si>
  <si>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</si>
  <si>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</si>
  <si>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</si>
  <si>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</si>
  <si>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</si>
  <si>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</si>
  <si>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</si>
  <si>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</si>
  <si>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</si>
  <si>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</si>
  <si>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</si>
  <si>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</si>
  <si>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</si>
  <si>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</si>
  <si>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</si>
  <si>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</si>
  <si>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</si>
  <si>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</si>
  <si>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</si>
  <si>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</si>
  <si>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</si>
  <si>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</si>
  <si>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</si>
  <si>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</si>
  <si>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</si>
  <si>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</si>
  <si>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</si>
  <si>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</si>
  <si>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</si>
  <si>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</si>
  <si>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</si>
  <si>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</si>
  <si>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</si>
  <si>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</si>
  <si>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</si>
  <si>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</si>
  <si>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</si>
  <si>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</si>
  <si>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</si>
  <si>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</si>
  <si>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</si>
  <si>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</si>
  <si>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</si>
  <si>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</si>
  <si>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</si>
  <si>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</si>
  <si>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</si>
  <si>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</si>
  <si>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</si>
  <si>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</si>
  <si>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</si>
  <si>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</si>
  <si>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</si>
  <si>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</si>
  <si>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</si>
  <si>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</si>
  <si>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</si>
  <si>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</si>
  <si>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</si>
  <si>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</si>
  <si>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</si>
  <si>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</si>
  <si>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</si>
  <si>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</si>
  <si>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</si>
  <si>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</si>
  <si>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</si>
  <si>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</si>
  <si>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</si>
  <si>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</si>
  <si>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</si>
  <si>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</si>
  <si>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</si>
  <si>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</si>
  <si>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</si>
  <si>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</si>
  <si>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</si>
  <si>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</si>
  <si>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</si>
  <si>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</si>
  <si>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</si>
  <si>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</si>
  <si>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</si>
  <si>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</si>
  <si>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</si>
  <si>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</si>
  <si>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</si>
  <si>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</si>
  <si>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</si>
  <si>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</si>
  <si>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</si>
  <si>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</si>
  <si>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</si>
  <si>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</si>
  <si>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</si>
  <si>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</si>
  <si>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</si>
  <si>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</si>
  <si>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</si>
  <si>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</si>
  <si>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</si>
  <si>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</si>
  <si>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</si>
  <si>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</si>
  <si>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</si>
  <si>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</si>
  <si>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</si>
  <si>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</si>
  <si>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</si>
  <si>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</si>
  <si>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</si>
  <si>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</si>
  <si>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</si>
  <si>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</si>
  <si>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</si>
  <si>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</si>
  <si>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</si>
  <si>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</si>
  <si>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</si>
  <si>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</si>
  <si>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</si>
  <si>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</si>
  <si>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</si>
  <si>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</si>
  <si>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</si>
  <si>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</si>
  <si>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</si>
  <si>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</si>
  <si>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</si>
  <si>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</si>
  <si>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</si>
  <si>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</si>
  <si>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</si>
  <si>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</si>
  <si>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</si>
  <si>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</si>
  <si>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</si>
  <si>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</si>
  <si>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</si>
  <si>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</si>
  <si>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</si>
  <si>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</si>
  <si>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</si>
  <si>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</si>
  <si>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</si>
  <si>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</si>
  <si>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</si>
  <si>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</si>
  <si>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</si>
  <si>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</si>
  <si>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</si>
  <si>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</si>
  <si>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</si>
  <si>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</si>
  <si>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</si>
  <si>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</si>
  <si>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</si>
  <si>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</si>
  <si>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</si>
  <si>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</si>
  <si>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</si>
  <si>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</si>
  <si>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</si>
  <si>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</si>
  <si>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</si>
  <si>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</si>
  <si>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</si>
  <si>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</si>
  <si>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</si>
  <si>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</si>
  <si>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</si>
  <si>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</si>
  <si>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</si>
  <si>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</si>
  <si>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</si>
  <si>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</si>
  <si>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</si>
  <si>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</si>
  <si>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</si>
  <si>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</si>
  <si>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</si>
  <si>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</si>
  <si>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</si>
  <si>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</si>
  <si>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</si>
  <si>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</si>
  <si>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</si>
  <si>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</si>
  <si>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</si>
  <si>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</si>
  <si>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</si>
  <si>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</si>
  <si>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</si>
  <si>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</si>
  <si>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</si>
  <si>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</si>
  <si>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</si>
  <si>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</si>
  <si>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</si>
  <si>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</si>
  <si>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</si>
  <si>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</si>
  <si>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</si>
  <si>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</si>
  <si>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</si>
  <si>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</si>
  <si>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</si>
  <si>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</si>
  <si>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</si>
  <si>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</si>
  <si>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</si>
  <si>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</si>
  <si>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</si>
  <si>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</si>
  <si>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</si>
  <si>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</si>
  <si>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</si>
  <si>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</si>
  <si>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</si>
  <si>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</si>
  <si>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</si>
  <si>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</si>
  <si>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</si>
  <si>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</si>
  <si>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</si>
  <si>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</si>
  <si>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</si>
  <si>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</si>
  <si>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</si>
  <si>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</si>
  <si>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</si>
  <si>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</si>
  <si>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</si>
  <si>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</si>
  <si>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</si>
  <si>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</si>
  <si>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</si>
  <si>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</si>
  <si>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</si>
  <si>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</si>
  <si>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</si>
  <si>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</si>
  <si>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</si>
  <si>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</si>
  <si>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</si>
  <si>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</si>
  <si>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</si>
  <si>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</si>
  <si>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</si>
  <si>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</si>
  <si>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</si>
  <si>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</si>
  <si>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</si>
  <si>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</si>
  <si>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</si>
  <si>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</si>
  <si>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</si>
  <si>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</si>
  <si>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</si>
  <si>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</si>
  <si>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</si>
  <si>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</si>
  <si>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</si>
  <si>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</si>
  <si>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</si>
  <si>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</si>
  <si>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</si>
  <si>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</si>
  <si>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</si>
  <si>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</si>
  <si>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</si>
  <si>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</si>
  <si>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</si>
  <si>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</si>
  <si>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</si>
  <si>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</si>
  <si>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</si>
  <si>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</si>
  <si>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</si>
  <si>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</si>
  <si>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</si>
  <si>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</si>
  <si>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</si>
  <si>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</si>
  <si>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</si>
  <si>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</si>
  <si>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</si>
  <si>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</si>
  <si>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</si>
  <si>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</si>
  <si>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</si>
  <si>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</si>
  <si>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</si>
  <si>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</si>
  <si>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</si>
  <si>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</si>
  <si>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</si>
  <si>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</si>
  <si>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</si>
  <si>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</si>
  <si>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</si>
  <si>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</si>
  <si>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</si>
  <si>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</si>
  <si>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</si>
  <si>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</si>
  <si>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</si>
  <si>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</si>
  <si>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</si>
  <si>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</si>
  <si>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</si>
  <si>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</si>
  <si>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</si>
  <si>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</si>
  <si>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</si>
  <si>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</si>
  <si>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</si>
  <si>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</si>
  <si>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</si>
  <si>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</si>
  <si>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</si>
  <si>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</si>
  <si>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</si>
  <si>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</si>
  <si>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</si>
  <si>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</si>
  <si>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</si>
  <si>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</si>
  <si>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</si>
  <si>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</si>
  <si>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</si>
  <si>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</si>
  <si>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</si>
  <si>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</si>
  <si>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</si>
  <si>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</si>
  <si>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</si>
  <si>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</si>
  <si>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</si>
  <si>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</si>
  <si>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</si>
  <si>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</si>
  <si>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</si>
  <si>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</si>
  <si>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</si>
  <si>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</si>
  <si>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</si>
  <si>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</si>
  <si>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</si>
  <si>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</si>
  <si>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</si>
  <si>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</si>
  <si>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</si>
  <si>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</si>
  <si>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</si>
  <si>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</si>
  <si>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</si>
  <si>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</si>
  <si>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</si>
  <si>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</si>
  <si>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</si>
  <si>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</si>
  <si>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</si>
  <si>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</si>
  <si>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</si>
  <si>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</si>
  <si>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</si>
  <si>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</si>
  <si>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</si>
  <si>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</si>
  <si>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</si>
  <si>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</si>
  <si>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</si>
  <si>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</si>
  <si>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</si>
  <si>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</si>
  <si>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</si>
  <si>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</si>
  <si>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</si>
  <si>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</si>
  <si>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</si>
  <si>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</si>
  <si>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</si>
  <si>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</si>
  <si>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</si>
  <si>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</si>
  <si>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</si>
  <si>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</si>
  <si>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</si>
  <si>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</si>
  <si>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</si>
  <si>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</si>
  <si>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</si>
  <si>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</si>
  <si>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</si>
  <si>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</si>
  <si>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</si>
  <si>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</si>
  <si>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</si>
  <si>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</si>
  <si>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</si>
  <si>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</si>
  <si>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</si>
  <si>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</si>
  <si>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</si>
  <si>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</si>
  <si>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</si>
  <si>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</si>
  <si>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</si>
  <si>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</si>
  <si>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</si>
  <si>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</si>
  <si>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</si>
  <si>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</si>
  <si>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</si>
  <si>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</si>
  <si>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</si>
  <si>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</si>
  <si>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</si>
  <si>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</si>
  <si>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</si>
  <si>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</si>
  <si>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</si>
  <si>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</si>
  <si>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</si>
  <si>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</si>
  <si>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</si>
  <si>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</si>
  <si>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</si>
  <si>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</si>
  <si>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</si>
  <si>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</si>
  <si>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</si>
  <si>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</si>
  <si>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</si>
  <si>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</si>
  <si>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</si>
  <si>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</si>
  <si>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</si>
  <si>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</si>
  <si>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</si>
  <si>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</si>
  <si>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</si>
  <si>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</si>
  <si>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</si>
  <si>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</si>
  <si>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</si>
  <si>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</si>
  <si>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</si>
  <si>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</si>
  <si>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</si>
  <si>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</si>
  <si>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</si>
  <si>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</si>
  <si>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</si>
  <si>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</si>
  <si>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</si>
  <si>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</si>
  <si>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</si>
  <si>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</si>
  <si>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</si>
  <si>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</si>
  <si>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</si>
  <si>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</si>
  <si>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</si>
  <si>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</si>
  <si>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</si>
  <si>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</si>
  <si>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</si>
  <si>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</si>
  <si>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</si>
  <si>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</si>
  <si>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</si>
  <si>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</si>
  <si>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</si>
  <si>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</si>
  <si>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</si>
  <si>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</si>
  <si>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</si>
  <si>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</si>
  <si>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</si>
  <si>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</si>
  <si>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</si>
  <si>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</si>
  <si>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</si>
  <si>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</si>
  <si>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</si>
  <si>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</si>
  <si>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</si>
  <si>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</si>
  <si>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</si>
  <si>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</si>
  <si>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</si>
  <si>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</si>
  <si>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</si>
  <si>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</si>
  <si>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</si>
  <si>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</si>
  <si>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</si>
  <si>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</si>
  <si>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</si>
  <si>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</si>
  <si>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</si>
  <si>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</si>
  <si>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</si>
  <si>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</si>
  <si>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</si>
  <si>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</si>
  <si>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</si>
  <si>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</si>
  <si>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</si>
  <si>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</si>
  <si>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</si>
  <si>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</si>
  <si>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</si>
  <si>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</si>
  <si>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</si>
  <si>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</si>
  <si>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</si>
  <si>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</si>
  <si>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</si>
  <si>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</si>
  <si>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</si>
  <si>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</si>
  <si>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</si>
  <si>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</si>
  <si>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</si>
  <si>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</si>
  <si>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</si>
  <si>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</si>
  <si>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</si>
  <si>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</si>
  <si>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</si>
  <si>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</si>
  <si>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</si>
  <si>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</si>
  <si>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</si>
  <si>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</si>
  <si>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</si>
  <si>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</si>
  <si>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</si>
  <si>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</si>
  <si>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</si>
  <si>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</si>
  <si>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</si>
  <si>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</si>
  <si>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</si>
  <si>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</si>
  <si>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</si>
  <si>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</si>
  <si>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</si>
  <si>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</si>
  <si>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</si>
  <si>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</si>
  <si>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</si>
  <si>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</si>
  <si>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</si>
  <si>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</si>
  <si>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</si>
  <si>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</si>
  <si>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</si>
  <si>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</si>
  <si>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</si>
  <si>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</si>
  <si>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</si>
  <si>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</si>
  <si>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</si>
  <si>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</si>
  <si>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</si>
  <si>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</si>
  <si>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</si>
  <si>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</si>
  <si>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</si>
  <si>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</si>
  <si>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</si>
  <si>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</si>
  <si>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</si>
  <si>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</si>
  <si>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</si>
  <si>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</si>
  <si>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</si>
  <si>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</si>
  <si>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</si>
  <si>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</si>
  <si>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</si>
  <si>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</si>
  <si>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</si>
  <si>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</si>
  <si>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</si>
  <si>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</si>
  <si>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</si>
  <si>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</si>
  <si>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</si>
  <si>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</si>
  <si>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</si>
  <si>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</si>
  <si>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</si>
  <si>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</si>
  <si>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</si>
  <si>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</si>
  <si>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</si>
  <si>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</si>
  <si>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</si>
  <si>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</si>
  <si>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</si>
  <si>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</si>
  <si>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</si>
  <si>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</si>
  <si>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</si>
  <si>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</si>
  <si>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</si>
  <si>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</si>
  <si>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</si>
  <si>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</si>
  <si>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</si>
  <si>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</si>
  <si>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</si>
  <si>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</si>
  <si>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</si>
  <si>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</si>
  <si>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</si>
  <si>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</si>
  <si>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</si>
  <si>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</si>
  <si>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</si>
  <si>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</si>
  <si>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</si>
  <si>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</si>
  <si>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</si>
  <si>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</si>
  <si>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</si>
  <si>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</si>
  <si>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</si>
  <si>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</si>
  <si>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</si>
  <si>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</si>
  <si>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</si>
  <si>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</si>
  <si>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</si>
  <si>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</si>
  <si>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</si>
  <si>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</si>
  <si>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</si>
  <si>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</si>
  <si>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</si>
  <si>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</si>
  <si>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</si>
  <si>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</si>
  <si>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</si>
  <si>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</si>
  <si>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</si>
  <si>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</si>
  <si>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</si>
  <si>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</si>
  <si>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</si>
  <si>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</si>
  <si>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</si>
  <si>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</si>
  <si>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</si>
  <si>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</si>
  <si>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</si>
  <si>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</si>
  <si>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</si>
  <si>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</si>
  <si>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</si>
  <si>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</si>
  <si>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</si>
  <si>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</si>
  <si>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</si>
  <si>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</si>
  <si>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</si>
  <si>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</si>
  <si>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</si>
  <si>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</si>
  <si>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</si>
  <si>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</si>
  <si>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</si>
  <si>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</si>
  <si>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</si>
  <si>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</si>
  <si>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</si>
  <si>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</si>
  <si>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</si>
  <si>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</si>
  <si>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</si>
  <si>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</si>
  <si>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</si>
  <si>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</si>
  <si>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</si>
  <si>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</si>
  <si>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</si>
  <si>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</si>
  <si>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</si>
  <si>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</si>
  <si>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</si>
  <si>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</si>
  <si>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</si>
  <si>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</si>
  <si>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</si>
  <si>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</si>
  <si>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</si>
  <si>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</si>
  <si>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</si>
  <si>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</si>
  <si>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</si>
  <si>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</si>
  <si>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</si>
  <si>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</si>
  <si>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</si>
  <si>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</si>
  <si>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</si>
  <si>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</si>
  <si>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</si>
  <si>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</si>
  <si>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</si>
  <si>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</si>
  <si>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</si>
  <si>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</si>
  <si>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</si>
  <si>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</si>
  <si>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</si>
  <si>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</si>
  <si>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</si>
  <si>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</si>
  <si>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</si>
  <si>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</si>
  <si>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</si>
  <si>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</si>
  <si>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</si>
  <si>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</si>
  <si>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</si>
  <si>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</si>
  <si>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</si>
  <si>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</si>
  <si>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</si>
  <si>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</si>
  <si>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</si>
  <si>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</si>
  <si>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</si>
  <si>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</si>
  <si>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</si>
  <si>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</si>
  <si>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</si>
  <si>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</si>
  <si>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</si>
  <si>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</si>
  <si>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</si>
  <si>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</si>
  <si>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</si>
  <si>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</si>
  <si>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</si>
  <si>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</si>
  <si>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</si>
  <si>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</si>
  <si>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</si>
  <si>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</si>
  <si>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</si>
  <si>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</si>
  <si>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</si>
  <si>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</si>
  <si>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</si>
  <si>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</si>
  <si>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</si>
  <si>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</si>
  <si>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</si>
  <si>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</si>
  <si>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</si>
  <si>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</si>
  <si>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</si>
  <si>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</si>
  <si>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</si>
  <si>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</si>
  <si>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</si>
  <si>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</si>
  <si>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</si>
  <si>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</si>
  <si>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</si>
  <si>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</si>
  <si>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</si>
  <si>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</si>
  <si>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</si>
  <si>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</si>
  <si>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</si>
  <si>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</si>
  <si>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</si>
  <si>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</si>
  <si>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</si>
  <si>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</si>
  <si>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</si>
  <si>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</si>
  <si>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</si>
  <si>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</si>
  <si>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</si>
  <si>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</si>
  <si>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</si>
  <si>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</si>
  <si>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</si>
  <si>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</si>
  <si>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</si>
  <si>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</si>
  <si>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</si>
  <si>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</si>
  <si>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</si>
  <si>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</si>
  <si>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</si>
  <si>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</si>
  <si>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</si>
  <si>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</si>
  <si>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</si>
  <si>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</si>
  <si>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</si>
  <si>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</si>
  <si>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</si>
  <si>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</si>
  <si>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</si>
  <si>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</si>
  <si>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</si>
  <si>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</si>
  <si>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</si>
  <si>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</si>
  <si>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</si>
  <si>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</si>
  <si>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</si>
  <si>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</si>
  <si>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</si>
  <si>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</si>
  <si>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</si>
  <si>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</si>
  <si>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</si>
  <si>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</si>
  <si>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</si>
  <si>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</si>
  <si>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</si>
  <si>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</si>
  <si>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</si>
  <si>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</si>
  <si>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</si>
  <si>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</si>
  <si>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</si>
  <si>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</si>
  <si>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</si>
  <si>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</si>
  <si>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</si>
  <si>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</si>
  <si>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</si>
  <si>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</si>
  <si>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</si>
  <si>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</si>
  <si>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</si>
  <si>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</si>
  <si>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</si>
  <si>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</si>
  <si>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</si>
  <si>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</si>
  <si>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</si>
  <si>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</si>
  <si>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</si>
  <si>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</si>
  <si>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</si>
  <si>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</si>
  <si>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</si>
  <si>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</si>
  <si>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</si>
  <si>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</si>
  <si>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</si>
  <si>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</si>
  <si>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</si>
  <si>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</si>
  <si>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</si>
  <si>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</si>
  <si>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</si>
  <si>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</si>
  <si>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</si>
  <si>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</si>
  <si>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</si>
  <si>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</si>
  <si>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</si>
  <si>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</si>
  <si>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</si>
  <si>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</si>
  <si>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</si>
  <si>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</si>
  <si>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</si>
  <si>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</si>
  <si>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</si>
  <si>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</si>
  <si>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</si>
  <si>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</si>
  <si>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</si>
  <si>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</si>
  <si>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</si>
  <si>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</si>
  <si>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</si>
  <si>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</si>
  <si>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</si>
  <si>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</si>
  <si>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</si>
  <si>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</si>
  <si>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</si>
  <si>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</si>
  <si>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</si>
  <si>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</si>
  <si>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</si>
  <si>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</si>
  <si>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</si>
  <si>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</si>
  <si>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</si>
  <si>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</si>
  <si>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</si>
  <si>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</si>
  <si>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</si>
  <si>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</si>
  <si>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</si>
  <si>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</si>
  <si>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</si>
  <si>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</si>
  <si>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</si>
  <si>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</si>
  <si>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</si>
  <si>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</si>
  <si>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</si>
  <si>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</si>
  <si>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</si>
  <si>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</si>
  <si>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</si>
  <si>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</si>
  <si>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</si>
  <si>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</si>
  <si>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</si>
  <si>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</si>
  <si>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</si>
  <si>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</si>
  <si>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</si>
  <si>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</si>
  <si>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</si>
  <si>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</si>
  <si>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</si>
  <si>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</si>
  <si>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</si>
  <si>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</si>
  <si>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</si>
  <si>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</si>
  <si>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</si>
  <si>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</si>
  <si>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</si>
  <si>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</si>
  <si>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</si>
  <si>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</si>
  <si>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</si>
  <si>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</si>
  <si>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</si>
  <si>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</si>
  <si>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</si>
  <si>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</si>
  <si>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</si>
  <si>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</si>
  <si>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</si>
  <si>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</si>
  <si>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</si>
  <si>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</si>
  <si>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</si>
  <si>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</si>
  <si>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</si>
  <si>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</si>
  <si>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</si>
  <si>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</si>
  <si>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</si>
  <si>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</si>
  <si>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</si>
  <si>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</si>
  <si>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</si>
  <si>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</si>
  <si>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</si>
  <si>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</si>
  <si>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</si>
  <si>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</si>
  <si>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</si>
  <si>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</si>
  <si>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</si>
  <si>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</si>
  <si>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</si>
  <si>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</si>
  <si>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</si>
  <si>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</si>
  <si>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</si>
  <si>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</si>
  <si>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</si>
  <si>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</si>
  <si>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</si>
  <si>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</si>
  <si>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</si>
  <si>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</si>
  <si>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</si>
  <si>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</si>
  <si>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</si>
  <si>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</si>
  <si>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</si>
  <si>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</si>
  <si>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</si>
  <si>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</si>
  <si>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</si>
  <si>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</si>
  <si>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</si>
  <si>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</si>
  <si>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</si>
  <si>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</si>
  <si>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</si>
  <si>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</si>
  <si>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</si>
  <si>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</si>
  <si>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</si>
  <si>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</si>
  <si>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</si>
  <si>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</si>
  <si>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</si>
  <si>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</si>
  <si>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</si>
  <si>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</si>
  <si>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</si>
  <si>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</si>
  <si>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</si>
  <si>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</si>
  <si>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</si>
  <si>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</si>
  <si>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</si>
  <si>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</si>
  <si>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</si>
  <si>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</si>
  <si>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</si>
  <si>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</si>
  <si>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</si>
  <si>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</si>
  <si>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</si>
  <si>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</si>
  <si>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</si>
  <si>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</si>
  <si>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</si>
  <si>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</si>
  <si>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</si>
  <si>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</si>
  <si>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</si>
  <si>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</si>
  <si>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</si>
  <si>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</si>
  <si>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</si>
  <si>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</si>
  <si>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</si>
  <si>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</si>
  <si>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</si>
  <si>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</si>
  <si>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</si>
  <si>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</si>
  <si>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</si>
  <si>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</si>
  <si>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</si>
  <si>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</si>
  <si>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</si>
  <si>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</si>
  <si>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</si>
  <si>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</si>
  <si>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</si>
  <si>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</si>
  <si>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</si>
  <si>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</si>
  <si>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</si>
  <si>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</si>
  <si>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</si>
  <si>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</si>
  <si>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</si>
  <si>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</si>
  <si>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</si>
  <si>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</si>
  <si>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</si>
  <si>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</si>
  <si>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</si>
  <si>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</si>
  <si>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</si>
  <si>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</si>
  <si>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</si>
  <si>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</si>
  <si>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</si>
  <si>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</si>
  <si>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</si>
  <si>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</si>
  <si>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</si>
  <si>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</si>
  <si>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</si>
  <si>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</si>
  <si>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</si>
  <si>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</si>
  <si>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</si>
  <si>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</si>
  <si>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</si>
  <si>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</si>
  <si>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</si>
  <si>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</si>
  <si>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</si>
  <si>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</si>
  <si>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</si>
  <si>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</si>
  <si>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</si>
  <si>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</si>
  <si>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</si>
  <si>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</si>
  <si>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</si>
  <si>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</si>
  <si>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</si>
  <si>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</si>
  <si>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</si>
  <si>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</si>
  <si>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</si>
  <si>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</si>
  <si>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</si>
  <si>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</si>
  <si>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</si>
  <si>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</si>
  <si>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</si>
  <si>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</si>
  <si>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</si>
  <si>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</si>
  <si>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</si>
  <si>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</si>
  <si>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</si>
  <si>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</si>
  <si>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</si>
  <si>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</si>
  <si>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</si>
  <si>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</si>
  <si>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</si>
  <si>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</si>
  <si>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</si>
  <si>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</si>
  <si>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</si>
  <si>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</si>
  <si>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</si>
  <si>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</si>
  <si>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</si>
  <si>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</si>
  <si>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</si>
  <si>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</si>
  <si>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</si>
  <si>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</si>
  <si>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</si>
  <si>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</si>
  <si>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</si>
  <si>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</si>
  <si>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</si>
  <si>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</si>
  <si>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</si>
  <si>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</si>
  <si>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</si>
  <si>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</si>
  <si>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</si>
  <si>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</si>
  <si>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</si>
  <si>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</si>
  <si>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</si>
  <si>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</si>
  <si>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</si>
  <si>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</si>
  <si>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</si>
  <si>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</si>
  <si>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</si>
  <si>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</si>
  <si>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</si>
  <si>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</si>
  <si>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</si>
  <si>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</si>
  <si>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</si>
  <si>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</si>
  <si>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</si>
  <si>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</si>
  <si>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</si>
  <si>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</si>
  <si>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</si>
  <si>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</si>
  <si>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</si>
  <si>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</si>
  <si>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</si>
  <si>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</si>
  <si>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</si>
  <si>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</si>
  <si>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</si>
  <si>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</si>
  <si>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</si>
  <si>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</si>
  <si>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</si>
  <si>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</si>
  <si>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</si>
  <si>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</si>
  <si>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</si>
  <si>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</si>
  <si>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</si>
  <si>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</si>
  <si>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</si>
  <si>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</si>
  <si>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</si>
  <si>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</si>
  <si>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</si>
  <si>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</si>
  <si>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</si>
  <si>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</si>
  <si>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</si>
  <si>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</si>
  <si>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</si>
  <si>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</si>
  <si>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</si>
  <si>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</si>
  <si>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</si>
  <si>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</si>
  <si>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</si>
  <si>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</si>
  <si>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</si>
  <si>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</si>
  <si>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</si>
  <si>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</si>
  <si>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</si>
  <si>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</si>
  <si>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</si>
  <si>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</si>
  <si>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</si>
  <si>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</si>
  <si>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</si>
  <si>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</si>
  <si>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</si>
  <si>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</si>
  <si>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</si>
  <si>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</si>
  <si>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</si>
  <si>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</si>
  <si>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</si>
  <si>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</si>
  <si>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</si>
  <si>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</si>
  <si>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</si>
  <si>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</si>
  <si>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</si>
  <si>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</si>
  <si>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</si>
  <si>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</si>
  <si>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</si>
  <si>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</si>
  <si>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</si>
  <si>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</si>
  <si>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</si>
  <si>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</si>
  <si>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</si>
  <si>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</si>
  <si>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</si>
  <si>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</si>
  <si>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</si>
  <si>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</si>
  <si>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</si>
  <si>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</si>
  <si>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</si>
  <si>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</si>
  <si>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</si>
  <si>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</si>
  <si>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</si>
  <si>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</si>
  <si>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</si>
  <si>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</si>
  <si>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</si>
  <si>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</si>
  <si>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</si>
  <si>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</si>
  <si>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</si>
  <si>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</si>
  <si>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</si>
  <si>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</si>
  <si>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</si>
  <si>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</si>
  <si>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</si>
  <si>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</si>
  <si>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</si>
  <si>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</si>
  <si>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</si>
  <si>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</si>
  <si>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</si>
  <si>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</si>
  <si>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</si>
  <si>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</si>
  <si>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</si>
  <si>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</si>
  <si>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</si>
  <si>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</si>
  <si>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</si>
  <si>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</si>
  <si>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</si>
  <si>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</si>
  <si>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</si>
  <si>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</si>
  <si>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</si>
  <si>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</si>
  <si>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</si>
  <si>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</si>
  <si>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</si>
  <si>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</si>
  <si>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</si>
  <si>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</si>
  <si>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</si>
  <si>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</si>
  <si>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</si>
  <si>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</si>
  <si>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</si>
  <si>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</si>
  <si>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</si>
  <si>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</si>
  <si>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</si>
  <si>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</si>
  <si>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</si>
  <si>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</si>
  <si>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</si>
  <si>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</si>
  <si>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</si>
  <si>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</si>
  <si>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</si>
  <si>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</si>
  <si>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</si>
  <si>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</si>
  <si>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</si>
  <si>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</si>
  <si>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</si>
  <si>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</si>
  <si>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</si>
  <si>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</si>
  <si>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</si>
  <si>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</si>
  <si>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</si>
  <si>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</si>
  <si>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</si>
  <si>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</si>
  <si>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</si>
  <si>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</si>
  <si>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</si>
  <si>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</si>
  <si>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</si>
  <si>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</si>
  <si>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</si>
  <si>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</si>
  <si>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</si>
  <si>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</si>
  <si>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</si>
  <si>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</si>
  <si>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</si>
  <si>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</si>
  <si>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</si>
  <si>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</si>
  <si>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</si>
  <si>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</si>
  <si>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</si>
  <si>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</si>
  <si>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</si>
  <si>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</si>
  <si>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</si>
  <si>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</si>
  <si>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</si>
  <si>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</si>
  <si>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</si>
  <si>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</si>
  <si>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</si>
  <si>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</si>
  <si>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</si>
  <si>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</si>
  <si>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</si>
  <si>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</si>
  <si>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</si>
  <si>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</si>
  <si>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</si>
  <si>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</si>
  <si>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</si>
  <si>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</si>
  <si>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</si>
  <si>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</si>
  <si>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</si>
  <si>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</si>
  <si>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</si>
  <si>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</si>
  <si>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</si>
  <si>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</si>
  <si>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</si>
  <si>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</si>
  <si>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</si>
  <si>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</si>
  <si>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</si>
  <si>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</si>
  <si>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</si>
  <si>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</si>
  <si>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</si>
  <si>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</si>
  <si>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</si>
  <si>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</si>
  <si>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</si>
  <si>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</si>
  <si>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</si>
  <si>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</si>
  <si>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</si>
  <si>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</si>
  <si>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</si>
  <si>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</si>
  <si>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</si>
  <si>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</si>
  <si>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</si>
  <si>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</si>
  <si>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</si>
  <si>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</si>
  <si>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</si>
  <si>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</si>
  <si>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</si>
  <si>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</si>
  <si>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</si>
  <si>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</si>
  <si>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</si>
  <si>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</si>
  <si>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</si>
  <si>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</si>
  <si>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</si>
  <si>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</si>
  <si>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</si>
  <si>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</si>
  <si>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</si>
  <si>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</si>
  <si>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</si>
  <si>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</si>
  <si>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</si>
  <si>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</si>
  <si>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</si>
  <si>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</si>
  <si>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</si>
  <si>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</si>
  <si>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</si>
  <si>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</si>
  <si>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</si>
  <si>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</si>
  <si>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</si>
  <si>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</si>
  <si>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</si>
  <si>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</si>
  <si>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</si>
  <si>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</si>
  <si>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</si>
  <si>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</si>
  <si>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</si>
  <si>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</si>
  <si>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</si>
  <si>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</si>
  <si>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</si>
  <si>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</si>
  <si>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</si>
  <si>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</si>
  <si>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</si>
  <si>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</si>
  <si>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</si>
  <si>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</si>
  <si>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</si>
  <si>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</si>
  <si>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</si>
  <si>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</si>
  <si>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</si>
  <si>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</si>
  <si>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</si>
  <si>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</si>
  <si>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</si>
  <si>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</si>
  <si>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</si>
  <si>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</si>
  <si>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</si>
  <si>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</si>
  <si>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</si>
  <si>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</si>
  <si>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</si>
  <si>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</si>
  <si>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</si>
  <si>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</si>
  <si>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</si>
  <si>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</si>
  <si>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</si>
  <si>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</si>
  <si>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</si>
  <si>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</si>
  <si>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</si>
  <si>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</si>
  <si>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</si>
  <si>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</si>
  <si>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</si>
  <si>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</si>
  <si>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</si>
  <si>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</si>
  <si>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</si>
  <si>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</si>
  <si>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</si>
  <si>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</si>
  <si>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</si>
  <si>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</si>
  <si>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</si>
  <si>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</si>
  <si>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</si>
  <si>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</si>
  <si>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</si>
  <si>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</si>
  <si>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</si>
  <si>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</si>
  <si>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</si>
  <si>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</si>
  <si>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</si>
  <si>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</si>
  <si>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</si>
  <si>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</si>
  <si>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</si>
  <si>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</si>
  <si>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</si>
  <si>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</si>
  <si>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</si>
  <si>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</si>
  <si>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</si>
  <si>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</si>
  <si>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</si>
  <si>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</si>
  <si>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</si>
  <si>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</si>
  <si>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</si>
  <si>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</si>
  <si>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</si>
  <si>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</si>
  <si>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</si>
  <si>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</si>
  <si>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</si>
  <si>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</si>
  <si>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</si>
  <si>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</si>
  <si>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</si>
  <si>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</si>
  <si>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</si>
  <si>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</si>
  <si>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</si>
  <si>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</si>
  <si>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</si>
  <si>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</si>
  <si>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</si>
  <si>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</si>
  <si>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</si>
  <si>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</si>
  <si>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</si>
  <si>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</si>
  <si>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</si>
  <si>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</si>
  <si>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</si>
  <si>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</si>
  <si>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</si>
  <si>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</si>
  <si>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</si>
  <si>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</si>
  <si>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</si>
  <si>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</si>
  <si>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</si>
  <si>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</si>
  <si>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</si>
  <si>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</si>
  <si>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</si>
  <si>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</si>
  <si>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</si>
  <si>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</si>
  <si>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</si>
  <si>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</si>
  <si>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</si>
  <si>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</si>
  <si>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</si>
  <si>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</si>
  <si>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</si>
  <si>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</si>
  <si>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</si>
  <si>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</si>
  <si>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</si>
  <si>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</si>
  <si>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</si>
  <si>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</si>
  <si>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</si>
  <si>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</si>
  <si>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</si>
  <si>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</si>
  <si>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</si>
  <si>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</si>
  <si>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</si>
  <si>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</si>
  <si>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</si>
  <si>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</si>
  <si>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</si>
  <si>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</si>
  <si>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</si>
  <si>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</si>
  <si>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</si>
  <si>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</si>
  <si>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</si>
  <si>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</si>
  <si>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</si>
  <si>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</si>
  <si>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</si>
  <si>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</si>
  <si>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</si>
  <si>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</si>
  <si>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</si>
  <si>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</si>
  <si>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</si>
  <si>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</si>
  <si>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</si>
  <si>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</si>
  <si>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</si>
  <si>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</si>
  <si>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</si>
  <si>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</si>
  <si>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</si>
  <si>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</si>
  <si>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</si>
  <si>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</si>
  <si>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</si>
  <si>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</si>
  <si>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</si>
  <si>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</si>
  <si>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</si>
  <si>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</si>
  <si>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</si>
  <si>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</si>
  <si>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</si>
  <si>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</si>
  <si>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</si>
  <si>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</si>
  <si>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</si>
  <si>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</si>
  <si>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</si>
  <si>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</si>
  <si>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</si>
  <si>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</si>
  <si>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</si>
  <si>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</si>
  <si>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</si>
  <si>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</si>
  <si>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</si>
  <si>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</si>
  <si>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</si>
  <si>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</si>
  <si>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</si>
  <si>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</si>
  <si>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</si>
  <si>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</si>
  <si>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</si>
  <si>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</si>
  <si>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</si>
  <si>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</si>
  <si>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</si>
  <si>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</si>
  <si>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</si>
  <si>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</si>
  <si>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</si>
  <si>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</si>
  <si>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</si>
  <si>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</si>
  <si>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</si>
  <si>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</si>
  <si>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</si>
  <si>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</si>
  <si>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</si>
  <si>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</si>
  <si>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</si>
  <si>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</si>
  <si>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</si>
  <si>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</si>
  <si>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</si>
  <si>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</si>
  <si>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</si>
  <si>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</si>
  <si>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</si>
  <si>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</si>
  <si>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</si>
  <si>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</si>
  <si>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</si>
  <si>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</si>
  <si>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</si>
  <si>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</si>
  <si>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</si>
  <si>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</si>
  <si>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</si>
  <si>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</si>
  <si>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</si>
  <si>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</si>
  <si>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</si>
  <si>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</si>
  <si>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</si>
  <si>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</si>
  <si>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</si>
  <si>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</si>
  <si>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</si>
  <si>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</si>
  <si>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</si>
  <si>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</si>
  <si>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</si>
  <si>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</si>
  <si>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</si>
  <si>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</si>
  <si>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</si>
  <si>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</si>
  <si>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</si>
  <si>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</si>
  <si>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</si>
  <si>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</si>
  <si>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</si>
  <si>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</si>
  <si>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</si>
  <si>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</si>
  <si>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</si>
  <si>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</si>
  <si>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</si>
  <si>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</si>
  <si>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</si>
  <si>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</si>
  <si>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</si>
  <si>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</si>
  <si>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</si>
  <si>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</si>
  <si>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</si>
  <si>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</si>
  <si>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</si>
  <si>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</si>
  <si>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</si>
  <si>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</si>
  <si>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</si>
  <si>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</si>
  <si>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</si>
  <si>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</si>
  <si>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</si>
  <si>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</si>
  <si>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</si>
  <si>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</si>
  <si>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</si>
  <si>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</si>
  <si>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</si>
  <si>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</si>
  <si>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</si>
  <si>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</si>
  <si>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</si>
  <si>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</si>
  <si>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</si>
  <si>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</si>
  <si>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</si>
  <si>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</si>
  <si>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</si>
  <si>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</si>
  <si>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</si>
  <si>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</si>
  <si>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</si>
  <si>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</si>
  <si>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</si>
  <si>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</si>
  <si>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</si>
  <si>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</si>
  <si>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</si>
  <si>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</si>
  <si>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</si>
  <si>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</si>
  <si>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</si>
  <si>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</si>
  <si>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</si>
  <si>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</si>
  <si>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</si>
  <si>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</si>
  <si>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</si>
  <si>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</si>
  <si>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</si>
  <si>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</si>
  <si>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</si>
  <si>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</si>
  <si>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</si>
  <si>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</si>
  <si>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</si>
  <si>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</si>
  <si>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</si>
  <si>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</si>
  <si>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</si>
  <si>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</si>
  <si>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</si>
  <si>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</si>
  <si>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</si>
  <si>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</si>
  <si>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</si>
  <si>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</si>
  <si>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</si>
  <si>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</si>
  <si>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</si>
  <si>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</si>
  <si>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</si>
  <si>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</si>
  <si>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</si>
  <si>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</si>
  <si>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</si>
  <si>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</si>
  <si>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</si>
  <si>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</si>
  <si>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</si>
  <si>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</si>
  <si>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</si>
  <si>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</si>
  <si>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</si>
  <si>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</si>
  <si>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</si>
  <si>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</si>
  <si>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</si>
  <si>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</si>
  <si>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</si>
  <si>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</si>
  <si>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</si>
  <si>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</si>
  <si>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</si>
  <si>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</si>
  <si>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</si>
  <si>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</si>
  <si>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</si>
  <si>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</si>
  <si>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</si>
  <si>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</si>
  <si>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</si>
  <si>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</si>
  <si>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</si>
  <si>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</si>
  <si>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</si>
  <si>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</si>
  <si>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</si>
  <si>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</si>
  <si>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</si>
  <si>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</si>
  <si>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</si>
  <si>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</si>
  <si>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</si>
  <si>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</si>
  <si>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</si>
  <si>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</si>
  <si>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</si>
  <si>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</si>
  <si>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</si>
  <si>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</si>
  <si>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</si>
  <si>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</si>
  <si>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</si>
  <si>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</si>
  <si>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</si>
  <si>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</si>
  <si>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</si>
  <si>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</si>
  <si>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</si>
  <si>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</si>
  <si>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</si>
  <si>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</si>
  <si>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</si>
  <si>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</si>
  <si>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</si>
  <si>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</si>
  <si>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</si>
  <si>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</si>
  <si>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</si>
  <si>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</si>
  <si>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</si>
  <si>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</si>
  <si>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</si>
  <si>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</si>
  <si>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</si>
  <si>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</si>
  <si>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</si>
  <si>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</si>
  <si>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</si>
  <si>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</si>
  <si>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</si>
  <si>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</si>
  <si>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</si>
  <si>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</si>
  <si>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</si>
  <si>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</si>
  <si>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</si>
  <si>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</si>
  <si>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</si>
  <si>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</si>
  <si>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</si>
  <si>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</si>
  <si>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</si>
  <si>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</si>
  <si>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</si>
  <si>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</si>
  <si>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</si>
  <si>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</si>
  <si>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</si>
  <si>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</si>
  <si>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</si>
  <si>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</si>
  <si>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</si>
  <si>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</si>
  <si>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</si>
  <si>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</si>
  <si>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</si>
  <si>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</si>
  <si>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</si>
  <si>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</si>
  <si>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</si>
  <si>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</si>
  <si>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</si>
  <si>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</si>
  <si>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</si>
  <si>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</si>
  <si>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</si>
  <si>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</si>
  <si>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</si>
  <si>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</si>
  <si>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</si>
  <si>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</si>
  <si>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</si>
  <si>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</si>
  <si>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</si>
  <si>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</si>
  <si>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</si>
  <si>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</si>
  <si>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</si>
  <si>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</si>
  <si>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</si>
  <si>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</si>
  <si>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</si>
  <si>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</si>
  <si>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</si>
  <si>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</si>
  <si>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</si>
  <si>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</si>
  <si>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</si>
  <si>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</si>
  <si>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</si>
  <si>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</si>
  <si>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</si>
  <si>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</si>
  <si>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</si>
  <si>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</si>
  <si>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</si>
  <si>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</si>
  <si>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</si>
  <si>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</si>
  <si>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</si>
  <si>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</si>
  <si>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</si>
  <si>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</si>
  <si>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</si>
  <si>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</si>
  <si>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</si>
  <si>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</si>
  <si>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</si>
  <si>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</si>
  <si>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</si>
  <si>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</si>
  <si>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</si>
  <si>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</si>
  <si>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</si>
  <si>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</si>
  <si>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</si>
  <si>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</si>
  <si>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</si>
  <si>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</si>
  <si>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</si>
  <si>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</si>
  <si>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</si>
  <si>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</si>
  <si>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</si>
  <si>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</si>
  <si>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</si>
  <si>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</si>
  <si>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</si>
  <si>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</si>
  <si>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</si>
  <si>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</si>
  <si>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</si>
  <si>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</si>
  <si>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</si>
  <si>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</si>
  <si>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</si>
  <si>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</si>
  <si>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</si>
  <si>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</si>
  <si>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</si>
  <si>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</si>
  <si>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</si>
  <si>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</si>
  <si>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</si>
  <si>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</si>
  <si>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</si>
  <si>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</si>
  <si>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</si>
  <si>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</si>
  <si>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</si>
  <si>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</si>
  <si>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</si>
  <si>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</si>
  <si>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</si>
  <si>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</si>
  <si>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</si>
  <si>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</si>
  <si>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</si>
  <si>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</si>
  <si>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</si>
  <si>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</si>
  <si>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</si>
  <si>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</si>
  <si>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</si>
  <si>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</si>
  <si>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</si>
  <si>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</si>
  <si>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</si>
  <si>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</si>
  <si>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</si>
  <si>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</si>
  <si>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</si>
  <si>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</si>
  <si>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</si>
  <si>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</si>
  <si>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</si>
  <si>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</si>
  <si>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</si>
  <si>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</si>
  <si>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</si>
  <si>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</si>
  <si>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</si>
  <si>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</si>
  <si>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</si>
  <si>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</si>
  <si>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</si>
  <si>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</si>
  <si>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</si>
  <si>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</si>
  <si>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</si>
  <si>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</si>
  <si>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</si>
  <si>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</si>
  <si>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</si>
  <si>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</si>
  <si>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</si>
  <si>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</si>
  <si>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</si>
  <si>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</si>
  <si>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</si>
  <si>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</si>
  <si>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</si>
  <si>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</si>
  <si>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</si>
  <si>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</si>
  <si>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</si>
  <si>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</si>
  <si>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</si>
  <si>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</si>
  <si>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</si>
  <si>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</si>
  <si>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</si>
  <si>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</si>
  <si>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</si>
  <si>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</si>
  <si>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</si>
  <si>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</si>
  <si>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</si>
  <si>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</si>
  <si>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</si>
  <si>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</si>
  <si>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</si>
  <si>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</si>
  <si>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</si>
  <si>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</si>
  <si>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</si>
  <si>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</si>
  <si>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</si>
  <si>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</si>
  <si>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</si>
  <si>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</si>
  <si>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</si>
  <si>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</si>
  <si>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</si>
  <si>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</si>
  <si>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</si>
  <si>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</si>
  <si>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</si>
  <si>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</si>
  <si>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</si>
  <si>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</si>
  <si>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</si>
  <si>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</si>
  <si>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</si>
  <si>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</si>
  <si>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</si>
  <si>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</si>
  <si>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</si>
  <si>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</si>
  <si>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</si>
  <si>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</si>
  <si>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</si>
  <si>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</si>
  <si>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</si>
  <si>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</si>
  <si>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</si>
  <si>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</si>
  <si>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</si>
  <si>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</si>
  <si>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</si>
  <si>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</si>
  <si>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</si>
  <si>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</si>
  <si>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</si>
  <si>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</si>
  <si>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</si>
  <si>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</si>
  <si>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</si>
  <si>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</si>
  <si>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</si>
  <si>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</si>
  <si>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</si>
  <si>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</si>
  <si>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</si>
  <si>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</si>
  <si>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</si>
  <si>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</si>
  <si>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</si>
  <si>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</si>
  <si>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</si>
  <si>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</si>
  <si>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</si>
  <si>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</si>
  <si>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</si>
  <si>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</si>
  <si>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</si>
  <si>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</si>
  <si>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</si>
  <si>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</si>
  <si>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</si>
  <si>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</si>
  <si>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</si>
  <si>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</si>
  <si>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</si>
  <si>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</si>
  <si>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</si>
  <si>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</si>
  <si>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</si>
  <si>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</si>
  <si>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</si>
  <si>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</si>
  <si>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</si>
  <si>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</si>
  <si>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</si>
  <si>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</si>
  <si>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</si>
  <si>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</si>
  <si>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</si>
  <si>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</si>
  <si>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</si>
  <si>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</si>
  <si>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</si>
  <si>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</si>
  <si>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</si>
  <si>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</si>
  <si>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</si>
  <si>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</si>
  <si>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</si>
  <si>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</si>
  <si>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</si>
  <si>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</si>
  <si>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</si>
  <si>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</si>
  <si>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</si>
  <si>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</si>
  <si>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</si>
  <si>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</si>
  <si>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</si>
  <si>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</si>
  <si>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</si>
  <si>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</si>
  <si>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</si>
  <si>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</si>
  <si>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</si>
  <si>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</si>
  <si>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</si>
  <si>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</si>
  <si>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</si>
  <si>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</si>
  <si>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</si>
  <si>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</si>
  <si>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</si>
  <si>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</si>
  <si>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</si>
  <si>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</si>
  <si>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</si>
  <si>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</si>
  <si>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</si>
  <si>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</si>
  <si>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</si>
  <si>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</si>
  <si>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</si>
  <si>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</si>
  <si>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</si>
  <si>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</si>
  <si>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</si>
  <si>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</si>
  <si>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</si>
  <si>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</si>
  <si>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</si>
  <si>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</si>
  <si>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</si>
  <si>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</si>
  <si>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</si>
  <si>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</si>
  <si>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</si>
  <si>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</si>
  <si>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</si>
  <si>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</si>
  <si>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</si>
  <si>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</si>
  <si>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</si>
  <si>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</si>
  <si>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</si>
  <si>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</si>
  <si>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</si>
  <si>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</si>
  <si>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</si>
  <si>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</si>
  <si>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</si>
  <si>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</si>
  <si>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</si>
  <si>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</si>
  <si>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</si>
  <si>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</si>
  <si>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</si>
  <si>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</si>
  <si>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</si>
  <si>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</si>
  <si>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</si>
  <si>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</si>
  <si>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</si>
  <si>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</si>
  <si>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</si>
  <si>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</si>
  <si>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</si>
  <si>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</si>
  <si>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</si>
  <si>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</si>
  <si>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</si>
  <si>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</si>
  <si>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</si>
  <si>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</si>
  <si>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</si>
  <si>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</si>
  <si>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</si>
  <si>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</si>
  <si>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</si>
  <si>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</si>
  <si>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</si>
  <si>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</si>
  <si>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</si>
  <si>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</si>
  <si>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</si>
  <si>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</si>
  <si>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</si>
  <si>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</si>
  <si>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</si>
  <si>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</si>
  <si>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</si>
  <si>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</si>
  <si>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</si>
  <si>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</si>
  <si>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</si>
  <si>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</si>
  <si>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</si>
  <si>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</si>
  <si>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</si>
  <si>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</si>
  <si>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</si>
  <si>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</si>
  <si>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</si>
  <si>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</si>
  <si>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</si>
  <si>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</si>
  <si>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</si>
  <si>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</si>
  <si>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</si>
  <si>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</si>
  <si>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</si>
  <si>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</si>
  <si>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</si>
  <si>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</si>
  <si>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</si>
  <si>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</si>
  <si>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</si>
  <si>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</si>
  <si>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</si>
  <si>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</si>
  <si>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</si>
  <si>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</si>
  <si>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</si>
  <si>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</si>
  <si>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</si>
  <si>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</si>
  <si>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</si>
  <si>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</si>
  <si>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</si>
  <si>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</si>
  <si>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</si>
  <si>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</si>
  <si>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</si>
  <si>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</si>
  <si>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</si>
  <si>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</si>
  <si>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</si>
  <si>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</si>
  <si>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</si>
  <si>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</si>
  <si>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</si>
  <si>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</si>
  <si>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</si>
  <si>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</si>
  <si>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</si>
  <si>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</si>
  <si>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</si>
  <si>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</si>
  <si>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</si>
  <si>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</si>
  <si>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</si>
  <si>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</si>
  <si>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</si>
  <si>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</si>
  <si>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</si>
  <si>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</si>
  <si>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</si>
  <si>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</si>
  <si>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</si>
  <si>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</si>
  <si>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</si>
  <si>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</si>
  <si>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</si>
  <si>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</si>
  <si>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</si>
  <si>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</si>
  <si>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</si>
  <si>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</si>
  <si>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</si>
  <si>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</si>
  <si>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</si>
  <si>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</si>
  <si>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</si>
  <si>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</si>
  <si>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</si>
  <si>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</si>
  <si>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</si>
  <si>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</si>
  <si>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</si>
  <si>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</si>
  <si>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</si>
  <si>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</si>
  <si>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</si>
  <si>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</si>
  <si>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</si>
  <si>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</si>
  <si>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</si>
  <si>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</si>
  <si>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</si>
  <si>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</si>
  <si>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</si>
  <si>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</si>
  <si>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</si>
  <si>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</si>
  <si>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</si>
  <si>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</si>
  <si>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</si>
  <si>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</si>
  <si>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</si>
  <si>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</si>
  <si>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</si>
  <si>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</si>
  <si>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</si>
  <si>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</si>
  <si>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</si>
  <si>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</si>
  <si>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</si>
  <si>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</si>
  <si>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</si>
  <si>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</si>
  <si>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</si>
  <si>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</si>
  <si>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</si>
  <si>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</si>
  <si>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</si>
  <si>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</si>
  <si>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</si>
  <si>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</si>
  <si>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</si>
  <si>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</si>
  <si>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</si>
  <si>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</si>
  <si>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</si>
  <si>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</si>
  <si>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</si>
  <si>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</si>
  <si>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</si>
  <si>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</si>
  <si>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</si>
  <si>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</si>
  <si>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</si>
  <si>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</si>
  <si>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</si>
  <si>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</si>
  <si>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</si>
  <si>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</si>
  <si>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</si>
  <si>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</si>
  <si>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</si>
  <si>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</si>
  <si>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</si>
  <si>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</si>
  <si>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</si>
  <si>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</si>
  <si>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</si>
  <si>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</si>
  <si>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</si>
  <si>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</si>
  <si>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</si>
  <si>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</si>
  <si>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</si>
  <si>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</si>
  <si>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</si>
  <si>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</si>
  <si>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</si>
  <si>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</si>
  <si>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</si>
  <si>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</si>
  <si>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</si>
  <si>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</si>
  <si>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</si>
  <si>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</si>
  <si>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</si>
  <si>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</si>
  <si>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</si>
  <si>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</si>
  <si>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</si>
  <si>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</si>
  <si>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</si>
  <si>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</si>
  <si>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</si>
  <si>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</si>
  <si>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</si>
  <si>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</si>
  <si>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</si>
  <si>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</si>
  <si>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</si>
  <si>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</si>
  <si>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</si>
  <si>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</si>
  <si>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</si>
  <si>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</si>
  <si>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</si>
  <si>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</si>
  <si>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</si>
  <si>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</si>
  <si>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</si>
  <si>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</si>
  <si>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</si>
  <si>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</si>
  <si>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</si>
  <si>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</si>
  <si>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</si>
  <si>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</si>
  <si>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</si>
  <si>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</si>
  <si>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</si>
  <si>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</si>
  <si>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</si>
  <si>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</si>
  <si>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</si>
  <si>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</si>
  <si>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</si>
  <si>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</si>
  <si>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</si>
  <si>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</si>
  <si>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</si>
  <si>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</si>
  <si>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</si>
  <si>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</si>
  <si>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</si>
  <si>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</si>
  <si>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</si>
  <si>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</si>
  <si>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</si>
  <si>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</si>
  <si>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</si>
  <si>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</si>
  <si>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</si>
  <si>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</si>
  <si>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</si>
  <si>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</si>
  <si>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</si>
  <si>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</si>
  <si>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</si>
  <si>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</si>
  <si>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</si>
  <si>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</si>
  <si>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</si>
  <si>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</si>
  <si>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</si>
  <si>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</si>
  <si>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</si>
  <si>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</si>
  <si>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</si>
  <si>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</si>
  <si>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</si>
  <si>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</si>
  <si>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</si>
  <si>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</si>
  <si>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</si>
  <si>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</si>
  <si>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</si>
  <si>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</si>
  <si>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</si>
  <si>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</si>
  <si>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</si>
  <si>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</si>
  <si>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</si>
  <si>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</si>
  <si>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</si>
  <si>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</si>
  <si>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</si>
  <si>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</si>
  <si>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</si>
  <si>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</si>
  <si>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</si>
  <si>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</si>
  <si>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</si>
  <si>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</si>
  <si>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</si>
  <si>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</si>
  <si>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</si>
  <si>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</si>
  <si>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</si>
  <si>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</si>
  <si>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</si>
  <si>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</si>
  <si>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</si>
  <si>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</si>
  <si>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</si>
  <si>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</si>
  <si>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</si>
  <si>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</si>
  <si>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</si>
  <si>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</si>
  <si>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</si>
  <si>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</si>
  <si>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</si>
  <si>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</si>
  <si>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</si>
  <si>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</si>
  <si>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</si>
  <si>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</si>
  <si>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</si>
  <si>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</si>
  <si>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</si>
  <si>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</si>
  <si>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</si>
  <si>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</si>
  <si>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</si>
  <si>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</si>
  <si>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</si>
  <si>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</si>
  <si>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</si>
  <si>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</si>
  <si>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</si>
  <si>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</si>
  <si>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</si>
  <si>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</si>
  <si>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</si>
  <si>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</si>
  <si>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</si>
  <si>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</si>
  <si>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</si>
  <si>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</si>
  <si>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</si>
  <si>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</si>
  <si>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</si>
  <si>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</si>
  <si>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</si>
  <si>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</si>
  <si>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</si>
  <si>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</si>
  <si>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</si>
  <si>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</si>
  <si>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</si>
  <si>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</si>
  <si>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</si>
  <si>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</si>
  <si>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</si>
  <si>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</si>
  <si>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</si>
  <si>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</si>
  <si>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</si>
  <si>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</si>
  <si>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</si>
  <si>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</si>
  <si>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</si>
  <si>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</si>
  <si>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</si>
  <si>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</si>
  <si>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</si>
  <si>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</si>
  <si>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</si>
  <si>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</si>
  <si>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</si>
  <si>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</si>
  <si>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</si>
  <si>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</si>
  <si>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</si>
  <si>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</si>
  <si>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</si>
  <si>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</si>
  <si>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</si>
  <si>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</si>
  <si>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</si>
  <si>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</si>
  <si>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</si>
  <si>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</si>
  <si>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</si>
  <si>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</si>
  <si>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</si>
  <si>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</si>
  <si>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</si>
  <si>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</si>
  <si>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</si>
  <si>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</si>
  <si>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</si>
  <si>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</si>
  <si>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</si>
  <si>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</si>
  <si>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</si>
  <si>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</si>
  <si>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</si>
  <si>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</si>
  <si>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</si>
  <si>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</si>
  <si>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</si>
  <si>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</si>
  <si>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</si>
  <si>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</si>
  <si>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</si>
  <si>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</si>
  <si>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</si>
  <si>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</si>
  <si>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</si>
  <si>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</si>
  <si>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</si>
  <si>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</si>
  <si>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</si>
  <si>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</si>
  <si>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</si>
  <si>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</si>
  <si>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</si>
  <si>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</si>
  <si>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</si>
  <si>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</si>
  <si>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</si>
  <si>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</si>
  <si>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</si>
  <si>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</si>
  <si>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</si>
  <si>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</si>
  <si>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</si>
  <si>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</si>
  <si>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</si>
  <si>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</si>
  <si>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</si>
  <si>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</si>
  <si>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</si>
  <si>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</si>
  <si>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</si>
  <si>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</si>
  <si>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</si>
  <si>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</si>
  <si>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</si>
  <si>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</si>
  <si>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</si>
  <si>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</si>
  <si>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</si>
  <si>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</si>
  <si>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</si>
  <si>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</si>
  <si>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</si>
  <si>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</si>
  <si>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</si>
  <si>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</si>
  <si>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</si>
  <si>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</si>
  <si>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</si>
  <si>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</si>
  <si>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</si>
  <si>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</si>
  <si>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</si>
  <si>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</si>
  <si>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</si>
  <si>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</si>
  <si>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</si>
  <si>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</si>
  <si>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</si>
  <si>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</si>
  <si>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</si>
  <si>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</si>
  <si>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</si>
  <si>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</si>
  <si>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</si>
  <si>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</si>
  <si>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</si>
  <si>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</si>
  <si>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</si>
  <si>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</si>
  <si>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</si>
  <si>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</si>
  <si>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</si>
  <si>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</si>
  <si>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</si>
  <si>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</si>
  <si>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</si>
  <si>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</si>
  <si>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</si>
  <si>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</si>
  <si>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</si>
  <si>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</si>
  <si>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</si>
  <si>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</si>
  <si>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</si>
  <si>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</si>
  <si>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</si>
  <si>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</si>
  <si>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</si>
  <si>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</si>
  <si>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</si>
  <si>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</si>
  <si>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</si>
  <si>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</si>
  <si>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</si>
  <si>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</si>
  <si>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</si>
  <si>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</si>
  <si>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</si>
  <si>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</si>
  <si>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</si>
  <si>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</si>
  <si>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</si>
  <si>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</si>
  <si>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</si>
  <si>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</si>
  <si>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</si>
  <si>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</si>
  <si>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</si>
  <si>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</si>
  <si>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</si>
  <si>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</si>
  <si>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</si>
  <si>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</si>
  <si>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</si>
  <si>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</si>
  <si>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</si>
  <si>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</si>
  <si>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</si>
  <si>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</si>
  <si>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</si>
  <si>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</si>
  <si>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</si>
  <si>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</si>
  <si>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</si>
  <si>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</si>
  <si>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</si>
  <si>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</si>
  <si>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</si>
  <si>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</si>
  <si>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</si>
  <si>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</si>
  <si>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</si>
  <si>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</si>
  <si>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</si>
  <si>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</si>
  <si>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</si>
  <si>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</si>
  <si>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</si>
  <si>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</si>
  <si>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</si>
  <si>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</si>
  <si>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</si>
  <si>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</si>
  <si>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</si>
  <si>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</si>
  <si>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</si>
  <si>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</si>
  <si>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</si>
  <si>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</si>
  <si>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</si>
  <si>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</si>
  <si>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</si>
  <si>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</si>
  <si>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</si>
  <si>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</si>
  <si>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</si>
  <si>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</si>
  <si>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</si>
  <si>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</si>
  <si>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</si>
  <si>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</si>
  <si>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</si>
  <si>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</si>
  <si>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</si>
  <si>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</si>
  <si>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</si>
  <si>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</si>
  <si>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</si>
  <si>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</si>
  <si>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</si>
  <si>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</si>
  <si>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</si>
  <si>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</si>
  <si>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</si>
  <si>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</si>
  <si>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</si>
  <si>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</si>
  <si>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</si>
  <si>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</si>
  <si>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</si>
  <si>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</si>
  <si>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</si>
  <si>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</si>
  <si>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</si>
  <si>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</si>
  <si>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</si>
  <si>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</si>
  <si>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</si>
  <si>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</si>
  <si>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</si>
  <si>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</si>
  <si>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</si>
  <si>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</si>
  <si>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</si>
  <si>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</si>
  <si>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</si>
  <si>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</si>
  <si>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</si>
  <si>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</si>
  <si>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</si>
  <si>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</si>
  <si>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</si>
  <si>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</si>
  <si>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</si>
  <si>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</si>
  <si>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</si>
  <si>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</si>
  <si>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</si>
  <si>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</si>
  <si>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</si>
  <si>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</si>
  <si>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</si>
  <si>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</si>
  <si>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</si>
  <si>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</si>
  <si>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</si>
  <si>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</si>
  <si>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</si>
  <si>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</si>
  <si>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</si>
  <si>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</si>
  <si>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</si>
  <si>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</si>
  <si>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</si>
  <si>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</si>
  <si>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</si>
  <si>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</si>
  <si>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</si>
  <si>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</si>
  <si>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</si>
  <si>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</si>
  <si>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</si>
  <si>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</si>
  <si>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</si>
  <si>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</si>
  <si>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</si>
  <si>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</si>
  <si>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</si>
  <si>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</si>
  <si>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</si>
  <si>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</si>
  <si>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</si>
  <si>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</si>
  <si>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</si>
  <si>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</si>
  <si>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</si>
  <si>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</si>
  <si>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</si>
  <si>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</si>
  <si>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</si>
  <si>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</si>
  <si>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</si>
  <si>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</si>
  <si>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</si>
  <si>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</si>
  <si>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</si>
  <si>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</si>
  <si>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</si>
  <si>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</si>
  <si>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</si>
  <si>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</si>
  <si>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</si>
  <si>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</si>
  <si>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</si>
  <si>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</si>
  <si>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</si>
  <si>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</si>
  <si>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</si>
  <si>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</si>
  <si>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</si>
  <si>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</si>
  <si>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</si>
  <si>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</si>
  <si>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</si>
  <si>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</si>
  <si>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</si>
  <si>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</si>
  <si>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</si>
  <si>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</si>
  <si>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</si>
  <si>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</si>
  <si>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</si>
  <si>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</si>
  <si>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</si>
  <si>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</si>
  <si>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</si>
  <si>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</si>
  <si>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</si>
  <si>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</si>
  <si>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</si>
  <si>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</si>
  <si>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</si>
  <si>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</si>
  <si>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</si>
  <si>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</si>
  <si>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</si>
  <si>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</si>
  <si>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</si>
  <si>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</si>
  <si>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</si>
  <si>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</si>
  <si>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</si>
  <si>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</si>
  <si>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</si>
  <si>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</si>
  <si>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</si>
  <si>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</si>
  <si>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</si>
  <si>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</si>
  <si>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</si>
  <si>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</si>
  <si>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</si>
  <si>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</si>
  <si>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</si>
  <si>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</si>
  <si>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</si>
  <si>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</si>
  <si>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</si>
  <si>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</si>
  <si>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</si>
  <si>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</si>
  <si>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</si>
  <si>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</si>
  <si>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</si>
  <si>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</si>
  <si>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</si>
  <si>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</si>
  <si>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</si>
  <si>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</si>
  <si>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</si>
  <si>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</si>
  <si>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</si>
  <si>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</si>
  <si>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</si>
  <si>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</si>
  <si>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</si>
  <si>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</si>
  <si>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</si>
  <si>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</si>
  <si>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</si>
  <si>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</si>
  <si>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</si>
  <si>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</si>
  <si>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</si>
  <si>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</si>
  <si>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</si>
  <si>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</si>
  <si>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</si>
  <si>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</si>
  <si>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</si>
  <si>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</si>
  <si>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</si>
  <si>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</si>
  <si>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</si>
  <si>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</si>
  <si>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</si>
  <si>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</si>
  <si>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</si>
  <si>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</si>
  <si>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</si>
  <si>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</si>
  <si>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</si>
  <si>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</si>
  <si>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</si>
  <si>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</si>
  <si>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</si>
  <si>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</si>
  <si>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</si>
  <si>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</si>
  <si>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</si>
  <si>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</si>
  <si>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</si>
  <si>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</si>
  <si>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</si>
  <si>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</si>
  <si>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</si>
  <si>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</si>
  <si>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</si>
  <si>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</si>
  <si>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</si>
  <si>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</si>
  <si>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</si>
  <si>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</si>
  <si>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</si>
  <si>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</si>
  <si>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</si>
  <si>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</si>
  <si>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</si>
  <si>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</si>
  <si>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</si>
  <si>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</si>
  <si>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</si>
  <si>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</si>
  <si>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</si>
  <si>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</si>
  <si>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</si>
  <si>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</si>
  <si>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</si>
  <si>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</si>
  <si>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</si>
  <si>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</si>
  <si>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</si>
  <si>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</si>
  <si>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</si>
  <si>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</si>
  <si>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</si>
  <si>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</si>
  <si>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</si>
  <si>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</si>
  <si>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</si>
  <si>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</si>
  <si>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</si>
  <si>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</si>
  <si>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</si>
  <si>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</si>
  <si>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</si>
  <si>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</si>
  <si>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</si>
  <si>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</si>
  <si>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</si>
  <si>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</si>
  <si>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</si>
  <si>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</si>
  <si>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</si>
  <si>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</si>
  <si>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</si>
  <si>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</si>
  <si>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</si>
  <si>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</si>
  <si>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</si>
  <si>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</si>
  <si>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</si>
  <si>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</si>
  <si>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</si>
  <si>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</si>
  <si>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</si>
  <si>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</si>
  <si>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</si>
  <si>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</si>
  <si>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</si>
  <si>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</si>
  <si>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</si>
  <si>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</si>
  <si>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</si>
  <si>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</si>
  <si>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</si>
  <si>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</si>
  <si>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</si>
  <si>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</si>
  <si>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</si>
  <si>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</si>
  <si>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</si>
  <si>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</si>
  <si>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</si>
  <si>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</si>
  <si>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</si>
  <si>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</si>
  <si>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</si>
  <si>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</si>
  <si>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</si>
  <si>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</si>
  <si>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</si>
  <si>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</si>
  <si>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</si>
  <si>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</si>
  <si>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</si>
  <si>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</si>
  <si>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</si>
  <si>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</si>
  <si>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</si>
  <si>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</si>
  <si>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</si>
  <si>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</si>
  <si>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</si>
  <si>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</si>
  <si>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</si>
  <si>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</si>
  <si>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</si>
  <si>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</si>
  <si>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</si>
  <si>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</si>
  <si>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</si>
  <si>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</si>
  <si>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</si>
  <si>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</si>
  <si>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</si>
  <si>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</si>
  <si>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</si>
  <si>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</si>
  <si>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</si>
  <si>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</si>
  <si>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</si>
  <si>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</si>
  <si>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</si>
  <si>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</si>
  <si>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</si>
  <si>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</si>
  <si>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</si>
  <si>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</si>
  <si>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</si>
  <si>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</si>
  <si>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</si>
  <si>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</si>
  <si>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</si>
  <si>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</si>
  <si>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</si>
  <si>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</si>
  <si>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</si>
  <si>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</si>
  <si>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</si>
  <si>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</si>
  <si>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</si>
  <si>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</si>
  <si>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</si>
  <si>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</si>
  <si>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</si>
  <si>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</si>
  <si>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</si>
  <si>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</si>
  <si>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</si>
  <si>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</si>
  <si>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</si>
  <si>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</si>
  <si>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</si>
  <si>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</si>
  <si>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</si>
  <si>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</si>
  <si>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</si>
  <si>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</si>
  <si>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</si>
  <si>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</si>
  <si>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</si>
  <si>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</si>
  <si>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</si>
  <si>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</si>
  <si>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</si>
  <si>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</si>
  <si>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</si>
  <si>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</si>
  <si>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</si>
  <si>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</si>
  <si>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</si>
  <si>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</si>
  <si>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</si>
  <si>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</si>
  <si>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</si>
  <si>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</si>
  <si>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</si>
  <si>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</si>
  <si>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</si>
  <si>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</si>
  <si>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</si>
  <si>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</si>
  <si>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</si>
  <si>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</si>
  <si>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</si>
  <si>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</si>
  <si>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</si>
  <si>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</si>
  <si>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</si>
  <si>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</si>
  <si>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</si>
  <si>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</si>
  <si>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</si>
  <si>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</si>
  <si>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</si>
  <si>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</si>
  <si>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</si>
  <si>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</si>
  <si>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</si>
  <si>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</si>
  <si>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</si>
  <si>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</si>
  <si>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</si>
  <si>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</si>
  <si>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</si>
  <si>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</si>
  <si>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</si>
  <si>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</si>
  <si>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</si>
  <si>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</si>
  <si>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</si>
  <si>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</si>
  <si>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</si>
  <si>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</si>
  <si>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</si>
  <si>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</si>
  <si>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</si>
  <si>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</si>
  <si>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</si>
  <si>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</si>
  <si>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</si>
  <si>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</si>
  <si>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</si>
  <si>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</si>
  <si>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</si>
  <si>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</si>
  <si>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</si>
  <si>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</si>
  <si>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</si>
  <si>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</si>
  <si>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</si>
  <si>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</si>
  <si>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</si>
  <si>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</si>
  <si>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</si>
  <si>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</si>
  <si>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</si>
  <si>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</si>
  <si>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</si>
  <si>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</si>
  <si>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</si>
  <si>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</si>
  <si>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</si>
  <si>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</si>
  <si>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</si>
  <si>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</si>
  <si>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</si>
  <si>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</si>
  <si>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</si>
  <si>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</si>
  <si>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</si>
  <si>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</si>
  <si>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</si>
  <si>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</si>
  <si>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</si>
  <si>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</si>
  <si>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</si>
  <si>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</si>
  <si>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</si>
  <si>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</si>
  <si>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</si>
  <si>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</si>
  <si>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</si>
  <si>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</si>
  <si>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</si>
  <si>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</si>
  <si>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</si>
  <si>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</si>
  <si>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</si>
  <si>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</si>
  <si>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</si>
  <si>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</si>
  <si>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</si>
  <si>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</si>
  <si>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</si>
  <si>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</si>
  <si>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</si>
  <si>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</si>
  <si>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</si>
  <si>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</si>
  <si>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</si>
  <si>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</si>
  <si>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</si>
  <si>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</si>
  <si>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</si>
  <si>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</si>
  <si>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</si>
  <si>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</si>
  <si>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</si>
  <si>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</si>
  <si>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</si>
  <si>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</si>
  <si>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</si>
  <si>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</si>
  <si>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</si>
  <si>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</si>
  <si>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</si>
  <si>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</si>
  <si>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</si>
  <si>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</si>
  <si>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</si>
  <si>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</si>
  <si>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</si>
  <si>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</si>
  <si>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</si>
  <si>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</si>
  <si>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</si>
  <si>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</si>
  <si>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</si>
  <si>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</si>
  <si>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</si>
  <si>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</si>
  <si>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</si>
  <si>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</si>
  <si>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</si>
  <si>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</si>
  <si>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</si>
  <si>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</si>
  <si>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</si>
  <si>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</si>
  <si>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</si>
  <si>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</si>
  <si>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</si>
  <si>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</si>
  <si>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</si>
  <si>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</si>
  <si>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</si>
  <si>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</si>
  <si>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</si>
  <si>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</si>
  <si>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</si>
  <si>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</si>
  <si>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</si>
  <si>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</si>
  <si>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</si>
  <si>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</si>
  <si>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</si>
  <si>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</si>
  <si>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</si>
  <si>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</si>
  <si>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</si>
  <si>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</si>
  <si>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</si>
  <si>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</si>
  <si>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</si>
  <si>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</si>
  <si>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</si>
  <si>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</si>
  <si>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</si>
  <si>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</si>
  <si>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</si>
  <si>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</si>
  <si>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</si>
  <si>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</si>
  <si>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</si>
  <si>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</si>
  <si>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</si>
  <si>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</si>
  <si>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</si>
  <si>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</si>
  <si>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</si>
  <si>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</si>
  <si>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</si>
  <si>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</si>
  <si>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</si>
  <si>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</si>
  <si>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</si>
  <si>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</si>
  <si>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</si>
  <si>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</si>
  <si>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</si>
  <si>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</si>
  <si>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</si>
  <si>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</si>
  <si>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</si>
  <si>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</si>
  <si>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</si>
  <si>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</si>
  <si>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</si>
  <si>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</si>
  <si>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</si>
  <si>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</si>
  <si>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</si>
  <si>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</si>
  <si>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</si>
  <si>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</si>
  <si>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</si>
  <si>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</si>
  <si>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</si>
  <si>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</si>
  <si>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</si>
  <si>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</si>
  <si>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</si>
  <si>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</si>
  <si>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</si>
  <si>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</si>
  <si>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</si>
  <si>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</si>
  <si>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</si>
  <si>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</si>
  <si>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</si>
  <si>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</si>
  <si>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</si>
  <si>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</si>
  <si>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</si>
  <si>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</si>
  <si>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</si>
  <si>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</si>
  <si>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</si>
  <si>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</si>
  <si>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</si>
  <si>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</si>
  <si>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</si>
  <si>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</si>
  <si>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</si>
  <si>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</si>
  <si>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</si>
  <si>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</si>
  <si>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</si>
  <si>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</si>
  <si>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</si>
  <si>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</si>
  <si>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</si>
  <si>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</si>
  <si>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</si>
  <si>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</si>
  <si>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</si>
  <si>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</si>
  <si>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</si>
  <si>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</si>
  <si>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</si>
  <si>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</si>
  <si>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</si>
  <si>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</si>
  <si>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</si>
  <si>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</si>
  <si>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</si>
  <si>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</si>
  <si>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</si>
  <si>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</si>
  <si>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</si>
  <si>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</si>
  <si>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</si>
  <si>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</si>
  <si>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</si>
  <si>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</si>
  <si>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</si>
  <si>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</si>
  <si>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</si>
  <si>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</si>
  <si>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</si>
  <si>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</si>
  <si>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</si>
  <si>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</si>
  <si>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</si>
  <si>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</si>
  <si>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</si>
  <si>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</si>
  <si>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</si>
  <si>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</si>
  <si>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</si>
  <si>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</si>
  <si>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</si>
  <si>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</si>
  <si>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</si>
  <si>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</si>
  <si>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</si>
  <si>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</si>
  <si>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</si>
  <si>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</si>
  <si>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</si>
  <si>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</si>
  <si>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</si>
  <si>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</si>
  <si>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</si>
  <si>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</si>
  <si>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</si>
  <si>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</si>
  <si>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</si>
  <si>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</si>
  <si>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</si>
  <si>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</si>
  <si>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</si>
  <si>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</si>
  <si>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</si>
  <si>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</si>
  <si>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</si>
  <si>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</si>
  <si>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</si>
  <si>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</si>
  <si>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</si>
  <si>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</si>
  <si>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</si>
  <si>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</si>
  <si>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</si>
  <si>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</si>
  <si>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</si>
  <si>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</si>
  <si>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</si>
  <si>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</si>
  <si>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</si>
  <si>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</si>
  <si>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</si>
  <si>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</si>
  <si>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</si>
  <si>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</si>
  <si>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</si>
  <si>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</si>
  <si>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</si>
  <si>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</si>
  <si>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</si>
  <si>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</si>
  <si>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</si>
  <si>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</si>
  <si>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</si>
  <si>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</si>
  <si>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</si>
  <si>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</si>
  <si>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</si>
  <si>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</si>
  <si>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</si>
  <si>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</si>
  <si>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</si>
  <si>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</si>
  <si>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</si>
  <si>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</si>
  <si>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</si>
  <si>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</si>
  <si>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</si>
  <si>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</si>
  <si>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</si>
  <si>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</si>
  <si>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</si>
  <si>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</si>
  <si>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</si>
  <si>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</si>
  <si>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</si>
  <si>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</si>
  <si>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</si>
  <si>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</si>
  <si>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</si>
  <si>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</si>
  <si>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</si>
  <si>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</si>
  <si>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</si>
  <si>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</si>
  <si>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</si>
  <si>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</si>
  <si>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</si>
  <si>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</si>
  <si>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</si>
  <si>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</si>
  <si>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</si>
  <si>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</si>
  <si>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</si>
  <si>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</si>
  <si>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</si>
  <si>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</si>
  <si>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</si>
  <si>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</si>
  <si>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</si>
  <si>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</si>
  <si>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</si>
  <si>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</si>
  <si>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</si>
  <si>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</si>
  <si>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</si>
  <si>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</si>
  <si>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</si>
  <si>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</si>
  <si>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</si>
  <si>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</si>
  <si>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</si>
  <si>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</si>
  <si>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</si>
  <si>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</si>
  <si>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</si>
  <si>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</si>
  <si>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</si>
  <si>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</si>
  <si>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</si>
  <si>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</si>
  <si>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</si>
  <si>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</si>
  <si>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</si>
  <si>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</si>
  <si>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</si>
  <si>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</si>
  <si>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</si>
  <si>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</si>
  <si>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</si>
  <si>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</si>
  <si>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</si>
  <si>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</si>
  <si>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</si>
  <si>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</si>
  <si>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</si>
  <si>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</si>
  <si>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</si>
  <si>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</si>
  <si>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</si>
  <si>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</si>
  <si>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</si>
  <si>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</si>
  <si>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</si>
  <si>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</si>
  <si>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</si>
  <si>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</si>
  <si>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</si>
  <si>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</si>
  <si>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</si>
  <si>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</si>
  <si>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</si>
  <si>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</si>
  <si>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</si>
  <si>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</si>
  <si>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</si>
  <si>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</si>
  <si>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</si>
  <si>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</si>
  <si>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</si>
  <si>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</si>
  <si>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</si>
  <si>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</si>
  <si>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</si>
  <si>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</si>
  <si>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</si>
  <si>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</si>
  <si>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</si>
  <si>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</si>
  <si>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</si>
  <si>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</si>
  <si>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</si>
  <si>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</si>
  <si>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</si>
  <si>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</si>
  <si>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</si>
  <si>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</si>
  <si>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</si>
  <si>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</si>
  <si>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</si>
  <si>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</si>
  <si>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</si>
  <si>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</si>
  <si>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</si>
  <si>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</si>
  <si>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</si>
  <si>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</si>
  <si>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</si>
  <si>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</si>
  <si>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</si>
  <si>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</si>
  <si>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</si>
  <si>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</si>
  <si>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</si>
  <si>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</si>
  <si>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</si>
  <si>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</si>
  <si>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</si>
  <si>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</si>
  <si>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</si>
  <si>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</si>
  <si>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</si>
  <si>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</si>
  <si>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</si>
  <si>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</si>
  <si>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</si>
  <si>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</si>
  <si>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</si>
  <si>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</si>
  <si>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</si>
  <si>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</si>
  <si>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</si>
  <si>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</si>
  <si>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</si>
  <si>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</si>
  <si>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</si>
  <si>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</si>
  <si>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</si>
  <si>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</si>
  <si>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</si>
  <si>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</si>
  <si>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</si>
  <si>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</si>
  <si>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</si>
  <si>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</si>
  <si>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</si>
  <si>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</si>
  <si>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</si>
  <si>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</si>
  <si>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</si>
  <si>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</si>
  <si>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</si>
  <si>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</si>
  <si>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</si>
  <si>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</si>
  <si>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</si>
  <si>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</si>
  <si>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</si>
  <si>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</si>
  <si>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</si>
  <si>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</si>
  <si>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</si>
  <si>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</si>
  <si>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</si>
  <si>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</si>
  <si>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</si>
  <si>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</si>
  <si>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</si>
  <si>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</si>
  <si>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</si>
  <si>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</si>
  <si>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</si>
  <si>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</si>
  <si>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</si>
  <si>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</si>
  <si>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</si>
  <si>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</si>
  <si>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</si>
  <si>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</si>
  <si>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</si>
  <si>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</si>
  <si>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</si>
  <si>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</si>
  <si>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</si>
  <si>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</si>
  <si>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</si>
  <si>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</si>
  <si>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</si>
  <si>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</si>
  <si>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</si>
  <si>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</si>
  <si>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</si>
  <si>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</si>
  <si>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</si>
  <si>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</si>
  <si>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</si>
  <si>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</si>
  <si>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</si>
  <si>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</si>
  <si>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</si>
  <si>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</si>
  <si>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</si>
  <si>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</si>
  <si>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</si>
  <si>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</si>
  <si>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</si>
  <si>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</si>
  <si>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</si>
  <si>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</si>
  <si>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</si>
  <si>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</si>
  <si>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</si>
  <si>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</si>
  <si>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</si>
  <si>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</si>
  <si>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</si>
  <si>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</si>
  <si>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</si>
  <si>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</si>
  <si>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</si>
  <si>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</si>
  <si>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</si>
  <si>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</si>
  <si>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</si>
  <si>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</si>
  <si>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</si>
  <si>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</si>
  <si>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</si>
  <si>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</si>
  <si>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</si>
  <si>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</si>
  <si>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</si>
  <si>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</si>
  <si>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</si>
  <si>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</si>
  <si>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</si>
  <si>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</si>
  <si>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</si>
  <si>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</si>
  <si>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</si>
  <si>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</si>
  <si>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</si>
  <si>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</si>
  <si>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</si>
  <si>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</si>
  <si>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</si>
  <si>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</si>
  <si>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</si>
  <si>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</si>
  <si>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</si>
  <si>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</si>
  <si>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</si>
  <si>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</si>
  <si>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</si>
  <si>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</si>
  <si>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</si>
  <si>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</si>
  <si>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</si>
  <si>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</si>
  <si>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</si>
  <si>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</si>
  <si>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</si>
  <si>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</si>
  <si>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</si>
  <si>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</si>
  <si>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</si>
  <si>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</si>
  <si>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</si>
  <si>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</si>
  <si>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</si>
  <si>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</si>
  <si>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</si>
  <si>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</si>
  <si>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</si>
  <si>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</si>
  <si>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</si>
  <si>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</si>
  <si>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</si>
  <si>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</si>
  <si>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</si>
  <si>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</si>
  <si>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</si>
  <si>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</si>
  <si>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</si>
  <si>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</si>
  <si>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</si>
  <si>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</si>
  <si>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</si>
  <si>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</si>
  <si>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</si>
  <si>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</si>
  <si>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</si>
  <si>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</si>
  <si>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</si>
  <si>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</si>
  <si>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</si>
  <si>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</si>
  <si>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</si>
  <si>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</si>
  <si>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</si>
  <si>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</si>
  <si>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</si>
  <si>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</si>
  <si>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</si>
  <si>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</si>
  <si>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</si>
  <si>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</si>
  <si>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</si>
  <si>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</si>
  <si>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</si>
  <si>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</si>
  <si>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</si>
  <si>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</si>
  <si>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</si>
  <si>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</si>
  <si>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</si>
  <si>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</si>
  <si>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</si>
  <si>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</si>
  <si>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</si>
  <si>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</si>
  <si>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</si>
  <si>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</si>
  <si>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</si>
  <si>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</si>
  <si>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</si>
  <si>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</si>
  <si>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</si>
  <si>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</si>
  <si>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</si>
  <si>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</si>
  <si>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</si>
  <si>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</si>
  <si>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</si>
  <si>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</si>
  <si>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</si>
  <si>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</si>
  <si>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</si>
  <si>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</si>
  <si>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</si>
  <si>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</si>
  <si>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</si>
  <si>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</si>
  <si>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</si>
  <si>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</si>
  <si>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</si>
  <si>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</si>
  <si>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</si>
  <si>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</si>
  <si>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</si>
  <si>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</si>
  <si>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</si>
  <si>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</si>
  <si>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</si>
  <si>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</si>
  <si>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</si>
  <si>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</si>
  <si>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</si>
  <si>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</si>
  <si>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</si>
  <si>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</si>
  <si>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</si>
  <si>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</si>
  <si>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</si>
  <si>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</si>
  <si>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</si>
  <si>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</si>
  <si>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</si>
  <si>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</si>
  <si>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</si>
  <si>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</si>
  <si>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</si>
  <si>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</si>
  <si>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</si>
  <si>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</si>
  <si>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</si>
  <si>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</si>
  <si>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</si>
  <si>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</si>
  <si>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</si>
  <si>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</si>
  <si>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</si>
  <si>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</si>
  <si>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</si>
  <si>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</si>
  <si>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</si>
  <si>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</si>
  <si>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</si>
  <si>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</si>
  <si>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</si>
  <si>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</si>
  <si>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</si>
  <si>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</si>
  <si>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</si>
  <si>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</si>
  <si>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</si>
  <si>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</si>
  <si>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</si>
  <si>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</si>
  <si>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</si>
  <si>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</si>
  <si>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</si>
  <si>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</si>
  <si>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</si>
  <si>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</si>
  <si>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</si>
  <si>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</si>
  <si>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</si>
  <si>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</si>
  <si>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</si>
  <si>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</si>
  <si>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</si>
  <si>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</si>
  <si>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</si>
  <si>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</si>
  <si>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</si>
  <si>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</si>
  <si>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</si>
  <si>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</si>
  <si>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</si>
  <si>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</si>
  <si>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</si>
  <si>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</si>
  <si>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</si>
  <si>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</si>
  <si>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</si>
  <si>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</si>
  <si>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</si>
  <si>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</si>
  <si>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</si>
  <si>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</si>
  <si>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</si>
  <si>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</si>
  <si>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</si>
  <si>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</si>
  <si>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</si>
  <si>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</si>
  <si>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</si>
  <si>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</si>
  <si>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</si>
  <si>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</si>
  <si>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</si>
  <si>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</si>
  <si>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</si>
  <si>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</si>
  <si>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</si>
  <si>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</si>
  <si>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</si>
  <si>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</si>
  <si>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</si>
  <si>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</si>
  <si>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</si>
  <si>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</si>
  <si>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</si>
  <si>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</si>
  <si>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</si>
  <si>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</si>
  <si>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</si>
  <si>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</si>
  <si>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</si>
  <si>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</si>
  <si>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</si>
  <si>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</si>
  <si>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</si>
  <si>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</si>
  <si>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</si>
  <si>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</si>
  <si>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</si>
  <si>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</si>
  <si>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</si>
  <si>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</si>
  <si>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</si>
  <si>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</si>
  <si>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</si>
  <si>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</si>
  <si>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</si>
  <si>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</si>
  <si>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</si>
  <si>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</si>
  <si>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</si>
  <si>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</si>
  <si>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</si>
  <si>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</si>
  <si>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</si>
  <si>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</si>
  <si>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</si>
  <si>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</si>
  <si>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</si>
  <si>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</si>
  <si>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</si>
  <si>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</si>
  <si>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</si>
  <si>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</si>
  <si>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</si>
  <si>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</si>
  <si>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</si>
  <si>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</si>
  <si>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</si>
  <si>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</si>
  <si>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</si>
  <si>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</si>
  <si>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</si>
  <si>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</si>
  <si>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</si>
  <si>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</si>
  <si>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</si>
  <si>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</si>
  <si>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</si>
  <si>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</si>
  <si>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</si>
  <si>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</si>
  <si>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</si>
  <si>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</si>
  <si>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</si>
  <si>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</si>
  <si>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</si>
  <si>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</si>
  <si>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</si>
  <si>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</si>
  <si>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</si>
  <si>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</si>
  <si>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</si>
  <si>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</si>
  <si>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</si>
  <si>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</si>
  <si>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</si>
  <si>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</si>
  <si>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</si>
  <si>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</si>
  <si>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</si>
  <si>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</si>
  <si>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</si>
  <si>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</si>
  <si>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</si>
  <si>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</si>
  <si>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</si>
  <si>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</si>
  <si>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</si>
  <si>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</si>
  <si>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</si>
  <si>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</si>
  <si>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</si>
  <si>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</si>
  <si>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</si>
  <si>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</si>
  <si>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</si>
  <si>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</si>
  <si>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</si>
  <si>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</si>
  <si>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</si>
  <si>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</si>
  <si>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</si>
  <si>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</si>
  <si>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</si>
  <si>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</si>
  <si>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</si>
  <si>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</si>
  <si>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</si>
  <si>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</si>
  <si>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</si>
  <si>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</si>
  <si>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</si>
  <si>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</si>
  <si>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</si>
  <si>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</si>
  <si>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</si>
  <si>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</si>
  <si>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</si>
  <si>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</si>
  <si>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</si>
  <si>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</si>
  <si>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</si>
  <si>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</si>
  <si>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</si>
  <si>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</si>
  <si>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</si>
  <si>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</si>
  <si>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</si>
  <si>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</si>
  <si>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</si>
  <si>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</si>
  <si>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</si>
  <si>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</si>
  <si>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</si>
  <si>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</si>
  <si>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</si>
  <si>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</si>
  <si>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</si>
  <si>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</si>
  <si>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</si>
  <si>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</si>
  <si>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</si>
  <si>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</si>
  <si>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</si>
  <si>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</si>
  <si>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</si>
  <si>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</si>
  <si>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</si>
  <si>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</si>
  <si>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</si>
  <si>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</si>
  <si>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</si>
  <si>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</si>
  <si>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</si>
  <si>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</si>
  <si>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</si>
  <si>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</si>
  <si>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</si>
  <si>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</si>
  <si>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</si>
  <si>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</si>
  <si>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</si>
  <si>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</si>
  <si>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</si>
  <si>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</si>
  <si>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</si>
  <si>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</si>
  <si>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</si>
  <si>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</si>
  <si>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</si>
  <si>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</si>
  <si>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</si>
  <si>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</si>
  <si>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</si>
  <si>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</si>
  <si>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</si>
  <si>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</si>
  <si>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</si>
  <si>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</si>
  <si>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</si>
  <si>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</si>
  <si>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</si>
  <si>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</si>
  <si>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</si>
  <si>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</si>
  <si>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</si>
  <si>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</si>
  <si>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</si>
  <si>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</si>
  <si>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</si>
  <si>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</si>
  <si>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</si>
  <si>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</si>
  <si>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</si>
  <si>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</si>
  <si>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</si>
  <si>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</si>
  <si>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</si>
  <si>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</si>
  <si>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</si>
  <si>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</si>
  <si>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</si>
  <si>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</si>
  <si>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</si>
  <si>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</si>
  <si>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</si>
  <si>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</si>
  <si>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</si>
  <si>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</si>
  <si>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</si>
  <si>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</si>
  <si>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</si>
  <si>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</si>
  <si>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</si>
  <si>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</si>
  <si>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</si>
  <si>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</si>
  <si>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</si>
  <si>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</si>
  <si>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</si>
  <si>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</si>
  <si>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</si>
  <si>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</si>
  <si>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</si>
  <si>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</si>
  <si>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</si>
  <si>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</si>
  <si>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</si>
  <si>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</si>
  <si>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</si>
  <si>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</si>
  <si>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</si>
  <si>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</si>
  <si>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</si>
  <si>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</si>
  <si>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</si>
  <si>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</si>
  <si>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</si>
  <si>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</si>
  <si>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</si>
  <si>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</si>
  <si>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</si>
  <si>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</si>
  <si>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</si>
  <si>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</si>
  <si>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</si>
  <si>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</si>
  <si>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</si>
  <si>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</si>
  <si>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</si>
  <si>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</si>
  <si>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</si>
  <si>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</si>
  <si>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</si>
  <si>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</si>
  <si>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</si>
  <si>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</si>
  <si>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</si>
  <si>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</si>
  <si>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</si>
  <si>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</si>
  <si>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</si>
  <si>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</si>
  <si>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</si>
  <si>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</si>
  <si>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</si>
  <si>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</si>
  <si>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</si>
  <si>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</si>
  <si>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</si>
  <si>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</si>
  <si>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</si>
  <si>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</si>
  <si>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</si>
  <si>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</si>
  <si>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</si>
  <si>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</si>
  <si>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</si>
  <si>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</si>
  <si>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</si>
  <si>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</si>
  <si>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</si>
  <si>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</si>
  <si>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</si>
  <si>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</si>
  <si>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</si>
  <si>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</si>
  <si>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</si>
  <si>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</si>
  <si>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</si>
  <si>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</si>
  <si>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</si>
  <si>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</si>
  <si>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</si>
  <si>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</si>
  <si>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</si>
  <si>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</si>
  <si>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</si>
  <si>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</si>
  <si>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</si>
  <si>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</si>
  <si>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</si>
  <si>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</si>
  <si>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</si>
  <si>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</si>
  <si>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</si>
  <si>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</si>
  <si>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</si>
  <si>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</si>
  <si>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</si>
  <si>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</si>
  <si>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</si>
  <si>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</si>
  <si>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</si>
  <si>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</si>
  <si>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</si>
  <si>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</si>
  <si>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</si>
  <si>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</si>
  <si>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</si>
  <si>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</si>
  <si>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</si>
  <si>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</si>
  <si>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</si>
  <si>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</si>
  <si>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</si>
  <si>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</si>
  <si>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</si>
  <si>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</si>
  <si>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</si>
  <si>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</si>
  <si>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</si>
  <si>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</si>
  <si>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</si>
  <si>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</si>
  <si>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</si>
  <si>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</si>
  <si>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</si>
  <si>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</si>
  <si>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</si>
  <si>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</si>
  <si>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</si>
  <si>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</si>
  <si>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</si>
  <si>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</si>
  <si>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</si>
  <si>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</si>
  <si>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</si>
  <si>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</si>
  <si>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</si>
  <si>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</si>
  <si>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</si>
  <si>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</si>
  <si>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</si>
  <si>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</si>
  <si>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</si>
  <si>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</si>
  <si>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</si>
  <si>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</si>
  <si>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</si>
  <si>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</si>
  <si>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</si>
  <si>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</si>
  <si>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</si>
  <si>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</si>
  <si>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</si>
  <si>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</si>
  <si>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</si>
  <si>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</si>
  <si>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</si>
  <si>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</si>
  <si>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</si>
  <si>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</si>
  <si>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</si>
  <si>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</si>
  <si>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</si>
  <si>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</si>
  <si>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</si>
  <si>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</si>
  <si>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</si>
  <si>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</si>
  <si>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</si>
  <si>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</si>
  <si>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</si>
  <si>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</si>
  <si>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</si>
  <si>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</si>
  <si>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</si>
  <si>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</si>
  <si>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</si>
  <si>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</si>
  <si>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</si>
  <si>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</si>
  <si>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</si>
  <si>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</si>
  <si>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</si>
  <si>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</si>
  <si>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</si>
  <si>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</si>
  <si>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</si>
  <si>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</si>
  <si>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</si>
  <si>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</si>
  <si>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</si>
  <si>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</si>
  <si>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</si>
  <si>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</si>
  <si>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</si>
  <si>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</si>
  <si>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</si>
  <si>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</si>
  <si>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</si>
  <si>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</si>
  <si>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</si>
  <si>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</si>
  <si>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</si>
  <si>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</si>
  <si>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</si>
  <si>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</si>
  <si>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</si>
  <si>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</si>
  <si>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</si>
  <si>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</si>
  <si>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</si>
  <si>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</si>
  <si>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</si>
  <si>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</si>
  <si>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</si>
  <si>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</si>
  <si>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</si>
  <si>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</si>
  <si>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</si>
  <si>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</si>
  <si>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</si>
  <si>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</si>
  <si>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</si>
  <si>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</si>
  <si>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</si>
  <si>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</si>
  <si>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</si>
  <si>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</si>
  <si>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</si>
  <si>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</si>
  <si>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</si>
  <si>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</si>
  <si>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</si>
  <si>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</si>
  <si>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</si>
  <si>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</si>
  <si>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</si>
  <si>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</si>
  <si>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</si>
  <si>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</si>
  <si>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</si>
  <si>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</si>
  <si>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</si>
  <si>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</si>
  <si>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</si>
  <si>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</si>
  <si>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</si>
  <si>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</si>
  <si>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</si>
  <si>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</si>
  <si>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</si>
  <si>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</si>
  <si>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</si>
  <si>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</si>
  <si>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</si>
  <si>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</si>
  <si>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</si>
  <si>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</si>
  <si>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</si>
  <si>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</si>
  <si>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</si>
  <si>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</si>
  <si>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</si>
  <si>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</si>
  <si>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</si>
  <si>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</si>
  <si>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</si>
  <si>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</si>
  <si>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</si>
  <si>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</si>
  <si>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</si>
  <si>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</si>
  <si>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</si>
  <si>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</si>
  <si>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</si>
  <si>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</si>
  <si>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</si>
  <si>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</si>
  <si>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</si>
  <si>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</si>
  <si>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</si>
  <si>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</si>
  <si>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</si>
  <si>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</si>
  <si>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</si>
  <si>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</si>
  <si>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</si>
  <si>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</si>
  <si>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</si>
  <si>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</si>
  <si>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</si>
  <si>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</si>
  <si>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</si>
  <si>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</si>
  <si>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</si>
  <si>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</si>
  <si>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</si>
  <si>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</si>
  <si>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</si>
  <si>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</si>
  <si>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</si>
  <si>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</si>
  <si>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</si>
  <si>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</si>
  <si>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</si>
  <si>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</si>
  <si>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</si>
  <si>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</si>
  <si>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</si>
  <si>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</si>
  <si>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</si>
  <si>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</si>
  <si>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</si>
  <si>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</si>
  <si>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</si>
  <si>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</si>
  <si>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</si>
  <si>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</si>
  <si>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</si>
  <si>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</si>
  <si>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</si>
  <si>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</si>
  <si>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</si>
  <si>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</si>
  <si>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</si>
  <si>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</si>
  <si>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</si>
  <si>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</si>
  <si>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</si>
  <si>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</si>
  <si>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</si>
  <si>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</si>
  <si>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</si>
  <si>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</si>
  <si>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</si>
  <si>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</si>
  <si>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</si>
  <si>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</si>
  <si>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</si>
  <si>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</si>
  <si>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</si>
  <si>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</si>
  <si>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</si>
  <si>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</si>
  <si>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</si>
  <si>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</si>
  <si>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</si>
  <si>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</si>
  <si>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</si>
  <si>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</si>
  <si>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</si>
  <si>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</si>
  <si>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</si>
  <si>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</si>
  <si>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</si>
  <si>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</si>
  <si>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</si>
  <si>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</si>
  <si>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</si>
  <si>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</si>
  <si>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</si>
  <si>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</si>
  <si>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</si>
  <si>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</si>
  <si>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</si>
  <si>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</si>
  <si>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</si>
  <si>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</si>
  <si>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</si>
  <si>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</si>
  <si>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</si>
  <si>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</si>
  <si>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</si>
  <si>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</si>
  <si>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</si>
  <si>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</si>
  <si>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</si>
  <si>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</si>
  <si>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</si>
  <si>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</si>
  <si>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</si>
  <si>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</si>
  <si>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</si>
  <si>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</si>
  <si>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</si>
  <si>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</si>
  <si>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</si>
  <si>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</si>
  <si>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</si>
  <si>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</si>
  <si>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</si>
  <si>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</si>
  <si>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</si>
  <si>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</si>
  <si>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</si>
  <si>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</si>
  <si>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</si>
  <si>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</si>
  <si>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</si>
  <si>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</si>
  <si>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</si>
  <si>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</si>
  <si>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</si>
  <si>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</si>
  <si>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</si>
  <si>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</si>
  <si>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</si>
  <si>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</si>
  <si>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</si>
  <si>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</si>
  <si>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</si>
  <si>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</si>
  <si>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</si>
  <si>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</si>
  <si>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</si>
  <si>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</si>
  <si>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</si>
  <si>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</si>
  <si>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</si>
  <si>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</si>
  <si>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</si>
  <si>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</si>
  <si>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</si>
  <si>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</si>
  <si>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</si>
  <si>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</si>
  <si>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</si>
  <si>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</si>
  <si>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</si>
  <si>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</si>
  <si>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</si>
  <si>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</si>
  <si>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</si>
  <si>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</si>
  <si>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</si>
  <si>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</si>
  <si>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</si>
  <si>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</si>
  <si>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</si>
  <si>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</si>
  <si>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</si>
  <si>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</si>
  <si>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</si>
  <si>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</si>
  <si>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</si>
  <si>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</si>
  <si>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</si>
  <si>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</si>
  <si>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</si>
  <si>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</si>
  <si>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</si>
  <si>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</si>
  <si>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</si>
  <si>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</si>
  <si>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</si>
  <si>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</si>
  <si>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</si>
  <si>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</si>
  <si>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</si>
  <si>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</si>
  <si>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</si>
  <si>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</si>
  <si>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</si>
  <si>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</si>
  <si>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</si>
  <si>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</si>
  <si>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</si>
  <si>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</si>
  <si>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</si>
  <si>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</si>
  <si>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</si>
  <si>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</si>
  <si>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</si>
  <si>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</si>
  <si>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</si>
  <si>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</si>
  <si>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</si>
  <si>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</si>
  <si>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</si>
  <si>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</si>
  <si>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</si>
  <si>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</si>
  <si>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</si>
  <si>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</si>
  <si>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</si>
  <si>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</si>
  <si>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</si>
  <si>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</si>
  <si>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</si>
  <si>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</si>
  <si>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</si>
  <si>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</si>
  <si>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</si>
  <si>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</si>
  <si>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</si>
  <si>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</si>
  <si>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</si>
  <si>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</si>
  <si>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</si>
  <si>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</si>
  <si>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</si>
  <si>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</si>
  <si>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</si>
  <si>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</si>
  <si>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</si>
  <si>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</si>
  <si>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</si>
  <si>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</si>
  <si>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</si>
  <si>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</si>
  <si>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</si>
  <si>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</si>
  <si>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</si>
  <si>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</si>
  <si>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</si>
  <si>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</si>
  <si>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</si>
  <si>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</si>
  <si>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</si>
  <si>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</si>
  <si>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</si>
  <si>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</si>
  <si>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</si>
  <si>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</si>
  <si>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</si>
  <si>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</si>
  <si>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</si>
  <si>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</si>
  <si>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</si>
  <si>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</si>
  <si>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</si>
  <si>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</si>
  <si>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</si>
  <si>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</si>
  <si>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</si>
  <si>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</si>
  <si>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</si>
  <si>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</si>
  <si>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</si>
  <si>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</si>
  <si>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</si>
  <si>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</si>
  <si>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</si>
  <si>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</si>
  <si>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</si>
  <si>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</si>
  <si>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</si>
  <si>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</si>
  <si>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</si>
  <si>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</si>
  <si>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</si>
  <si>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</si>
  <si>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</si>
  <si>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</si>
  <si>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</si>
  <si>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</si>
  <si>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</si>
  <si>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</si>
  <si>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</si>
  <si>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</si>
  <si>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</si>
  <si>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</si>
  <si>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</si>
  <si>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</si>
  <si>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</si>
  <si>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</si>
  <si>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</si>
  <si>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</si>
  <si>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</si>
  <si>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</si>
  <si>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</si>
  <si>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</si>
  <si>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</si>
  <si>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</si>
  <si>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</si>
  <si>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</si>
  <si>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</si>
  <si>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</si>
  <si>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</si>
  <si>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</si>
  <si>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</si>
  <si>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</si>
  <si>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</si>
  <si>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</si>
  <si>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</si>
  <si>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</si>
  <si>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</si>
  <si>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</si>
  <si>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</si>
  <si>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</si>
  <si>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</si>
  <si>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</si>
  <si>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</si>
  <si>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</si>
  <si>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</si>
  <si>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</si>
  <si>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</si>
  <si>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</si>
  <si>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</si>
  <si>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</si>
  <si>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</si>
  <si>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</si>
  <si>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</si>
  <si>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</si>
  <si>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</si>
  <si>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</si>
  <si>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</si>
  <si>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</si>
  <si>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</si>
  <si>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</si>
  <si>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</si>
  <si>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</si>
  <si>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</si>
  <si>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</si>
  <si>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</si>
  <si>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</si>
  <si>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</si>
  <si>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</si>
  <si>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</si>
  <si>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</si>
  <si>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</si>
  <si>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</si>
  <si>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</si>
  <si>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</si>
  <si>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</si>
  <si>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</si>
  <si>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</si>
  <si>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</si>
  <si>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</si>
  <si>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</si>
  <si>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</si>
  <si>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</si>
  <si>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</si>
  <si>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</si>
  <si>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</si>
  <si>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</si>
  <si>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</si>
  <si>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</si>
  <si>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</si>
  <si>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</si>
  <si>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</si>
  <si>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</si>
  <si>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</si>
  <si>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</si>
  <si>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</si>
  <si>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</si>
  <si>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</si>
  <si>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</si>
  <si>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</si>
  <si>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</si>
  <si>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</si>
  <si>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</si>
  <si>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</si>
  <si>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</si>
  <si>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</si>
  <si>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</si>
  <si>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</si>
  <si>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</si>
  <si>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</si>
  <si>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</si>
  <si>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</si>
  <si>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</si>
  <si>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</si>
  <si>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</si>
  <si>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</si>
  <si>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</si>
  <si>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</si>
  <si>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</si>
  <si>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</si>
  <si>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</si>
  <si>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</si>
  <si>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</si>
  <si>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</si>
  <si>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</si>
  <si>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</si>
  <si>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</si>
  <si>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</si>
  <si>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</si>
  <si>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</si>
  <si>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</si>
  <si>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</si>
  <si>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</si>
  <si>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</si>
  <si>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</si>
  <si>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</si>
  <si>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</si>
  <si>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</si>
  <si>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</si>
  <si>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</si>
  <si>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</si>
  <si>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</si>
  <si>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</si>
  <si>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</si>
  <si>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</si>
  <si>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</si>
  <si>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</si>
  <si>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</si>
  <si>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</si>
  <si>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</si>
  <si>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</si>
  <si>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</si>
  <si>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</si>
  <si>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</si>
  <si>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</si>
  <si>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</si>
  <si>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</si>
  <si>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</si>
  <si>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</si>
  <si>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</si>
  <si>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</si>
  <si>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</si>
  <si>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</si>
  <si>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</si>
  <si>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</si>
  <si>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</si>
  <si>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</si>
  <si>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</si>
  <si>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</si>
  <si>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</si>
  <si>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</si>
  <si>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</si>
  <si>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</si>
  <si>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</si>
  <si>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</si>
  <si>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</si>
  <si>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</si>
  <si>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</si>
  <si>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</si>
  <si>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</si>
  <si>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</si>
  <si>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</si>
  <si>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</si>
  <si>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</si>
  <si>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</si>
  <si>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</si>
  <si>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</si>
  <si>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</si>
  <si>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</si>
  <si>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</si>
  <si>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</si>
  <si>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</si>
  <si>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</si>
  <si>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</si>
  <si>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</si>
  <si>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</si>
  <si>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</si>
  <si>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</si>
  <si>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</si>
  <si>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</si>
  <si>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</si>
  <si>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</si>
  <si>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</si>
  <si>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</si>
  <si>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</si>
  <si>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</si>
  <si>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</si>
  <si>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</si>
  <si>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</si>
  <si>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</si>
  <si>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</si>
  <si>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</si>
  <si>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</si>
  <si>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</si>
  <si>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</si>
  <si>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</si>
  <si>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</si>
  <si>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</si>
  <si>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</si>
  <si>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</si>
  <si>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</si>
  <si>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</si>
  <si>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</si>
  <si>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</si>
  <si>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</si>
  <si>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</si>
  <si>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</si>
  <si>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</si>
  <si>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</si>
  <si>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</si>
  <si>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</si>
  <si>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</si>
  <si>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</si>
  <si>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</si>
  <si>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</si>
  <si>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</si>
  <si>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</si>
  <si>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</si>
  <si>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</si>
  <si>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</si>
  <si>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</si>
  <si>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</si>
  <si>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</si>
  <si>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</si>
  <si>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</si>
  <si>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</si>
  <si>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</si>
  <si>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</si>
  <si>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</si>
  <si>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</si>
  <si>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</si>
  <si>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</si>
  <si>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</si>
  <si>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</si>
  <si>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</si>
  <si>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</si>
  <si>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</si>
  <si>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</si>
  <si>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</si>
  <si>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</si>
  <si>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</si>
  <si>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</si>
  <si>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</si>
  <si>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</si>
  <si>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</si>
  <si>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</si>
  <si>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</si>
  <si>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</si>
  <si>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</si>
  <si>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</si>
  <si>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</si>
  <si>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</si>
  <si>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</si>
  <si>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</si>
  <si>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</si>
  <si>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</si>
  <si>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</si>
  <si>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</si>
  <si>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</si>
  <si>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</si>
  <si>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</si>
  <si>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</si>
  <si>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</si>
  <si>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</si>
  <si>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</si>
  <si>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</si>
  <si>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</si>
  <si>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</si>
  <si>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</si>
  <si>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</si>
  <si>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</si>
  <si>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</si>
  <si>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</si>
  <si>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</si>
  <si>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</si>
  <si>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</si>
  <si>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</si>
  <si>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</si>
  <si>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</si>
  <si>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</si>
  <si>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</si>
  <si>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</si>
  <si>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</si>
  <si>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</si>
  <si>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</si>
  <si>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</si>
  <si>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</si>
  <si>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</si>
  <si>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</si>
  <si>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</si>
  <si>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</si>
  <si>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</si>
  <si>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</si>
  <si>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</si>
  <si>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</si>
  <si>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</si>
  <si>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</si>
  <si>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</si>
  <si>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</si>
  <si>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</si>
  <si>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</si>
  <si>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</si>
  <si>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</si>
  <si>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</si>
  <si>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</si>
  <si>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</si>
  <si>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</si>
  <si>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</si>
  <si>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</si>
  <si>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</si>
  <si>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</si>
  <si>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</si>
  <si>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</si>
  <si>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</si>
  <si>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</si>
  <si>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</si>
  <si>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</si>
  <si>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</si>
  <si>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</si>
  <si>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</si>
  <si>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</si>
  <si>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</si>
  <si>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</si>
  <si>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</si>
  <si>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</si>
  <si>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</si>
  <si>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</si>
  <si>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</si>
  <si>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</si>
  <si>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</si>
  <si>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</si>
  <si>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</si>
  <si>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</si>
  <si>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</si>
  <si>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</si>
  <si>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</si>
  <si>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</si>
  <si>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</si>
  <si>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</si>
  <si>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</si>
  <si>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</si>
  <si>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</si>
  <si>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</si>
  <si>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</si>
  <si>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</si>
  <si>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</si>
  <si>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</si>
  <si>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</si>
  <si>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</si>
  <si>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</si>
  <si>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</si>
  <si>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</si>
  <si>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</si>
  <si>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</si>
  <si>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</si>
  <si>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</si>
  <si>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</si>
  <si>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</si>
  <si>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</si>
  <si>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</si>
  <si>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</si>
  <si>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</si>
  <si>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</si>
  <si>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</si>
  <si>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</si>
  <si>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</si>
  <si>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</si>
  <si>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</si>
  <si>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</si>
  <si>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</si>
  <si>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</si>
  <si>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</si>
  <si>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</si>
  <si>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</si>
  <si>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</si>
  <si>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</si>
  <si>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</si>
  <si>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</si>
  <si>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</si>
  <si>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</si>
  <si>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</si>
  <si>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</si>
  <si>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</si>
  <si>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</si>
  <si>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</si>
  <si>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</si>
  <si>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</si>
  <si>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</si>
  <si>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</si>
  <si>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</si>
  <si>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</si>
  <si>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</si>
  <si>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</si>
  <si>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</si>
  <si>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</si>
  <si>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</si>
  <si>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</si>
  <si>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</si>
  <si>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</si>
  <si>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</si>
  <si>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</si>
  <si>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</si>
  <si>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</si>
  <si>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</si>
  <si>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</si>
  <si>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</si>
  <si>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</si>
  <si>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</si>
  <si>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</si>
  <si>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</si>
  <si>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</si>
  <si>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</si>
  <si>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</si>
  <si>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</si>
  <si>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</si>
  <si>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</si>
  <si>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</si>
  <si>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</si>
  <si>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</si>
  <si>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</si>
  <si>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</si>
  <si>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</si>
  <si>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</si>
  <si>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</si>
  <si>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</si>
  <si>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</si>
  <si>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</si>
  <si>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</si>
  <si>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</si>
  <si>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</si>
  <si>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</si>
  <si>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</si>
  <si>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</si>
  <si>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</si>
  <si>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</si>
  <si>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</si>
  <si>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</si>
  <si>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</si>
  <si>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</si>
  <si>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</si>
  <si>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</si>
  <si>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</si>
  <si>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</si>
  <si>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</si>
  <si>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</si>
  <si>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</si>
  <si>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</si>
  <si>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</si>
  <si>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</si>
  <si>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</si>
  <si>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</si>
  <si>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</si>
  <si>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</si>
  <si>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</si>
  <si>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</si>
  <si>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</si>
  <si>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</si>
  <si>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</si>
  <si>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</si>
  <si>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</si>
  <si>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</si>
  <si>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</si>
  <si>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</si>
  <si>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</si>
  <si>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</si>
  <si>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</si>
  <si>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</si>
  <si>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</si>
  <si>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</si>
  <si>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</si>
  <si>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</si>
  <si>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</si>
  <si>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</si>
  <si>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</si>
  <si>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</si>
  <si>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</si>
  <si>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</si>
  <si>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</si>
  <si>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</si>
  <si>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</si>
  <si>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</si>
  <si>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</si>
  <si>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</si>
  <si>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</si>
  <si>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</si>
  <si>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</si>
  <si>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</si>
  <si>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</si>
  <si>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</si>
  <si>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</si>
  <si>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</si>
  <si>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</si>
  <si>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</si>
  <si>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</si>
  <si>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</si>
  <si>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</si>
  <si>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</si>
  <si>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</si>
  <si>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</si>
  <si>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</si>
  <si>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</si>
  <si>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</si>
  <si>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</si>
  <si>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</si>
  <si>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</si>
  <si>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</si>
  <si>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</si>
  <si>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</si>
  <si>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</si>
  <si>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</si>
  <si>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</si>
  <si>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</si>
  <si>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</si>
  <si>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</si>
  <si>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</si>
  <si>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</si>
  <si>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</si>
  <si>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</si>
  <si>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</si>
  <si>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</si>
  <si>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</si>
  <si>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</si>
  <si>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</si>
  <si>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</si>
  <si>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</si>
  <si>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</si>
  <si>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</si>
  <si>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</si>
  <si>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</si>
  <si>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</si>
  <si>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</si>
  <si>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</si>
  <si>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</si>
  <si>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</si>
  <si>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</si>
  <si>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</si>
  <si>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</si>
  <si>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</si>
  <si>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</si>
  <si>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</si>
  <si>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</si>
  <si>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</si>
  <si>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</si>
  <si>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</si>
  <si>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</si>
  <si>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</si>
  <si>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</si>
  <si>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</si>
  <si>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</si>
  <si>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</si>
  <si>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</si>
  <si>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</si>
  <si>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</si>
  <si>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</si>
  <si>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</si>
  <si>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</si>
  <si>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</si>
  <si>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</si>
  <si>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</si>
  <si>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</si>
  <si>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</si>
  <si>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</si>
  <si>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</si>
  <si>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</si>
  <si>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</si>
  <si>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</si>
  <si>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</si>
  <si>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</si>
  <si>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</si>
  <si>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</si>
  <si>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</si>
  <si>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</si>
  <si>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</si>
  <si>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</si>
  <si>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</si>
  <si>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</si>
  <si>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</si>
  <si>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</si>
  <si>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</si>
  <si>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</si>
  <si>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</si>
  <si>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</si>
  <si>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</si>
  <si>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</si>
  <si>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</si>
  <si>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</si>
  <si>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</si>
  <si>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</si>
  <si>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</si>
  <si>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</si>
  <si>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</si>
  <si>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</si>
  <si>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</si>
  <si>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</si>
  <si>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</si>
  <si>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</si>
  <si>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</si>
  <si>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</si>
  <si>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</si>
  <si>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</si>
  <si>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</si>
  <si>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</si>
  <si>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</si>
  <si>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</si>
  <si>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</si>
  <si>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</si>
  <si>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</si>
  <si>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</si>
  <si>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</si>
  <si>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</si>
  <si>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</si>
  <si>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</si>
  <si>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</si>
  <si>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</si>
  <si>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</si>
  <si>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</si>
  <si>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</si>
  <si>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</si>
  <si>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</si>
  <si>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</si>
  <si>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</si>
  <si>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</si>
  <si>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</si>
  <si>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</si>
  <si>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</si>
  <si>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</si>
  <si>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</si>
  <si>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</si>
  <si>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</si>
  <si>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</si>
  <si>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</si>
  <si>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</si>
  <si>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</si>
  <si>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</si>
  <si>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</si>
  <si>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</si>
  <si>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</si>
  <si>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</si>
  <si>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</si>
  <si>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</si>
  <si>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</si>
  <si>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</si>
  <si>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</si>
  <si>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</si>
  <si>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</si>
  <si>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</si>
  <si>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</si>
  <si>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</si>
  <si>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</si>
  <si>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</si>
  <si>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</si>
  <si>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</si>
  <si>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</si>
  <si>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</si>
  <si>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</si>
  <si>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</si>
  <si>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</si>
  <si>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</si>
  <si>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</si>
  <si>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</si>
  <si>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</si>
  <si>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</si>
  <si>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</si>
  <si>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</si>
  <si>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</si>
  <si>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</si>
  <si>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</si>
  <si>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</si>
  <si>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</si>
  <si>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</si>
  <si>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</si>
  <si>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</si>
  <si>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</si>
  <si>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</si>
  <si>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</si>
  <si>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</si>
  <si>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</si>
  <si>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</si>
  <si>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</si>
  <si>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</si>
  <si>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</si>
  <si>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</si>
  <si>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</si>
  <si>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</si>
  <si>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</si>
  <si>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</si>
  <si>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</si>
  <si>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</si>
  <si>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</si>
  <si>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</si>
  <si>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</si>
  <si>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</si>
  <si>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</si>
  <si>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</si>
  <si>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</si>
  <si>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</si>
  <si>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</si>
  <si>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</si>
  <si>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</si>
  <si>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</si>
  <si>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</si>
  <si>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</si>
  <si>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</si>
  <si>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</si>
  <si>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</si>
  <si>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</si>
  <si>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</si>
  <si>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</si>
  <si>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</si>
  <si>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</si>
  <si>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</si>
  <si>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</si>
  <si>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</si>
  <si>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</si>
  <si>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</si>
  <si>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</si>
  <si>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</si>
  <si>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</si>
  <si>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</si>
  <si>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</si>
  <si>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</si>
  <si>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</si>
  <si>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</si>
  <si>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</si>
  <si>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</si>
  <si>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</si>
  <si>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</si>
  <si>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</si>
  <si>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</si>
  <si>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</si>
  <si>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</si>
  <si>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</si>
  <si>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</si>
  <si>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</si>
  <si>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</si>
  <si>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</si>
  <si>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</si>
  <si>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</si>
  <si>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</si>
  <si>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</si>
  <si>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</si>
  <si>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</si>
  <si>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</si>
  <si>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</si>
  <si>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</si>
  <si>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</si>
  <si>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</si>
  <si>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</si>
  <si>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</si>
  <si>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</si>
  <si>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</si>
  <si>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</si>
  <si>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</si>
  <si>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</si>
  <si>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</si>
  <si>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</si>
  <si>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</si>
  <si>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</si>
  <si>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</si>
  <si>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</si>
  <si>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</si>
  <si>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</si>
  <si>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</si>
  <si>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</si>
  <si>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</si>
  <si>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</si>
  <si>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</si>
  <si>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</si>
  <si>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</si>
  <si>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</si>
  <si>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</si>
  <si>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</si>
  <si>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</si>
  <si>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</si>
  <si>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</si>
  <si>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</si>
  <si>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</si>
  <si>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</si>
  <si>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</si>
  <si>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</si>
  <si>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</si>
  <si>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</si>
  <si>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</si>
  <si>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</si>
  <si>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</si>
  <si>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</si>
  <si>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</si>
  <si>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</si>
  <si>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</si>
  <si>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</si>
  <si>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</si>
  <si>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</si>
  <si>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</si>
  <si>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</si>
  <si>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</si>
  <si>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</si>
  <si>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</si>
  <si>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</si>
  <si>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</si>
  <si>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</si>
  <si>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</si>
  <si>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</si>
  <si>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</si>
  <si>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</si>
  <si>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</si>
  <si>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</si>
  <si>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</si>
  <si>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</si>
  <si>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</si>
  <si>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</si>
  <si>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</si>
  <si>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</si>
  <si>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</si>
  <si>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</si>
  <si>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</si>
  <si>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</si>
  <si>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</si>
  <si>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</si>
  <si>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</si>
  <si>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</si>
  <si>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</si>
  <si>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</si>
  <si>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</si>
  <si>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</si>
  <si>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</si>
  <si>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</si>
  <si>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</si>
  <si>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</si>
  <si>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</si>
  <si>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</si>
  <si>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</si>
  <si>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</si>
  <si>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</si>
  <si>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</si>
  <si>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</si>
  <si>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</si>
  <si>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</si>
  <si>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</si>
  <si>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</si>
  <si>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</si>
  <si>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</si>
  <si>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</si>
  <si>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</si>
  <si>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</si>
  <si>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</si>
  <si>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</si>
  <si>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</si>
  <si>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</si>
  <si>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</si>
  <si>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</si>
  <si>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</si>
  <si>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</si>
  <si>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</si>
  <si>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</si>
  <si>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</si>
  <si>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</si>
  <si>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</si>
  <si>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</si>
  <si>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</si>
  <si>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</si>
  <si>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</si>
  <si>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</si>
  <si>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</si>
  <si>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</si>
  <si>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</si>
  <si>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</si>
  <si>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</si>
  <si>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</si>
  <si>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</si>
  <si>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</si>
  <si>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</si>
  <si>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</si>
  <si>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</si>
  <si>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</si>
  <si>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</si>
  <si>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</si>
  <si>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</si>
  <si>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</si>
  <si>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</si>
  <si>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</si>
  <si>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</si>
  <si>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</si>
  <si>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</si>
  <si>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</si>
  <si>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</si>
  <si>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</si>
  <si>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</si>
  <si>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</si>
  <si>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</si>
  <si>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</si>
  <si>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</si>
  <si>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</si>
  <si>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</si>
  <si>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</si>
  <si>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</si>
  <si>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</si>
  <si>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</si>
  <si>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</si>
  <si>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</si>
  <si>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</si>
  <si>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</si>
  <si>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</si>
  <si>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</si>
  <si>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</si>
  <si>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</si>
  <si>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</si>
  <si>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</si>
  <si>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</si>
  <si>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</si>
  <si>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</si>
  <si>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</si>
  <si>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</si>
  <si>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</si>
  <si>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</si>
  <si>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</si>
  <si>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</si>
  <si>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</si>
  <si>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</si>
  <si>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</si>
  <si>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</si>
  <si>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</si>
  <si>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</si>
  <si>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</si>
  <si>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</si>
  <si>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</si>
  <si>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</si>
  <si>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</si>
  <si>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</si>
  <si>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</si>
  <si>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</si>
  <si>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</si>
  <si>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</si>
  <si>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</si>
  <si>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</si>
  <si>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</si>
  <si>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</si>
  <si>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</si>
  <si>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</si>
  <si>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</si>
  <si>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</si>
  <si>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</si>
  <si>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</si>
  <si>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</si>
  <si>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</si>
  <si>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</si>
  <si>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</si>
  <si>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</si>
  <si>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</si>
  <si>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</si>
  <si>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</si>
  <si>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</si>
  <si>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</si>
  <si>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</si>
  <si>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</si>
  <si>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</si>
  <si>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</si>
  <si>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</si>
  <si>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</si>
  <si>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</si>
  <si>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</si>
  <si>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</si>
  <si>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</si>
  <si>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</si>
  <si>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</si>
  <si>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</si>
  <si>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</si>
  <si>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</si>
  <si>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</si>
  <si>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</si>
  <si>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</si>
  <si>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</si>
  <si>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</si>
  <si>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</si>
  <si>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</si>
  <si>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</si>
  <si>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</si>
  <si>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</si>
  <si>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</si>
  <si>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</si>
  <si>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</si>
  <si>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</si>
  <si>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</si>
  <si>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</si>
  <si>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</si>
  <si>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</si>
  <si>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</si>
  <si>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</si>
  <si>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</si>
  <si>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</si>
  <si>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</si>
  <si>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</si>
  <si>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</si>
  <si>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</si>
  <si>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</si>
  <si>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</si>
  <si>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</si>
  <si>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</si>
  <si>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</si>
  <si>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</si>
  <si>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</si>
  <si>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</si>
  <si>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</si>
  <si>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</si>
  <si>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</si>
  <si>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</si>
  <si>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</si>
  <si>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</si>
  <si>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</si>
  <si>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</si>
  <si>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</si>
  <si>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</si>
  <si>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</si>
  <si>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</si>
  <si>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</si>
  <si>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</si>
  <si>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</si>
  <si>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</si>
  <si>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</si>
  <si>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</si>
  <si>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</si>
  <si>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</si>
  <si>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</si>
  <si>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</si>
  <si>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</si>
  <si>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</si>
  <si>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</si>
  <si>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</si>
  <si>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</si>
  <si>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</si>
  <si>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</si>
  <si>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</si>
  <si>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</si>
  <si>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</si>
  <si>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</si>
  <si>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</si>
  <si>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</si>
  <si>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</si>
  <si>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</si>
  <si>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</si>
  <si>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</si>
  <si>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</si>
  <si>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</si>
  <si>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</si>
  <si>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</si>
  <si>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</si>
  <si>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</si>
  <si>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</si>
  <si>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</si>
  <si>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</si>
  <si>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</si>
  <si>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</si>
  <si>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</si>
  <si>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</si>
  <si>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</si>
  <si>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</si>
  <si>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</si>
  <si>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</si>
  <si>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</si>
  <si>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</si>
  <si>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</si>
  <si>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</si>
  <si>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</si>
  <si>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</si>
  <si>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</si>
  <si>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</si>
  <si>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</si>
  <si>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</si>
  <si>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</si>
  <si>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</si>
  <si>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</si>
  <si>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</si>
  <si>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</si>
  <si>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</si>
  <si>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</si>
  <si>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</si>
  <si>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</si>
  <si>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</si>
  <si>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</si>
  <si>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</si>
  <si>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</si>
  <si>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</si>
  <si>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</si>
  <si>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</si>
  <si>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</si>
  <si>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</si>
  <si>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</si>
  <si>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</si>
  <si>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</si>
  <si>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</si>
  <si>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</si>
  <si>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</si>
  <si>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</si>
  <si>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</si>
  <si>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</si>
  <si>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</si>
  <si>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</si>
  <si>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</si>
  <si>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</si>
  <si>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</si>
  <si>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</si>
  <si>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</si>
  <si>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</si>
  <si>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</si>
  <si>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</si>
  <si>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</si>
  <si>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</si>
  <si>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</si>
  <si>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</si>
  <si>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</si>
  <si>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</si>
  <si>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</si>
  <si>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</si>
  <si>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</si>
  <si>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</si>
  <si>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</si>
  <si>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</si>
  <si>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</si>
  <si>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</si>
  <si>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</si>
  <si>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</si>
  <si>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</si>
  <si>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</si>
  <si>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</si>
  <si>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</si>
  <si>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</si>
  <si>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</si>
  <si>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</si>
  <si>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</si>
  <si>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</si>
  <si>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</si>
  <si>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</si>
  <si>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</si>
  <si>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</si>
  <si>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</si>
  <si>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</si>
  <si>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</si>
  <si>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</si>
  <si>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</si>
  <si>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</si>
  <si>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</si>
  <si>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</si>
  <si>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</si>
  <si>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</si>
  <si>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</si>
  <si>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</si>
  <si>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</si>
  <si>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</si>
  <si>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</si>
  <si>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</si>
  <si>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</si>
  <si>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</si>
  <si>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</si>
  <si>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</si>
  <si>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</si>
  <si>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</si>
  <si>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</si>
  <si>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</si>
  <si>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</si>
  <si>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</si>
  <si>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</si>
  <si>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</si>
  <si>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</si>
  <si>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</si>
  <si>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</si>
  <si>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</si>
  <si>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</si>
  <si>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</si>
  <si>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</si>
  <si>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</si>
  <si>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</si>
  <si>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</si>
  <si>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</si>
  <si>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</si>
  <si>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</si>
  <si>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</si>
  <si>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</si>
  <si>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</si>
  <si>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</si>
  <si>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</si>
  <si>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</si>
  <si>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</si>
  <si>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</si>
  <si>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</si>
  <si>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</si>
  <si>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</si>
  <si>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</si>
  <si>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</si>
  <si>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</si>
  <si>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</si>
  <si>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</si>
  <si>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</si>
  <si>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</si>
  <si>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</si>
  <si>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</si>
  <si>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</si>
  <si>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</si>
  <si>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</si>
  <si>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</si>
  <si>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</si>
  <si>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</si>
  <si>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</si>
  <si>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</si>
  <si>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</si>
  <si>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</si>
  <si>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</si>
  <si>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</si>
  <si>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</si>
  <si>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</si>
  <si>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</si>
  <si>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</si>
  <si>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</si>
  <si>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</si>
  <si>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</si>
  <si>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</si>
  <si>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</si>
  <si>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</si>
  <si>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</si>
  <si>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</si>
  <si>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</si>
  <si>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</si>
  <si>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</si>
  <si>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</si>
  <si>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</si>
  <si>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</si>
  <si>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</si>
  <si>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</si>
  <si>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</si>
  <si>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</si>
  <si>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</si>
  <si>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</si>
  <si>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</si>
  <si>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</si>
  <si>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</si>
  <si>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</si>
  <si>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</si>
  <si>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</si>
  <si>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</si>
  <si>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</si>
  <si>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</si>
  <si>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</si>
  <si>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</si>
  <si>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</si>
  <si>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</si>
  <si>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</si>
  <si>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</si>
  <si>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</si>
  <si>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</si>
  <si>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</si>
  <si>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</si>
  <si>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</si>
  <si>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</si>
  <si>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</si>
  <si>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</si>
  <si>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</si>
  <si>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</si>
  <si>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</si>
  <si>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</si>
  <si>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</si>
  <si>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</si>
  <si>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</si>
  <si>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</si>
  <si>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</si>
  <si>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</si>
  <si>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</si>
  <si>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</si>
  <si>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</si>
  <si>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</si>
  <si>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</si>
  <si>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</si>
  <si>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</si>
  <si>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</si>
  <si>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</si>
  <si>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</si>
  <si>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</si>
  <si>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</si>
  <si>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</si>
  <si>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</si>
  <si>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</si>
  <si>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</si>
  <si>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</si>
  <si>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</si>
  <si>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</si>
  <si>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</si>
  <si>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</si>
  <si>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</si>
  <si>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</si>
  <si>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</si>
  <si>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</si>
  <si>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</si>
  <si>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</si>
  <si>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</si>
  <si>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</si>
  <si>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</si>
  <si>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</si>
  <si>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</si>
  <si>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</si>
  <si>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</si>
  <si>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</si>
  <si>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</si>
  <si>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</si>
  <si>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</si>
  <si>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</si>
  <si>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</si>
  <si>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</si>
  <si>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</si>
  <si>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</si>
  <si>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</si>
  <si>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</si>
  <si>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</si>
  <si>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</si>
  <si>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</si>
  <si>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</si>
  <si>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</si>
  <si>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</si>
  <si>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</si>
  <si>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</si>
  <si>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</si>
  <si>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</si>
  <si>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</si>
  <si>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</si>
  <si>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</si>
  <si>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</si>
  <si>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</si>
  <si>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</si>
  <si>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</si>
  <si>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</si>
  <si>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</si>
  <si>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</si>
  <si>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</si>
  <si>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</si>
  <si>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</si>
  <si>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</si>
  <si>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</si>
  <si>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</si>
  <si>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</si>
  <si>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</si>
  <si>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</si>
  <si>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</si>
  <si>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</si>
  <si>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</si>
  <si>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</si>
  <si>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</si>
  <si>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</si>
  <si>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</si>
  <si>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</si>
  <si>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</si>
  <si>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</si>
  <si>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</si>
  <si>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</si>
  <si>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</si>
  <si>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</si>
  <si>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</si>
  <si>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</si>
  <si>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</si>
  <si>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</si>
  <si>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</si>
  <si>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</si>
  <si>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</si>
  <si>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</si>
  <si>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</si>
  <si>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</si>
  <si>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</si>
  <si>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</si>
  <si>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</si>
  <si>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</si>
  <si>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</si>
  <si>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</si>
  <si>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</si>
  <si>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</si>
  <si>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</si>
  <si>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</si>
  <si>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</si>
  <si>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</si>
  <si>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</si>
  <si>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</si>
  <si>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</si>
  <si>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</si>
  <si>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</si>
  <si>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</si>
  <si>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</si>
  <si>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</si>
  <si>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</si>
  <si>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</si>
  <si>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</si>
  <si>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</si>
  <si>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</si>
  <si>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</si>
  <si>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</si>
  <si>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</si>
  <si>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</si>
  <si>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</si>
  <si>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</si>
  <si>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</si>
  <si>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</si>
  <si>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</si>
  <si>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</si>
  <si>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</si>
  <si>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</si>
  <si>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</si>
  <si>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</si>
  <si>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</si>
  <si>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</si>
  <si>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</si>
  <si>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</si>
  <si>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</si>
  <si>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</si>
  <si>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</si>
  <si>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</si>
  <si>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</si>
  <si>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</si>
  <si>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</si>
  <si>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</si>
  <si>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</si>
  <si>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</si>
  <si>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</si>
  <si>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</si>
  <si>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</si>
  <si>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</si>
  <si>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</si>
  <si>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</si>
  <si>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</si>
  <si>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</si>
  <si>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</si>
  <si>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</si>
  <si>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</si>
  <si>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</si>
  <si>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</si>
  <si>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</si>
  <si>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</si>
  <si>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</si>
  <si>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</si>
  <si>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</si>
  <si>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</si>
  <si>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</si>
  <si>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</si>
  <si>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</si>
  <si>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</si>
  <si>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</si>
  <si>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</si>
  <si>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</si>
  <si>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</si>
  <si>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</si>
  <si>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</si>
  <si>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</si>
  <si>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</si>
  <si>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</si>
  <si>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</si>
  <si>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</si>
  <si>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</si>
  <si>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</si>
  <si>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</si>
  <si>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</si>
  <si>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</si>
  <si>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</si>
  <si>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</si>
  <si>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</si>
  <si>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</si>
  <si>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</si>
  <si>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</si>
  <si>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</si>
  <si>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</si>
  <si>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</si>
  <si>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</si>
  <si>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</si>
  <si>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</si>
  <si>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</si>
  <si>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</si>
  <si>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</si>
  <si>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</si>
  <si>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</si>
  <si>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</si>
  <si>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</si>
  <si>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</si>
  <si>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</si>
  <si>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</si>
  <si>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</si>
  <si>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</si>
  <si>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</si>
  <si>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</si>
  <si>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</si>
  <si>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</si>
  <si>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</si>
  <si>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</si>
  <si>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</si>
  <si>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</si>
  <si>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</si>
  <si>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</si>
  <si>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</si>
  <si>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</si>
  <si>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</si>
  <si>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</si>
  <si>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</si>
  <si>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</si>
  <si>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</si>
  <si>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</si>
  <si>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</si>
  <si>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</si>
  <si>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</si>
  <si>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</si>
  <si>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</si>
  <si>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</si>
  <si>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</si>
  <si>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</si>
  <si>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</si>
  <si>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</si>
  <si>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</si>
  <si>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</si>
  <si>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</si>
  <si>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</si>
  <si>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</si>
  <si>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</si>
  <si>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</si>
  <si>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</si>
  <si>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</si>
  <si>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</si>
  <si>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</si>
  <si>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</si>
  <si>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</si>
  <si>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</si>
  <si>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</si>
  <si>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</si>
  <si>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</si>
  <si>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</si>
  <si>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</si>
  <si>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</si>
  <si>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</si>
  <si>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</si>
  <si>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</si>
  <si>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</si>
  <si>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</si>
  <si>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</si>
  <si>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</si>
  <si>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</si>
  <si>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</si>
  <si>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</si>
  <si>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</si>
  <si>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</si>
  <si>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</si>
  <si>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</si>
  <si>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</si>
  <si>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</si>
  <si>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</si>
  <si>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</si>
  <si>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</si>
  <si>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</si>
  <si>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</si>
  <si>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</si>
  <si>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</si>
  <si>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</si>
  <si>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</si>
  <si>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</si>
  <si>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</si>
  <si>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</si>
  <si>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</si>
  <si>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</si>
  <si>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</si>
  <si>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</si>
  <si>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</si>
  <si>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</si>
  <si>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</si>
  <si>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</si>
  <si>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</si>
  <si>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</si>
  <si>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</si>
  <si>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</si>
  <si>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</si>
  <si>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</si>
  <si>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</si>
  <si>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</si>
  <si>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</si>
  <si>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</si>
  <si>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</si>
  <si>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</si>
  <si>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</si>
  <si>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</si>
  <si>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</si>
  <si>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</si>
  <si>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</si>
  <si>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</si>
  <si>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</si>
  <si>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</si>
  <si>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</si>
  <si>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</si>
  <si>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</si>
  <si>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</si>
  <si>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</si>
  <si>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</si>
  <si>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</si>
  <si>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</si>
  <si>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</si>
  <si>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</si>
  <si>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</si>
  <si>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</si>
  <si>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</si>
  <si>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</si>
  <si>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</si>
  <si>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</si>
  <si>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</si>
  <si>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</si>
  <si>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</si>
  <si>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</si>
  <si>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</si>
  <si>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</si>
  <si>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</si>
  <si>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</si>
  <si>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</si>
  <si>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</si>
  <si>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</si>
  <si>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</si>
  <si>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</si>
  <si>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</si>
  <si>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</si>
  <si>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</si>
  <si>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</si>
  <si>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</si>
  <si>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</si>
  <si>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</si>
  <si>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</si>
  <si>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</si>
  <si>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</si>
  <si>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</si>
  <si>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</si>
  <si>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</si>
  <si>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</si>
  <si>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</si>
  <si>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</si>
  <si>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</si>
  <si>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</si>
  <si>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</si>
  <si>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</si>
  <si>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</si>
  <si>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</si>
  <si>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</si>
  <si>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</si>
  <si>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</si>
  <si>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</si>
  <si>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</si>
  <si>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</si>
  <si>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</si>
  <si>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</si>
  <si>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</si>
  <si>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</si>
  <si>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</si>
  <si>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</si>
  <si>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</si>
  <si>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</si>
  <si>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</si>
  <si>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</si>
  <si>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</si>
  <si>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</si>
  <si>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</si>
  <si>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</si>
  <si>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</si>
  <si>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</si>
  <si>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</si>
  <si>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</si>
  <si>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</si>
  <si>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</si>
  <si>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</si>
  <si>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</si>
  <si>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</si>
  <si>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</si>
  <si>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</si>
  <si>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</si>
  <si>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</si>
  <si>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</si>
  <si>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</si>
  <si>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</si>
  <si>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</si>
  <si>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</si>
  <si>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</si>
  <si>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</si>
  <si>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</si>
  <si>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</si>
  <si>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</si>
  <si>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</si>
  <si>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</si>
  <si>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</si>
  <si>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</si>
  <si>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</si>
  <si>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</si>
  <si>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</si>
  <si>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</si>
  <si>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</si>
  <si>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</si>
  <si>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</si>
  <si>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</si>
  <si>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</si>
  <si>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</si>
  <si>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</si>
  <si>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</si>
  <si>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</si>
  <si>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</si>
  <si>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</si>
  <si>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</si>
  <si>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</si>
  <si>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</si>
  <si>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</si>
  <si>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</si>
  <si>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</si>
  <si>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</si>
  <si>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</si>
  <si>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</si>
  <si>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</si>
  <si>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</si>
  <si>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</si>
  <si>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</si>
  <si>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</si>
  <si>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</si>
  <si>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</si>
  <si>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</si>
  <si>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</si>
  <si>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</si>
  <si>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</si>
  <si>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</si>
  <si>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</si>
  <si>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</si>
  <si>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</si>
  <si>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</si>
  <si>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</si>
  <si>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</si>
  <si>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</si>
  <si>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</si>
  <si>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</si>
  <si>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</si>
  <si>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</si>
  <si>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</si>
  <si>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</si>
  <si>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</si>
  <si>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</si>
  <si>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</si>
  <si>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</si>
  <si>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</si>
  <si>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</si>
  <si>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</si>
  <si>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</si>
  <si>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</si>
  <si>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</si>
  <si>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</si>
  <si>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</si>
  <si>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</si>
  <si>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</si>
  <si>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</si>
  <si>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</si>
  <si>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</si>
  <si>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</si>
  <si>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</si>
  <si>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</si>
  <si>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</si>
  <si>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</si>
  <si>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</si>
  <si>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</si>
  <si>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</si>
  <si>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</si>
  <si>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</si>
  <si>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</si>
  <si>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</si>
  <si>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</si>
  <si>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</si>
  <si>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</si>
  <si>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</si>
  <si>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</si>
  <si>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</si>
  <si>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</si>
  <si>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</si>
  <si>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</si>
  <si>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</si>
  <si>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</si>
  <si>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</si>
  <si>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</si>
  <si>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</si>
  <si>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</si>
  <si>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</si>
  <si>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</si>
  <si>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</si>
  <si>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</si>
  <si>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</si>
  <si>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</si>
  <si>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</si>
  <si>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</si>
  <si>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</si>
  <si>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</si>
  <si>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</si>
  <si>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</si>
  <si>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</si>
  <si>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</si>
  <si>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</si>
  <si>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</si>
  <si>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</si>
  <si>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</si>
  <si>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</si>
  <si>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</si>
  <si>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</si>
  <si>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</si>
  <si>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</si>
  <si>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</si>
  <si>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</si>
  <si>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</si>
  <si>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</si>
  <si>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</si>
  <si>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</si>
  <si>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</si>
  <si>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</si>
  <si>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</si>
  <si>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</si>
  <si>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</si>
  <si>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</si>
  <si>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</si>
  <si>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</si>
  <si>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</si>
  <si>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</si>
  <si>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</si>
  <si>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</si>
  <si>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</si>
  <si>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</si>
  <si>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</si>
  <si>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</si>
  <si>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</si>
  <si>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</si>
  <si>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</si>
  <si>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</si>
  <si>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</si>
  <si>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</si>
  <si>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</si>
  <si>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</si>
  <si>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</si>
  <si>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</si>
  <si>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</si>
  <si>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</si>
  <si>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</si>
  <si>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</si>
  <si>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</si>
  <si>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</si>
  <si>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</si>
  <si>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</si>
  <si>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</si>
  <si>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</si>
  <si>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</si>
  <si>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</si>
  <si>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</si>
  <si>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</si>
  <si>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</si>
  <si>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</si>
  <si>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</si>
  <si>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</si>
  <si>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</si>
  <si>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</si>
  <si>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</si>
  <si>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</si>
  <si>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</si>
  <si>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</si>
  <si>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</si>
  <si>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</si>
  <si>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</si>
  <si>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</si>
  <si>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</si>
  <si>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</si>
  <si>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</si>
  <si>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</si>
  <si>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</si>
  <si>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</si>
  <si>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</si>
  <si>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</si>
  <si>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</si>
  <si>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</si>
  <si>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</si>
  <si>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</si>
  <si>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</si>
  <si>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</si>
  <si>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</si>
  <si>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</si>
  <si>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</si>
  <si>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</si>
  <si>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</si>
  <si>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</si>
  <si>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</si>
  <si>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</si>
  <si>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</si>
  <si>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</si>
  <si>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</si>
  <si>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</si>
  <si>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</si>
  <si>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</si>
  <si>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</si>
  <si>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</si>
  <si>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</si>
  <si>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</si>
  <si>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</si>
  <si>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</si>
  <si>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</si>
  <si>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</si>
  <si>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</si>
  <si>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</si>
  <si>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</si>
  <si>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</si>
  <si>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</si>
  <si>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</si>
  <si>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</si>
  <si>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</si>
  <si>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</si>
  <si>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</si>
  <si>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</si>
  <si>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</si>
  <si>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</si>
  <si>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</si>
  <si>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</si>
  <si>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</si>
  <si>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</si>
  <si>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</si>
  <si>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</si>
  <si>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</si>
  <si>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</si>
  <si>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</si>
  <si>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</si>
  <si>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</si>
  <si>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</si>
  <si>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</si>
  <si>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</si>
  <si>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</si>
  <si>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</si>
  <si>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</si>
  <si>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</si>
  <si>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</si>
  <si>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</si>
  <si>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</si>
  <si>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</si>
  <si>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</si>
  <si>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</si>
  <si>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</si>
  <si>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</si>
  <si>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</si>
  <si>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</si>
  <si>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</si>
  <si>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</si>
  <si>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</si>
  <si>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</si>
  <si>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</si>
  <si>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</si>
  <si>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</si>
  <si>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</si>
  <si>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</si>
  <si>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</si>
  <si>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</si>
  <si>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</si>
  <si>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</si>
  <si>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</si>
  <si>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</si>
  <si>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</si>
  <si>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</si>
  <si>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</si>
  <si>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</si>
  <si>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</si>
  <si>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</si>
  <si>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</si>
  <si>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</si>
  <si>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</si>
  <si>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</si>
  <si>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</si>
  <si>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</si>
  <si>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</si>
  <si>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</si>
  <si>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</si>
  <si>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</si>
  <si>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</si>
  <si>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</si>
  <si>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</si>
  <si>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</si>
  <si>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</si>
  <si>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</si>
  <si>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</si>
  <si>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</si>
  <si>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</si>
  <si>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</si>
  <si>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</si>
  <si>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</si>
  <si>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</si>
  <si>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</si>
  <si>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</si>
  <si>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</si>
  <si>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</si>
  <si>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</si>
  <si>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</si>
  <si>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</si>
  <si>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</si>
  <si>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</si>
  <si>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</si>
  <si>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</si>
  <si>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</si>
  <si>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</si>
  <si>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</si>
  <si>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</si>
  <si>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</si>
  <si>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</si>
  <si>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</si>
  <si>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</si>
  <si>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</si>
  <si>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</si>
  <si>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</si>
  <si>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</si>
  <si>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</si>
  <si>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</si>
  <si>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</si>
  <si>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</si>
  <si>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</si>
  <si>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</si>
  <si>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</si>
  <si>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</si>
  <si>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</si>
  <si>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</si>
  <si>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</si>
  <si>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</si>
  <si>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</si>
  <si>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</si>
  <si>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</si>
  <si>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</si>
  <si>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</si>
  <si>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</si>
  <si>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</si>
  <si>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</si>
  <si>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</si>
  <si>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</si>
  <si>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</si>
  <si>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</si>
  <si>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</si>
  <si>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</si>
  <si>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</si>
  <si>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</si>
  <si>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</si>
  <si>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</si>
  <si>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</si>
  <si>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</si>
  <si>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</si>
  <si>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</si>
  <si>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</si>
  <si>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</si>
  <si>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</si>
  <si>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</si>
  <si>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</si>
  <si>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</si>
  <si>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</si>
  <si>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</si>
  <si>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</si>
  <si>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</si>
  <si>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</si>
  <si>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</si>
  <si>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</si>
  <si>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</si>
  <si>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</si>
  <si>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</si>
  <si>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</si>
  <si>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</si>
  <si>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</si>
  <si>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</si>
  <si>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</si>
  <si>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</si>
  <si>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</si>
  <si>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</si>
  <si>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</si>
  <si>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</si>
  <si>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</si>
  <si>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</si>
  <si>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</si>
  <si>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</si>
  <si>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</si>
  <si>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</si>
  <si>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</si>
  <si>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</si>
  <si>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</si>
  <si>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</si>
  <si>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</si>
  <si>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</si>
  <si>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</si>
  <si>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</si>
  <si>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</si>
  <si>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</si>
  <si>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</si>
  <si>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</si>
  <si>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</si>
  <si>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</si>
  <si>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</si>
  <si>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</si>
  <si>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</si>
  <si>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</si>
  <si>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</si>
  <si>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</si>
  <si>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</si>
  <si>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</si>
  <si>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</si>
  <si>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</si>
  <si>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</si>
  <si>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</si>
  <si>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</si>
  <si>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</si>
  <si>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</si>
  <si>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</si>
  <si>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</si>
  <si>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</si>
  <si>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</si>
  <si>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</si>
  <si>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</si>
  <si>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</si>
  <si>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</si>
  <si>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</si>
  <si>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</si>
  <si>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</si>
  <si>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</si>
  <si>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</si>
  <si>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</si>
  <si>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</si>
  <si>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</si>
  <si>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</si>
  <si>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</si>
  <si>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</si>
  <si>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</si>
  <si>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</si>
  <si>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</si>
  <si>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</si>
  <si>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</si>
  <si>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</si>
  <si>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</si>
  <si>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</si>
  <si>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</si>
  <si>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</si>
  <si>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</si>
  <si>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</si>
  <si>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</si>
  <si>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</si>
  <si>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</si>
  <si>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</si>
  <si>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</si>
  <si>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</si>
  <si>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</si>
  <si>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</si>
  <si>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</si>
  <si>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</si>
  <si>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</si>
  <si>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</si>
  <si>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</si>
  <si>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</si>
  <si>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</si>
  <si>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</si>
  <si>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</si>
  <si>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</si>
  <si>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</si>
  <si>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</si>
  <si>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</si>
  <si>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</si>
  <si>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</si>
  <si>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</si>
  <si>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</si>
  <si>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</si>
  <si>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</si>
  <si>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</si>
  <si>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</si>
  <si>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</si>
  <si>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</si>
  <si>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</si>
  <si>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</si>
  <si>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</si>
  <si>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</si>
  <si>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</si>
  <si>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</si>
  <si>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</si>
  <si>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</si>
  <si>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</si>
  <si>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</si>
  <si>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</si>
  <si>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</si>
  <si>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</si>
  <si>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</si>
  <si>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</si>
  <si>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</si>
  <si>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</si>
  <si>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</si>
  <si>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</si>
  <si>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</si>
  <si>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</si>
  <si>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</si>
  <si>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</si>
  <si>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</si>
  <si>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</si>
  <si>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</si>
  <si>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</si>
  <si>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</si>
  <si>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</si>
  <si>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</si>
  <si>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</si>
  <si>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</si>
  <si>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</si>
  <si>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</si>
  <si>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</si>
  <si>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</si>
  <si>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</si>
  <si>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</si>
  <si>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</si>
  <si>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</si>
  <si>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</si>
  <si>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</si>
  <si>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</si>
  <si>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</si>
  <si>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</si>
  <si>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</si>
  <si>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</si>
  <si>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</si>
  <si>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</si>
  <si>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</si>
  <si>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</si>
  <si>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</si>
  <si>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</si>
  <si>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</si>
  <si>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</si>
  <si>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</si>
  <si>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</si>
  <si>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</si>
  <si>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</si>
  <si>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</si>
  <si>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</si>
  <si>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</si>
  <si>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</si>
  <si>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</si>
  <si>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</si>
  <si>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</si>
  <si>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</si>
  <si>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</si>
  <si>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</si>
  <si>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</si>
  <si>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</si>
  <si>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</si>
  <si>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</si>
  <si>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</si>
  <si>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</si>
  <si>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</si>
  <si>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</si>
  <si>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</si>
  <si>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</si>
  <si>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</si>
  <si>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</si>
  <si>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</si>
  <si>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</si>
  <si>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</si>
  <si>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</si>
  <si>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</si>
  <si>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</si>
  <si>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</si>
  <si>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</si>
  <si>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</si>
  <si>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</si>
  <si>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</si>
  <si>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</si>
  <si>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</si>
  <si>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</si>
  <si>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</si>
  <si>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</si>
  <si>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</si>
  <si>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</si>
  <si>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</si>
  <si>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</si>
  <si>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</si>
  <si>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</si>
  <si>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</si>
  <si>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</si>
  <si>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</si>
  <si>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</si>
  <si>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</si>
  <si>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</si>
  <si>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</si>
  <si>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</si>
  <si>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</si>
  <si>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</si>
  <si>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</si>
  <si>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</si>
  <si>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</si>
  <si>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</si>
  <si>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</si>
  <si>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</si>
  <si>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</si>
  <si>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</si>
  <si>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</si>
  <si>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</si>
  <si>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</si>
  <si>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</si>
  <si>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</si>
  <si>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</si>
  <si>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</si>
  <si>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</si>
  <si>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</si>
  <si>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</si>
  <si>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</si>
  <si>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</si>
  <si>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</si>
  <si>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</si>
  <si>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</si>
  <si>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</si>
  <si>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</si>
  <si>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</si>
  <si>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</si>
  <si>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</si>
  <si>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</si>
  <si>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</si>
  <si>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</si>
  <si>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</si>
  <si>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</si>
  <si>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</si>
  <si>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</si>
  <si>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</si>
  <si>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</si>
  <si>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</si>
  <si>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</si>
  <si>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</si>
  <si>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</si>
  <si>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</si>
  <si>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</si>
  <si>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</si>
  <si>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</si>
  <si>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</si>
  <si>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</si>
  <si>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</si>
  <si>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</si>
  <si>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</si>
  <si>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</si>
  <si>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</si>
  <si>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</si>
  <si>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</si>
  <si>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</si>
  <si>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</si>
  <si>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</si>
  <si>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</si>
  <si>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</si>
  <si>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</si>
  <si>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</si>
  <si>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</si>
  <si>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</si>
  <si>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</si>
  <si>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</si>
  <si>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</si>
  <si>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</si>
  <si>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</si>
  <si>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</si>
  <si>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</si>
  <si>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</si>
  <si>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</si>
  <si>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</si>
  <si>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</si>
  <si>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</si>
  <si>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</si>
  <si>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</si>
  <si>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</si>
  <si>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</si>
  <si>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</si>
  <si>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</si>
  <si>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</si>
  <si>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</si>
  <si>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</si>
  <si>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</si>
  <si>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</si>
  <si>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</si>
  <si>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</si>
  <si>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</si>
  <si>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</si>
  <si>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</si>
  <si>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</si>
  <si>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</si>
  <si>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</si>
  <si>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</si>
  <si>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</si>
  <si>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</si>
  <si>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</si>
  <si>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</si>
  <si>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</si>
  <si>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</si>
  <si>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</si>
  <si>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</si>
  <si>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</si>
  <si>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</si>
  <si>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</si>
  <si>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</si>
  <si>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</si>
  <si>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</si>
  <si>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</si>
  <si>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</si>
  <si>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</si>
  <si>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</si>
  <si>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</si>
  <si>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</si>
  <si>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</si>
  <si>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</si>
  <si>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</si>
  <si>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</si>
  <si>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</si>
  <si>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</si>
  <si>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</si>
  <si>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</si>
  <si>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</si>
  <si>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</si>
  <si>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</si>
  <si>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</si>
  <si>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</si>
  <si>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</si>
  <si>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</si>
  <si>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</si>
  <si>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</si>
  <si>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</si>
  <si>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</si>
  <si>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</si>
  <si>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</si>
  <si>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</si>
  <si>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</si>
  <si>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</si>
  <si>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</si>
  <si>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</si>
  <si>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</si>
  <si>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</si>
  <si>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</si>
  <si>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</si>
  <si>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</si>
  <si>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</si>
  <si>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</si>
  <si>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</si>
  <si>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</si>
  <si>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</si>
  <si>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</si>
  <si>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</si>
  <si>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</si>
  <si>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</si>
  <si>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</si>
  <si>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</si>
  <si>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</si>
  <si>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</si>
  <si>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</si>
  <si>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</si>
  <si>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</si>
  <si>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</si>
  <si>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</si>
  <si>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</si>
  <si>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</si>
  <si>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</si>
  <si>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</si>
  <si>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</si>
  <si>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</si>
  <si>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</si>
  <si>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</si>
  <si>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</si>
  <si>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</si>
  <si>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</si>
  <si>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</si>
  <si>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</si>
  <si>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</si>
  <si>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</si>
  <si>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</si>
  <si>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</si>
  <si>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</si>
  <si>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</si>
  <si>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</si>
  <si>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</si>
  <si>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</si>
  <si>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</si>
  <si>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</si>
  <si>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</si>
  <si>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</si>
  <si>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</si>
  <si>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</si>
  <si>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</si>
  <si>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</si>
  <si>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</si>
  <si>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</si>
  <si>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</si>
  <si>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</si>
  <si>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</si>
  <si>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</si>
  <si>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</si>
  <si>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</si>
  <si>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</si>
  <si>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</si>
  <si>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</si>
  <si>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</si>
  <si>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</si>
  <si>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</si>
  <si>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</si>
  <si>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</si>
  <si>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</si>
  <si>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</si>
  <si>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</si>
  <si>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</si>
  <si>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</si>
  <si>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</si>
  <si>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</si>
  <si>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</si>
  <si>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</si>
  <si>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</si>
  <si>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</si>
  <si>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</si>
  <si>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</si>
  <si>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</si>
  <si>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</si>
  <si>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</si>
  <si>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</si>
  <si>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</si>
  <si>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</si>
  <si>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</si>
  <si>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</si>
  <si>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</si>
  <si>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</si>
  <si>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</si>
  <si>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</si>
  <si>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</si>
  <si>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</si>
  <si>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</si>
  <si>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</si>
  <si>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</si>
  <si>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</si>
  <si>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</si>
  <si>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</si>
  <si>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</si>
  <si>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</si>
  <si>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</si>
  <si>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</si>
  <si>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</si>
  <si>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</si>
  <si>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</si>
  <si>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</si>
  <si>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</si>
  <si>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</si>
  <si>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</si>
  <si>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</si>
  <si>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</si>
  <si>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</si>
  <si>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</si>
  <si>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</si>
  <si>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</si>
  <si>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</si>
  <si>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</si>
  <si>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</si>
  <si>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</si>
  <si>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</si>
  <si>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</si>
  <si>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</si>
  <si>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</si>
  <si>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</si>
  <si>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</si>
  <si>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</si>
  <si>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</si>
  <si>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</si>
  <si>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</si>
  <si>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</si>
  <si>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</si>
  <si>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</si>
  <si>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</si>
  <si>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</si>
  <si>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</si>
  <si>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</si>
  <si>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</si>
  <si>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</si>
  <si>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</si>
  <si>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</si>
  <si>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</si>
  <si>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</si>
  <si>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</si>
  <si>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</si>
  <si>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</si>
  <si>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</si>
  <si>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</si>
  <si>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</si>
  <si>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</si>
  <si>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</si>
  <si>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</si>
  <si>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</si>
  <si>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</si>
  <si>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</si>
  <si>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</si>
  <si>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</si>
  <si>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</si>
  <si>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</si>
  <si>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</si>
  <si>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</si>
  <si>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</si>
  <si>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</si>
  <si>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</si>
  <si>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</si>
  <si>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</si>
  <si>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</si>
  <si>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</si>
  <si>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</si>
  <si>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</si>
  <si>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</si>
  <si>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</si>
  <si>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</si>
  <si>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</si>
  <si>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</si>
  <si>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</si>
  <si>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</si>
  <si>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</si>
  <si>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</si>
  <si>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</si>
  <si>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</si>
  <si>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</si>
  <si>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</si>
  <si>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</si>
  <si>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</si>
  <si>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</si>
  <si>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</si>
  <si>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</si>
  <si>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</si>
  <si>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</si>
  <si>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</si>
  <si>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</si>
  <si>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</si>
  <si>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</si>
  <si>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</si>
  <si>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</si>
  <si>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</si>
  <si>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</si>
  <si>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</si>
  <si>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</si>
  <si>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</si>
  <si>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</si>
  <si>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</si>
  <si>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</si>
  <si>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</si>
  <si>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</si>
  <si>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</si>
  <si>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</si>
  <si>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</si>
  <si>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</si>
  <si>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</si>
  <si>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</si>
  <si>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</si>
  <si>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</si>
  <si>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</si>
  <si>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</si>
  <si>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</si>
  <si>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</si>
  <si>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</si>
  <si>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</si>
  <si>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</si>
  <si>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</si>
  <si>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</si>
  <si>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</si>
  <si>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</si>
  <si>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</si>
  <si>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</si>
  <si>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</si>
  <si>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</si>
  <si>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</si>
  <si>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</si>
  <si>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</si>
  <si>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</si>
  <si>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</si>
  <si>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</si>
  <si>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</si>
  <si>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</si>
  <si>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</si>
  <si>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</si>
  <si>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</si>
  <si>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</si>
  <si>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</si>
  <si>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</si>
  <si>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</si>
  <si>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</si>
  <si>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</si>
  <si>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</si>
  <si>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</si>
  <si>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</si>
  <si>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</si>
  <si>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</si>
  <si>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</si>
  <si>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</si>
  <si>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</si>
  <si>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</si>
  <si>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</si>
  <si>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</si>
  <si>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</si>
  <si>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</si>
  <si>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</si>
  <si>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</si>
  <si>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</si>
  <si>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</si>
  <si>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</si>
  <si>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</si>
  <si>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</si>
  <si>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</si>
  <si>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</si>
  <si>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</si>
  <si>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</si>
  <si>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</si>
  <si>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</si>
  <si>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</si>
  <si>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</si>
  <si>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</si>
  <si>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</si>
  <si>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</si>
  <si>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</si>
  <si>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</si>
  <si>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</si>
  <si>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</si>
  <si>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</si>
  <si>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</si>
  <si>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</si>
  <si>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</si>
  <si>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</si>
  <si>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</si>
  <si>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</si>
  <si>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</si>
  <si>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</si>
  <si>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</si>
  <si>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</si>
  <si>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</si>
  <si>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</si>
  <si>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</si>
  <si>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</si>
  <si>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</si>
  <si>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</si>
  <si>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</si>
  <si>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</si>
  <si>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</si>
  <si>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</si>
  <si>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</si>
  <si>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</si>
  <si>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</si>
  <si>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</si>
  <si>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</si>
  <si>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</si>
  <si>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</si>
  <si>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</si>
  <si>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</si>
  <si>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</si>
  <si>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</si>
  <si>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</si>
  <si>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</si>
  <si>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</si>
  <si>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</si>
  <si>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</si>
  <si>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</si>
  <si>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</si>
  <si>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</si>
  <si>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</si>
  <si>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</si>
  <si>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</si>
  <si>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</si>
  <si>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</si>
  <si>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</si>
  <si>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</si>
  <si>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</si>
  <si>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</si>
  <si>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</si>
  <si>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</si>
  <si>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</si>
  <si>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</si>
  <si>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</si>
  <si>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</si>
  <si>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</si>
  <si>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</si>
  <si>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</si>
  <si>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</si>
  <si>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</si>
  <si>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</si>
  <si>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</si>
  <si>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</si>
  <si>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</si>
  <si>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</si>
  <si>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</si>
  <si>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</si>
  <si>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</si>
  <si>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</si>
  <si>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</si>
  <si>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</si>
  <si>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</si>
  <si>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</si>
  <si>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</si>
  <si>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</si>
  <si>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</si>
  <si>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</si>
  <si>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</si>
  <si>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</si>
  <si>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</si>
  <si>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</si>
  <si>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</si>
  <si>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</si>
  <si>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</si>
  <si>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</si>
  <si>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</si>
  <si>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</si>
  <si>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</si>
  <si>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</si>
  <si>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</si>
  <si>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</si>
  <si>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</si>
  <si>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</si>
  <si>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</si>
  <si>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</si>
  <si>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</si>
  <si>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</si>
  <si>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</si>
  <si>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</si>
  <si>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</si>
  <si>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</si>
  <si>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</si>
  <si>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</si>
  <si>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</si>
  <si>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</si>
  <si>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</si>
  <si>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</si>
  <si>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</si>
  <si>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</si>
  <si>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</si>
  <si>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</si>
  <si>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</si>
  <si>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</si>
  <si>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</si>
  <si>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</si>
  <si>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</si>
  <si>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</si>
  <si>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</si>
  <si>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</si>
  <si>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</si>
  <si>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</si>
  <si>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</si>
  <si>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</si>
  <si>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</si>
  <si>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</si>
  <si>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</si>
  <si>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</si>
  <si>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</si>
  <si>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</si>
  <si>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</si>
  <si>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</si>
  <si>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</si>
  <si>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</si>
  <si>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</si>
  <si>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</si>
  <si>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</si>
  <si>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</si>
  <si>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</si>
  <si>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</si>
  <si>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</si>
  <si>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</si>
  <si>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</si>
  <si>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</si>
  <si>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</si>
  <si>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</si>
  <si>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</si>
  <si>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</si>
  <si>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</si>
  <si>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</si>
  <si>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</si>
  <si>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</si>
  <si>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</si>
  <si>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</si>
  <si>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</si>
  <si>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</si>
  <si>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</si>
  <si>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</si>
  <si>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</si>
  <si>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</si>
  <si>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</si>
  <si>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</si>
  <si>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</si>
  <si>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</si>
  <si>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</si>
  <si>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</si>
  <si>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</si>
  <si>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</si>
  <si>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</si>
  <si>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</si>
  <si>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</si>
  <si>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</si>
  <si>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</si>
  <si>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</si>
  <si>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</si>
  <si>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</si>
  <si>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</si>
  <si>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</si>
  <si>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</si>
  <si>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</si>
  <si>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</si>
  <si>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</si>
  <si>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</si>
  <si>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</si>
  <si>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</si>
  <si>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</si>
  <si>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</si>
  <si>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</si>
  <si>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</si>
  <si>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</si>
  <si>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</si>
  <si>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</si>
  <si>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</si>
  <si>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</si>
  <si>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</si>
  <si>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</si>
  <si>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</si>
  <si>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</si>
  <si>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</si>
  <si>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</si>
  <si>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</si>
  <si>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</si>
  <si>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</si>
  <si>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</si>
  <si>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</si>
  <si>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</si>
  <si>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</si>
  <si>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</si>
  <si>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</si>
  <si>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</si>
  <si>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</si>
  <si>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</si>
  <si>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</si>
  <si>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</si>
  <si>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</si>
  <si>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</si>
  <si>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</si>
  <si>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</si>
  <si>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</si>
  <si>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</si>
  <si>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</si>
  <si>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</si>
  <si>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</si>
  <si>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</si>
  <si>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</si>
  <si>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</si>
  <si>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</si>
  <si>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</si>
  <si>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</si>
  <si>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</si>
  <si>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</si>
  <si>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</si>
  <si>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</si>
  <si>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</si>
  <si>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</si>
  <si>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</si>
  <si>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</si>
  <si>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</si>
  <si>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</si>
  <si>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</si>
  <si>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</si>
  <si>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</si>
  <si>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</si>
  <si>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</si>
  <si>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</si>
  <si>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</si>
  <si>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</si>
  <si>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</si>
  <si>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</si>
  <si>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</si>
  <si>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</si>
  <si>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</si>
  <si>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</si>
  <si>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</si>
  <si>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</si>
  <si>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</si>
  <si>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</si>
  <si>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</si>
  <si>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</si>
  <si>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</si>
  <si>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</si>
  <si>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</si>
  <si>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</si>
  <si>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</si>
  <si>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</si>
  <si>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</si>
  <si>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</si>
  <si>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</si>
  <si>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</si>
  <si>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</si>
  <si>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</si>
  <si>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</si>
  <si>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</si>
  <si>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</si>
  <si>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</si>
  <si>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</si>
  <si>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</si>
  <si>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</si>
  <si>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</si>
  <si>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</si>
  <si>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</si>
  <si>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</si>
  <si>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</si>
  <si>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</si>
  <si>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</si>
  <si>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</si>
  <si>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</si>
  <si>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</si>
  <si>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</si>
  <si>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</si>
  <si>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</si>
  <si>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</si>
  <si>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</si>
  <si>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</si>
  <si>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</si>
  <si>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</si>
  <si>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</si>
  <si>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</si>
  <si>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</si>
  <si>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</si>
  <si>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</si>
  <si>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</si>
  <si>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</si>
  <si>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</si>
  <si>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</si>
  <si>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</si>
  <si>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</si>
  <si>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</si>
  <si>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</si>
  <si>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</si>
  <si>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</si>
  <si>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</si>
  <si>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</si>
  <si>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</si>
  <si>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</si>
  <si>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</si>
  <si>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</si>
  <si>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</si>
  <si>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</si>
  <si>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</si>
  <si>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</si>
  <si>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</si>
  <si>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</si>
  <si>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</si>
  <si>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</si>
  <si>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</si>
  <si>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</si>
  <si>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</si>
  <si>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</si>
  <si>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</si>
  <si>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</si>
  <si>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</si>
  <si>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</si>
  <si>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</si>
  <si>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</si>
  <si>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</si>
  <si>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</si>
  <si>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</si>
  <si>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</si>
  <si>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</si>
  <si>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</si>
  <si>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</si>
  <si>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</si>
  <si>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</si>
  <si>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</si>
  <si>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</si>
  <si>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</si>
  <si>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</si>
  <si>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</si>
  <si>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</si>
  <si>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</si>
  <si>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</si>
  <si>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</si>
  <si>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</si>
  <si>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</si>
  <si>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</si>
  <si>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</si>
  <si>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</si>
  <si>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</si>
  <si>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</si>
  <si>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</si>
  <si>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</si>
  <si>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</si>
  <si>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</si>
  <si>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</si>
  <si>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</si>
  <si>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</si>
  <si>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</si>
  <si>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</si>
  <si>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</si>
  <si>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</si>
  <si>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</si>
  <si>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</si>
  <si>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</si>
  <si>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</si>
  <si>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</si>
  <si>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</si>
  <si>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</si>
  <si>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</si>
  <si>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</si>
  <si>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</si>
  <si>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</si>
  <si>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</si>
  <si>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</si>
  <si>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</si>
  <si>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</si>
  <si>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</si>
  <si>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</si>
  <si>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</si>
  <si>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</si>
  <si>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</si>
  <si>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</si>
  <si>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</si>
  <si>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</si>
  <si>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</si>
  <si>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</si>
  <si>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</si>
  <si>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</si>
  <si>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</si>
  <si>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</si>
  <si>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</si>
  <si>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</si>
  <si>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</si>
  <si>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</si>
  <si>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</si>
  <si>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</si>
  <si>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</si>
  <si>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</si>
  <si>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</si>
  <si>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</si>
  <si>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</si>
  <si>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</si>
  <si>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</si>
  <si>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</si>
  <si>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</si>
  <si>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</si>
  <si>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</si>
  <si>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</si>
  <si>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</si>
  <si>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</si>
  <si>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</si>
  <si>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</si>
  <si>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</si>
  <si>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</si>
  <si>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</si>
  <si>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</si>
  <si>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</si>
  <si>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</si>
  <si>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</si>
  <si>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</si>
  <si>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</si>
  <si>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</si>
  <si>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</si>
  <si>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</si>
  <si>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</si>
  <si>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</si>
  <si>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</si>
  <si>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</si>
  <si>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</si>
  <si>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</si>
  <si>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</si>
  <si>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</si>
  <si>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</si>
  <si>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</si>
  <si>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</si>
  <si>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</si>
  <si>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</si>
  <si>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</si>
  <si>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</si>
  <si>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</si>
  <si>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</si>
  <si>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</si>
  <si>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</si>
  <si>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</si>
  <si>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</si>
  <si>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</si>
  <si>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</si>
  <si>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</si>
  <si>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</si>
  <si>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</si>
  <si>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</si>
  <si>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</si>
  <si>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</si>
  <si>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</si>
  <si>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</si>
  <si>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</si>
  <si>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</si>
  <si>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</si>
  <si>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</si>
  <si>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</si>
  <si>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</si>
  <si>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</si>
  <si>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</si>
  <si>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</si>
  <si>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</si>
  <si>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</si>
  <si>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</si>
  <si>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</si>
  <si>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</si>
  <si>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</si>
  <si>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</si>
  <si>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</si>
  <si>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</si>
  <si>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</si>
  <si>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</si>
  <si>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</si>
  <si>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</si>
  <si>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</si>
  <si>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</si>
  <si>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</si>
  <si>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</si>
  <si>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</si>
  <si>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</si>
  <si>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</si>
  <si>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</si>
  <si>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</si>
  <si>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</si>
  <si>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</si>
  <si>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</si>
  <si>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</si>
  <si>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</si>
  <si>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</si>
  <si>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</si>
  <si>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</si>
  <si>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</si>
  <si>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</si>
  <si>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</si>
  <si>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</si>
  <si>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</si>
  <si>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</si>
  <si>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</si>
  <si>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</si>
  <si>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</si>
  <si>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</si>
  <si>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</si>
  <si>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</si>
  <si>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</si>
  <si>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</si>
  <si>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</si>
  <si>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</si>
  <si>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</si>
  <si>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</si>
  <si>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</si>
  <si>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</si>
  <si>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</si>
  <si>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</si>
  <si>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</si>
  <si>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</si>
  <si>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</si>
  <si>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</si>
  <si>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</si>
  <si>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</si>
  <si>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</si>
  <si>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</si>
  <si>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</si>
  <si>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</si>
  <si>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</si>
  <si>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</si>
  <si>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</si>
  <si>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</si>
  <si>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</si>
  <si>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</si>
  <si>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</si>
  <si>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</si>
  <si>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</si>
  <si>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</si>
  <si>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</si>
  <si>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</si>
  <si>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</si>
  <si>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</si>
  <si>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</si>
  <si>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</si>
  <si>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</si>
  <si>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</si>
  <si>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</si>
  <si>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</si>
  <si>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</si>
  <si>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</si>
  <si>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</si>
  <si>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</si>
  <si>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</si>
  <si>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</si>
  <si>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</si>
  <si>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</si>
  <si>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</si>
  <si>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</si>
  <si>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</si>
  <si>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</si>
  <si>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</si>
  <si>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</si>
  <si>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</si>
  <si>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</si>
  <si>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</si>
  <si>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</si>
  <si>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</si>
  <si>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</si>
  <si>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</si>
  <si>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</si>
  <si>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</si>
  <si>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</si>
  <si>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</si>
  <si>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</si>
  <si>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</si>
  <si>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</si>
  <si>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</si>
  <si>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</si>
  <si>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</si>
  <si>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</si>
  <si>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</si>
  <si>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</si>
  <si>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</si>
  <si>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</si>
  <si>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</si>
  <si>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</si>
  <si>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</si>
  <si>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</si>
  <si>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</si>
  <si>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</si>
  <si>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</si>
  <si>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</si>
  <si>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</si>
  <si>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</si>
  <si>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</si>
  <si>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</si>
  <si>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</si>
  <si>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</si>
  <si>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</si>
  <si>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</si>
  <si>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</si>
  <si>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</si>
  <si>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</si>
  <si>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</si>
  <si>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</si>
  <si>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</si>
  <si>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</si>
  <si>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</si>
  <si>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</si>
  <si>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</si>
  <si>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</si>
  <si>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</si>
  <si>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</si>
  <si>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</si>
  <si>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</si>
  <si>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</si>
  <si>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</si>
  <si>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</si>
  <si>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</si>
  <si>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</si>
  <si>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</si>
  <si>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</si>
  <si>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</si>
  <si>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</si>
  <si>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</si>
  <si>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</si>
  <si>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</si>
  <si>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</si>
  <si>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</si>
  <si>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</si>
  <si>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</si>
  <si>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</si>
  <si>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</si>
  <si>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</si>
  <si>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</si>
  <si>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</si>
  <si>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</si>
  <si>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</si>
  <si>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</si>
  <si>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</si>
  <si>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</si>
  <si>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</si>
  <si>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</si>
  <si>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</si>
  <si>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</si>
  <si>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</si>
  <si>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</si>
  <si>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</si>
  <si>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</si>
  <si>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</si>
  <si>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</si>
  <si>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</si>
  <si>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</si>
  <si>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</si>
  <si>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</si>
  <si>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</si>
  <si>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</si>
  <si>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</si>
  <si>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</si>
  <si>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</si>
  <si>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</si>
  <si>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</si>
  <si>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</si>
  <si>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</si>
  <si>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</si>
  <si>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</si>
  <si>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</si>
  <si>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</si>
  <si>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</si>
  <si>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</si>
  <si>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</si>
  <si>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</si>
  <si>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</si>
  <si>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</si>
  <si>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</si>
  <si>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</si>
  <si>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</si>
  <si>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</si>
  <si>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</si>
  <si>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</si>
  <si>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</si>
  <si>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</si>
  <si>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</si>
  <si>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</si>
  <si>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</si>
  <si>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</si>
  <si>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</si>
  <si>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</si>
  <si>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</si>
  <si>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</si>
  <si>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</si>
  <si>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</si>
  <si>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</si>
  <si>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</si>
  <si>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</si>
  <si>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</si>
  <si>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</si>
  <si>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</si>
  <si>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</si>
  <si>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</si>
  <si>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</si>
  <si>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</si>
  <si>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</si>
  <si>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</si>
  <si>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</si>
  <si>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</si>
  <si>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</si>
  <si>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</si>
  <si>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</si>
  <si>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</si>
  <si>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</si>
  <si>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</si>
  <si>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</si>
  <si>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</si>
  <si>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</si>
  <si>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</si>
  <si>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</si>
  <si>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</si>
  <si>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</si>
  <si>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</si>
  <si>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</si>
  <si>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</si>
  <si>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</si>
  <si>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</si>
  <si>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</si>
  <si>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</si>
  <si>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</si>
  <si>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</si>
  <si>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</si>
  <si>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</si>
  <si>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</si>
  <si>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</si>
  <si>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</si>
  <si>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</si>
  <si>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</si>
  <si>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</si>
  <si>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</si>
  <si>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</si>
  <si>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</si>
  <si>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</si>
  <si>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</si>
  <si>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</si>
  <si>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</si>
  <si>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</si>
  <si>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</si>
  <si>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</si>
  <si>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</si>
  <si>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</si>
  <si>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</si>
  <si>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</si>
  <si>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</si>
  <si>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</si>
  <si>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</si>
  <si>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</si>
  <si>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</si>
  <si>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</si>
  <si>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</si>
  <si>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</si>
  <si>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</si>
  <si>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</si>
  <si>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</si>
  <si>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</si>
  <si>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</si>
  <si>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</si>
  <si>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</si>
  <si>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</si>
  <si>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</si>
  <si>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</si>
  <si>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</si>
  <si>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</si>
  <si>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</si>
  <si>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</si>
  <si>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</si>
  <si>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</si>
  <si>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</si>
  <si>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</si>
  <si>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</si>
  <si>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</si>
  <si>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</si>
  <si>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</si>
  <si>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</si>
  <si>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</si>
  <si>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</si>
  <si>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</si>
  <si>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</si>
  <si>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</si>
  <si>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</si>
  <si>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</si>
  <si>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</si>
  <si>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</si>
  <si>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</si>
  <si>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</si>
  <si>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</si>
  <si>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</si>
  <si>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</si>
  <si>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</si>
  <si>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</si>
  <si>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</si>
  <si>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</si>
  <si>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</si>
  <si>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</si>
  <si>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</si>
  <si>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</si>
  <si>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</si>
  <si>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</si>
  <si>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</si>
  <si>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</si>
  <si>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</si>
  <si>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</si>
  <si>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</si>
  <si>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</si>
  <si>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</si>
  <si>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</si>
  <si>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</si>
  <si>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</si>
  <si>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</si>
  <si>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</si>
  <si>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</si>
  <si>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</si>
  <si>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</si>
  <si>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</si>
  <si>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</si>
  <si>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</si>
  <si>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</si>
  <si>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</si>
  <si>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</si>
  <si>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</si>
  <si>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</si>
  <si>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</si>
  <si>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</si>
  <si>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</si>
  <si>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</si>
  <si>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</si>
  <si>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</si>
  <si>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</si>
  <si>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</si>
  <si>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</si>
  <si>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</si>
  <si>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</si>
  <si>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</si>
  <si>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</si>
  <si>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</si>
  <si>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</si>
  <si>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</si>
  <si>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</si>
  <si>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</si>
  <si>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</si>
  <si>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</si>
  <si>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</si>
  <si>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</si>
  <si>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</si>
  <si>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</si>
  <si>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</si>
  <si>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</si>
  <si>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</si>
  <si>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</si>
  <si>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</si>
  <si>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</si>
  <si>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</si>
  <si>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</si>
  <si>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</si>
  <si>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</si>
  <si>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</si>
  <si>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</si>
  <si>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</si>
  <si>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</si>
  <si>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</si>
  <si>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</si>
  <si>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</si>
  <si>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</si>
  <si>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</si>
  <si>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</si>
  <si>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</si>
  <si>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</si>
  <si>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</si>
  <si>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</si>
  <si>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</si>
  <si>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</si>
  <si>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</si>
  <si>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</si>
  <si>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</si>
  <si>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</si>
  <si>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</si>
  <si>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</si>
  <si>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</si>
  <si>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</si>
  <si>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</si>
  <si>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</si>
  <si>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</si>
  <si>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</si>
  <si>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</si>
  <si>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</si>
  <si>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</si>
  <si>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</si>
  <si>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</si>
  <si>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</si>
  <si>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</si>
  <si>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</si>
  <si>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</si>
  <si>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</si>
  <si>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</si>
  <si>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</si>
  <si>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</si>
  <si>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</si>
  <si>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</si>
  <si>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</si>
  <si>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</si>
  <si>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</si>
  <si>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</si>
  <si>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</si>
  <si>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</si>
  <si>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</si>
  <si>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</si>
  <si>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</si>
  <si>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</si>
  <si>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</si>
  <si>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</si>
  <si>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</si>
  <si>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</si>
  <si>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</si>
  <si>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</si>
  <si>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</si>
  <si>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</si>
  <si>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</si>
  <si>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</si>
  <si>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</si>
  <si>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</si>
  <si>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</si>
  <si>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</si>
  <si>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</si>
  <si>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</si>
  <si>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</si>
  <si>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</si>
  <si>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</si>
  <si>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</si>
  <si>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</si>
  <si>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</si>
  <si>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</si>
  <si>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</si>
  <si>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</si>
  <si>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</si>
  <si>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</si>
  <si>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</si>
  <si>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</si>
  <si>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</si>
  <si>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</si>
  <si>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</si>
  <si>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</si>
  <si>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</si>
  <si>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</si>
  <si>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</si>
  <si>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</si>
  <si>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</si>
  <si>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</si>
  <si>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</si>
  <si>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</si>
  <si>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</si>
  <si>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</si>
  <si>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</si>
  <si>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</si>
  <si>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</si>
  <si>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</si>
  <si>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</si>
  <si>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</si>
  <si>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</si>
  <si>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</si>
  <si>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</si>
  <si>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</si>
  <si>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</si>
  <si>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</si>
  <si>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</si>
  <si>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</si>
  <si>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</si>
  <si>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</si>
  <si>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</si>
  <si>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</si>
  <si>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</si>
  <si>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</si>
  <si>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</si>
  <si>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</si>
  <si>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</si>
  <si>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</si>
  <si>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</si>
  <si>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</si>
  <si>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</si>
  <si>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</si>
  <si>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</si>
  <si>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</si>
  <si>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</si>
  <si>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</si>
  <si>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</si>
  <si>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</si>
  <si>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</si>
  <si>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</si>
  <si>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</si>
  <si>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</si>
  <si>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</si>
  <si>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</si>
  <si>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</si>
  <si>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</si>
  <si>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</si>
  <si>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</si>
  <si>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</si>
  <si>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</si>
  <si>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</si>
  <si>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</si>
  <si>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</si>
  <si>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</si>
  <si>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</si>
  <si>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</si>
  <si>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</si>
  <si>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</si>
  <si>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</si>
  <si>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</si>
  <si>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</si>
  <si>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</si>
  <si>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</si>
  <si>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</si>
  <si>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</si>
  <si>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</si>
  <si>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</si>
  <si>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</si>
  <si>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</si>
  <si>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</si>
  <si>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</si>
  <si>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</si>
  <si>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</si>
  <si>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</si>
  <si>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</si>
  <si>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</si>
  <si>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</si>
  <si>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</si>
  <si>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</si>
  <si>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</si>
  <si>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</si>
  <si>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</si>
  <si>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</si>
  <si>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</si>
  <si>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</si>
  <si>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</si>
  <si>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</si>
  <si>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</si>
  <si>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</si>
  <si>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</si>
  <si>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</si>
  <si>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</si>
  <si>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</si>
  <si>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</si>
  <si>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</si>
  <si>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</si>
  <si>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</si>
  <si>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</si>
  <si>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</si>
  <si>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</si>
  <si>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</si>
  <si>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</si>
  <si>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</si>
  <si>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</si>
  <si>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</si>
  <si>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</si>
  <si>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</si>
  <si>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</si>
  <si>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</si>
  <si>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</si>
  <si>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</si>
  <si>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</si>
  <si>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</si>
  <si>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</si>
  <si>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</si>
  <si>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</si>
  <si>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</si>
  <si>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</si>
  <si>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</si>
  <si>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</si>
  <si>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</si>
  <si>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</si>
  <si>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</si>
  <si>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</si>
  <si>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</si>
  <si>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</si>
  <si>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</si>
  <si>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</si>
  <si>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</si>
  <si>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</si>
  <si>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</si>
  <si>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</si>
  <si>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</si>
  <si>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</si>
  <si>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</si>
  <si>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</si>
  <si>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</si>
  <si>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</si>
  <si>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</si>
  <si>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</si>
  <si>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</si>
  <si>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</si>
  <si>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</si>
  <si>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</si>
  <si>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</si>
  <si>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</si>
  <si>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</si>
  <si>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</si>
  <si>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</si>
  <si>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</si>
  <si>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</si>
  <si>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</si>
  <si>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</si>
  <si>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</si>
  <si>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</si>
  <si>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</si>
  <si>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</si>
  <si>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</si>
  <si>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</si>
  <si>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</si>
  <si>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</si>
  <si>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</si>
  <si>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</si>
  <si>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</si>
  <si>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</si>
  <si>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</si>
  <si>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</si>
  <si>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</si>
  <si>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</si>
  <si>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</si>
  <si>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</si>
  <si>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</si>
  <si>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</si>
  <si>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</si>
  <si>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</si>
  <si>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</si>
  <si>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</si>
  <si>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</si>
  <si>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</si>
  <si>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</si>
  <si>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</si>
  <si>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</si>
  <si>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</si>
  <si>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</si>
  <si>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</si>
  <si>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</si>
  <si>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</si>
  <si>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</si>
  <si>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</si>
  <si>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</si>
  <si>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</si>
  <si>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</si>
  <si>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</si>
  <si>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</si>
  <si>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</si>
  <si>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</si>
  <si>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</si>
  <si>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</si>
  <si>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</si>
  <si>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</si>
  <si>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</si>
  <si>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</si>
  <si>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</si>
  <si>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</si>
  <si>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</si>
  <si>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</si>
  <si>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</si>
  <si>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</si>
  <si>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</si>
  <si>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</si>
  <si>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</si>
  <si>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</si>
  <si>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</si>
  <si>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</si>
  <si>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</si>
  <si>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</si>
  <si>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</si>
  <si>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</si>
  <si>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</si>
  <si>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</si>
  <si>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</si>
  <si>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</si>
  <si>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</si>
  <si>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</si>
  <si>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</si>
  <si>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</si>
  <si>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</si>
  <si>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</si>
  <si>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</si>
  <si>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</si>
  <si>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</si>
  <si>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</si>
  <si>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</si>
  <si>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</si>
  <si>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</si>
  <si>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</si>
  <si>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</si>
  <si>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</si>
  <si>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</si>
  <si>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</si>
  <si>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</si>
  <si>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</si>
  <si>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</si>
  <si>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</si>
  <si>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</si>
  <si>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</si>
  <si>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</si>
  <si>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</si>
  <si>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</si>
  <si>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</si>
  <si>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</si>
  <si>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</si>
  <si>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</si>
  <si>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</si>
  <si>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</si>
  <si>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</si>
  <si>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</si>
  <si>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</si>
  <si>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</si>
  <si>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</si>
  <si>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</si>
  <si>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</si>
  <si>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</si>
  <si>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</si>
  <si>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</si>
  <si>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</si>
  <si>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</si>
  <si>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</si>
  <si>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</si>
  <si>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</si>
  <si>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</si>
  <si>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</si>
  <si>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</si>
  <si>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</si>
  <si>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</si>
  <si>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</si>
  <si>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</si>
  <si>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</si>
  <si>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</si>
  <si>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</si>
  <si>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</si>
  <si>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</si>
  <si>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</si>
  <si>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</si>
  <si>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</si>
  <si>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</si>
  <si>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</si>
  <si>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</si>
  <si>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</si>
  <si>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</si>
  <si>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</si>
  <si>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</si>
  <si>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</si>
  <si>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</si>
  <si>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</si>
  <si>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</si>
  <si>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</si>
  <si>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</si>
  <si>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</si>
  <si>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</si>
  <si>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</si>
  <si>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</si>
  <si>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</si>
  <si>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</si>
  <si>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</si>
  <si>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</si>
  <si>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</si>
  <si>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</si>
  <si>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</si>
  <si>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</si>
  <si>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</si>
  <si>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</si>
  <si>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</si>
  <si>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</si>
  <si>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</si>
  <si>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</si>
  <si>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</si>
  <si>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</si>
  <si>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</si>
  <si>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</si>
  <si>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</si>
  <si>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</si>
  <si>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</si>
  <si>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</si>
  <si>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</si>
  <si>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</si>
  <si>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</si>
  <si>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</si>
  <si>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</si>
  <si>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</si>
  <si>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</si>
  <si>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</si>
  <si>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</si>
  <si>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</si>
  <si>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</si>
  <si>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</si>
  <si>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</si>
  <si>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</si>
  <si>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</si>
  <si>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</si>
  <si>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</si>
  <si>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</si>
  <si>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</si>
  <si>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</si>
  <si>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</si>
  <si>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</si>
  <si>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</si>
  <si>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</si>
  <si>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</si>
  <si>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</si>
  <si>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</si>
  <si>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</si>
  <si>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</si>
  <si>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</si>
  <si>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</si>
  <si>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</si>
  <si>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</si>
  <si>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</si>
  <si>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</si>
  <si>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</si>
  <si>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</si>
  <si>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</si>
  <si>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</si>
  <si>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</si>
  <si>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</si>
  <si>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</si>
  <si>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</si>
  <si>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</si>
  <si>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</si>
  <si>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</si>
  <si>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</si>
  <si>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</si>
  <si>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</si>
  <si>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</si>
  <si>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</si>
  <si>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</si>
  <si>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</si>
  <si>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</si>
  <si>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</si>
  <si>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</si>
  <si>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</si>
  <si>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</si>
  <si>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</si>
  <si>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</si>
  <si>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</si>
  <si>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</si>
  <si>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</si>
  <si>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</si>
  <si>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</si>
  <si>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</si>
  <si>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</si>
  <si>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</si>
  <si>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</si>
  <si>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</si>
  <si>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</si>
  <si>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</si>
  <si>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</si>
  <si>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</si>
  <si>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</si>
  <si>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</si>
  <si>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</si>
  <si>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</si>
  <si>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</si>
  <si>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</si>
  <si>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</si>
  <si>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</si>
  <si>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</si>
  <si>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</si>
  <si>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</si>
  <si>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</si>
  <si>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</si>
  <si>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</si>
  <si>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</si>
  <si>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</si>
  <si>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</si>
  <si>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</si>
  <si>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</si>
  <si>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</si>
  <si>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</si>
  <si>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</si>
  <si>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</si>
  <si>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</si>
  <si>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</si>
  <si>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</si>
  <si>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</si>
  <si>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</si>
  <si>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</si>
  <si>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</si>
  <si>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</si>
  <si>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</si>
  <si>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</si>
  <si>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</si>
  <si>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</si>
  <si>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</si>
  <si>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</si>
  <si>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</si>
  <si>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</si>
  <si>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</si>
  <si>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</si>
  <si>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</si>
  <si>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</si>
  <si>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</si>
  <si>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</si>
  <si>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</si>
  <si>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</si>
  <si>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</si>
  <si>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</si>
  <si>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</si>
  <si>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</si>
  <si>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</si>
  <si>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</si>
  <si>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</si>
  <si>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</si>
  <si>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</si>
  <si>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</si>
  <si>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</si>
  <si>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</si>
  <si>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</si>
  <si>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</si>
  <si>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</si>
  <si>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</si>
  <si>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</si>
  <si>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</si>
  <si>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</si>
  <si>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</si>
  <si>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</si>
  <si>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</si>
  <si>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</si>
  <si>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</si>
  <si>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</si>
  <si>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</si>
  <si>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</si>
  <si>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</si>
  <si>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</si>
  <si>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</si>
  <si>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</si>
  <si>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</si>
  <si>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</si>
  <si>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</si>
  <si>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</si>
  <si>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</si>
  <si>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</si>
  <si>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</si>
  <si>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</si>
  <si>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</si>
  <si>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</si>
  <si>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</si>
  <si>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</si>
  <si>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</si>
  <si>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</si>
  <si>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</si>
  <si>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</si>
  <si>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</si>
  <si>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</si>
  <si>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</si>
  <si>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</si>
  <si>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</si>
  <si>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</si>
  <si>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</si>
  <si>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</si>
  <si>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</si>
  <si>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</si>
  <si>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</si>
  <si>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</si>
  <si>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</si>
  <si>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</si>
  <si>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</si>
  <si>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</si>
  <si>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</si>
  <si>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</si>
  <si>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</si>
  <si>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</si>
  <si>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</si>
  <si>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</si>
  <si>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</si>
  <si>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</si>
  <si>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</si>
  <si>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</si>
  <si>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</si>
  <si>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</si>
  <si>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</si>
  <si>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</si>
  <si>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</si>
  <si>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</si>
  <si>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</si>
  <si>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</si>
  <si>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</si>
  <si>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</si>
  <si>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</si>
  <si>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</si>
  <si>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</si>
  <si>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</si>
  <si>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</si>
  <si>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</si>
  <si>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</si>
  <si>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</si>
  <si>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</si>
  <si>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</si>
  <si>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</si>
  <si>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</si>
  <si>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</si>
  <si>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</si>
  <si>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</si>
  <si>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</si>
  <si>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</si>
  <si>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</si>
  <si>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</si>
  <si>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</si>
  <si>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</si>
  <si>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</si>
  <si>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</si>
  <si>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</si>
  <si>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</si>
  <si>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</si>
  <si>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</si>
  <si>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</si>
  <si>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</si>
  <si>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</si>
  <si>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</si>
  <si>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</si>
  <si>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</si>
  <si>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</si>
  <si>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</si>
  <si>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</si>
  <si>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</si>
  <si>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</si>
  <si>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</si>
  <si>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</si>
  <si>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</si>
  <si>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</si>
  <si>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</si>
  <si>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</si>
  <si>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</si>
  <si>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</si>
  <si>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</si>
  <si>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</si>
  <si>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</si>
  <si>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</si>
  <si>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</si>
  <si>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</si>
  <si>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</si>
  <si>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</si>
  <si>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</si>
  <si>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</si>
  <si>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</si>
  <si>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</si>
  <si>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</si>
  <si>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</si>
  <si>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</si>
  <si>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</si>
  <si>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</si>
  <si>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</si>
  <si>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</si>
  <si>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</si>
  <si>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</si>
  <si>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</si>
  <si>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</si>
  <si>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</si>
  <si>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</si>
  <si>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</si>
  <si>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</si>
  <si>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</si>
  <si>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</si>
  <si>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</si>
  <si>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</si>
  <si>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</si>
  <si>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</si>
  <si>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</si>
  <si>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</si>
  <si>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</si>
  <si>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</si>
  <si>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</si>
  <si>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</si>
  <si>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</si>
  <si>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</si>
  <si>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</si>
  <si>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</si>
  <si>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</si>
  <si>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</si>
  <si>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</si>
  <si>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</si>
  <si>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</si>
  <si>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</si>
  <si>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</si>
  <si>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</si>
  <si>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</si>
  <si>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</si>
  <si>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</si>
  <si>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</si>
  <si>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</si>
  <si>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</si>
  <si>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</si>
  <si>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</si>
  <si>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</si>
  <si>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</si>
  <si>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</si>
  <si>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</si>
  <si>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</si>
  <si>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</si>
  <si>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</si>
  <si>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</si>
  <si>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</si>
  <si>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</si>
  <si>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</si>
  <si>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</si>
  <si>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</si>
  <si>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</si>
  <si>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</si>
  <si>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</si>
  <si>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</si>
  <si>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</si>
  <si>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</si>
  <si>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</si>
  <si>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</si>
  <si>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</si>
  <si>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</si>
  <si>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</si>
  <si>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</si>
  <si>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</si>
  <si>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</si>
  <si>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</si>
  <si>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</si>
  <si>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</si>
  <si>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</si>
  <si>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</si>
  <si>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</si>
  <si>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</si>
  <si>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</si>
  <si>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</si>
  <si>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</si>
  <si>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</si>
  <si>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</si>
  <si>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</si>
  <si>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</si>
  <si>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</si>
  <si>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</si>
  <si>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</si>
  <si>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</si>
  <si>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</si>
  <si>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</si>
  <si>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</si>
  <si>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</si>
  <si>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</si>
  <si>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</si>
  <si>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</si>
  <si>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</si>
  <si>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</si>
  <si>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</si>
  <si>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</si>
  <si>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</si>
  <si>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</si>
  <si>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</si>
  <si>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</si>
  <si>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</si>
  <si>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</si>
  <si>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</si>
  <si>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</si>
  <si>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</si>
  <si>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</si>
  <si>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</si>
  <si>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</si>
  <si>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</si>
  <si>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</si>
  <si>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</si>
  <si>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</si>
  <si>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</si>
  <si>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</si>
  <si>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</si>
  <si>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</si>
  <si>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</si>
  <si>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</si>
  <si>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</si>
  <si>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</si>
  <si>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</si>
  <si>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</si>
  <si>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</si>
  <si>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</si>
  <si>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</si>
  <si>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</si>
  <si>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</si>
  <si>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</si>
  <si>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</si>
  <si>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</si>
  <si>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</si>
  <si>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</si>
  <si>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</si>
  <si>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</si>
  <si>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</si>
  <si>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</si>
  <si>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</si>
  <si>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</si>
  <si>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</si>
  <si>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</si>
  <si>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</si>
  <si>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</si>
  <si>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</si>
  <si>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</si>
  <si>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</si>
  <si>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</si>
  <si>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</si>
  <si>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</si>
  <si>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</si>
  <si>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</si>
  <si>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</si>
  <si>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</si>
  <si>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</si>
  <si>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</si>
  <si>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</si>
  <si>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</si>
  <si>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</si>
  <si>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</si>
  <si>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</si>
  <si>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</si>
  <si>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</si>
  <si>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</si>
  <si>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</si>
  <si>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</si>
  <si>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</si>
  <si>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</si>
  <si>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</si>
  <si>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</si>
  <si>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</si>
  <si>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</si>
  <si>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</si>
  <si>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</si>
  <si>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</si>
  <si>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</si>
  <si>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</si>
  <si>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</si>
  <si>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</si>
  <si>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</si>
  <si>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</si>
  <si>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</si>
  <si>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</si>
  <si>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</si>
  <si>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Chart 1</t>
  </si>
  <si>
    <t>Chart2</t>
  </si>
  <si>
    <t>Sales and price by quarter trend for last 4 years</t>
  </si>
  <si>
    <t>States with highest and lowest all time sales.</t>
  </si>
  <si>
    <t>Sum of Profit</t>
  </si>
  <si>
    <t>Sum of Sales</t>
  </si>
  <si>
    <t>Row Labels</t>
  </si>
  <si>
    <t>Grand Total</t>
  </si>
  <si>
    <t>2014</t>
  </si>
  <si>
    <t>Qtr1</t>
  </si>
  <si>
    <t>Qtr2</t>
  </si>
  <si>
    <t>Qtr3</t>
  </si>
  <si>
    <t>Qtr4</t>
  </si>
  <si>
    <t>2015</t>
  </si>
  <si>
    <t>2016</t>
  </si>
  <si>
    <t>2017</t>
  </si>
  <si>
    <t>Sales vs PY</t>
  </si>
  <si>
    <t>Profite vs PY</t>
  </si>
  <si>
    <t xml:space="preserve">header Data </t>
  </si>
  <si>
    <t>Data table 1 ,2</t>
  </si>
  <si>
    <t>Column Labels</t>
  </si>
  <si>
    <t>Data table 3 ,4</t>
  </si>
  <si>
    <t>chart 1</t>
  </si>
  <si>
    <t>Sum of Quantity</t>
  </si>
  <si>
    <t>Years</t>
  </si>
  <si>
    <t>Quarters</t>
  </si>
  <si>
    <t xml:space="preserve">Sales </t>
  </si>
  <si>
    <t>Price</t>
  </si>
  <si>
    <t>chart 2</t>
  </si>
  <si>
    <t xml:space="preserve">Sub Category </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</si>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</sst>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_(* #,##0.0_);_(* \(#,##0.0\);_(* &quot;-&quot;??_);_(@_)"/>
    <numFmt numFmtId="165" formatCode="_(* #,##0_);_(* \(#,##0\);_(* &quot;-&quot;??_);_(@_)"/>
    <numFmt numFmtId="166" formatCode="[Blue]00%\▲;[Red]\(\-00\)%\▼"/>
  </numFmts>
  <fonts count="7" x14ac:knownFonts="1">
    <font>
      <sz val="12"/>
      <color theme="1"/>
      <name val="Times New Roman"/>
      <family val="2"/>
      <scheme val="minor"/>
    </font>
    <font>
      <sz val="12"/>
      <color theme="1"/>
      <name val="Times New Roman"/>
      <family val="2"/>
      <scheme val="minor"/>
    </font>
    <font>
      <b/>
      <sz val="12"/>
      <color theme="1"/>
      <name val="Times New Roman"/>
      <family val="2"/>
      <scheme val="minor"/>
    </font>
    <font>
      <b/>
      <sz val="14"/>
      <color theme="1"/>
      <name val="Times New Roman"/>
      <family val="2"/>
      <scheme val="minor"/>
    </font>
    <font>
      <sz val="14"/>
      <color theme="1"/>
      <name val="Times New Roman"/>
      <family val="2"/>
      <scheme val="minor"/>
    </font>
    <font>
      <b/>
      <sz val="14"/>
      <color theme="1"/>
      <name val="Times New Roman"/>
      <family val="1"/>
      <scheme val="minor"/>
    </font>
    <font>
      <sz val="14"/>
      <color theme="1"/>
      <name val="Times New Roman"/>
      <family val="1"/>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9">
    <xf numFmtId="0" fontId="0" fillId="0" borderId="0" xfId="0"/>
    <xf numFmtId="14" fontId="0" fillId="0" borderId="0" xfId="0" applyNumberFormat="1"/>
    <xf numFmtId="0" fontId="0" fillId="0" borderId="0" xfId="0" pivotButton="1"/>
    <xf numFmtId="0" fontId="0" fillId="0" borderId="0" xfId="0" applyAlignment="1">
      <alignment horizontal="left"/>
    </xf>
    <xf numFmtId="9" fontId="0" fillId="0" borderId="0" xfId="0" applyNumberFormat="1"/>
    <xf numFmtId="164" fontId="0" fillId="0" borderId="0" xfId="0" applyNumberFormat="1"/>
    <xf numFmtId="165" fontId="0" fillId="0" borderId="0" xfId="0" applyNumberFormat="1"/>
    <xf numFmtId="43" fontId="0" fillId="0" borderId="0" xfId="1" applyFont="1"/>
    <xf numFmtId="164" fontId="0" fillId="0" borderId="0" xfId="1" applyNumberFormat="1" applyFont="1"/>
    <xf numFmtId="0" fontId="2" fillId="0" borderId="0" xfId="0" applyFont="1"/>
    <xf numFmtId="0" fontId="3" fillId="0" borderId="0" xfId="0" applyFont="1" applyAlignment="1">
      <alignment horizontal="right" vertical="center"/>
    </xf>
    <xf numFmtId="0" fontId="4" fillId="0" borderId="0" xfId="0" applyFont="1"/>
    <xf numFmtId="165" fontId="4" fillId="0" borderId="0" xfId="1" applyNumberFormat="1" applyFont="1" applyBorder="1"/>
    <xf numFmtId="0" fontId="3" fillId="0" borderId="0" xfId="0" applyFont="1"/>
    <xf numFmtId="165" fontId="3" fillId="0" borderId="0" xfId="1" applyNumberFormat="1" applyFont="1" applyBorder="1"/>
    <xf numFmtId="166" fontId="6" fillId="0" borderId="0" xfId="0" applyNumberFormat="1" applyFont="1"/>
    <xf numFmtId="166" fontId="5" fillId="0" borderId="0" xfId="0" applyNumberFormat="1" applyFont="1"/>
    <xf numFmtId="165" fontId="4" fillId="0" borderId="0" xfId="1" applyNumberFormat="1" applyFont="1"/>
    <xf numFmtId="165" fontId="3" fillId="0" borderId="0" xfId="1" applyNumberFormat="1" applyFont="1"/>
  </cellXfs>
  <cellStyles count="2">
    <cellStyle name="Comma" xfId="1" builtinId="3"/>
    <cellStyle name="Normal" xfId="0" builtinId="0"/>
  </cellStyles>
  <dxfs count="12">
    <dxf>
      <numFmt numFmtId="165" formatCode="_(* #,##0_);_(* \(#,##0\);_(* &quot;-&quot;??_);_(@_)"/>
    </dxf>
    <dxf>
      <numFmt numFmtId="164" formatCode="_(* #,##0.0_);_(* \(#,##0.0\);_(* &quot;-&quot;??_);_(@_)"/>
    </dxf>
    <dxf>
      <numFmt numFmtId="164" formatCode="_(* #,##0.0_);_(* \(#,##0.0\);_(* &quot;-&quot;??_);_(@_)"/>
    </dxf>
    <dxf>
      <numFmt numFmtId="164" formatCode="_(* #,##0.0_);_(* \(#,##0.0\);_(* &quot;-&quot;??_);_(@_)"/>
    </dxf>
    <dxf>
      <numFmt numFmtId="165" formatCode="_(* #,##0_);_(* \(#,##0\);_(* &quot;-&quot;??_);_(@_)"/>
    </dxf>
    <dxf>
      <numFmt numFmtId="164" formatCode="_(* #,##0.0_);_(* \(#,##0.0\);_(* &quot;-&quot;??_);_(@_)"/>
    </dxf>
    <dxf>
      <numFmt numFmtId="164" formatCode="_(* #,##0.0_);_(* \(#,##0.0\);_(* &quot;-&quot;??_);_(@_)"/>
    </dxf>
    <dxf>
      <numFmt numFmtId="164" formatCode="_(* #,##0.0_);_(* \(#,##0.0\);_(* &quot;-&quot;??_);_(@_)"/>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2" defaultTableStyle="TableStyleMedium2" defaultPivotStyle="PivotStyleLight16">
    <tableStyle name="no border" pivot="0" table="0" count="10" xr9:uid="{A3455057-174F-FD43-8B9B-F1408DFB9E6F}">
      <tableStyleElement type="wholeTable" dxfId="11"/>
      <tableStyleElement type="headerRow" dxfId="10"/>
    </tableStyle>
    <tableStyle name="no border 2" pivot="0" table="0" count="10" xr9:uid="{619A7483-EBB2-5646-9BEF-50555DB0FF26}">
      <tableStyleElement type="wholeTable" dxfId="9"/>
      <tableStyleElement type="headerRow" dxfId="8"/>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o bord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no border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calcChain" Target="calcChain.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Working_Sheet!$E$84</c:f>
              <c:strCache>
                <c:ptCount val="1"/>
                <c:pt idx="0">
                  <c:v>Sales</c:v>
                </c:pt>
              </c:strCache>
            </c:strRef>
          </c:tx>
          <c:spPr>
            <a:solidFill>
              <a:schemeClr val="accent1"/>
            </a:solidFill>
            <a:ln>
              <a:noFill/>
            </a:ln>
            <a:effectLst/>
          </c:spPr>
          <c:invertIfNegative val="0"/>
          <c:cat>
            <c:strRef>
              <c:f>Working_Sheet!$D$85:$D$94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Working_Sheet!$E$85:$E$94</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165A-954B-BE36-4C51A5AAE2DE}"/>
            </c:ext>
          </c:extLst>
        </c:ser>
        <c:dLbls>
          <c:showLegendKey val="0"/>
          <c:showVal val="0"/>
          <c:showCatName val="0"/>
          <c:showSerName val="0"/>
          <c:showPercent val="0"/>
          <c:showBubbleSize val="0"/>
        </c:dLbls>
        <c:gapWidth val="219"/>
        <c:overlap val="-27"/>
        <c:axId val="515357791"/>
        <c:axId val="541328367"/>
      </c:barChart>
      <c:catAx>
        <c:axId val="51535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1328367"/>
        <c:crosses val="autoZero"/>
        <c:auto val="1"/>
        <c:lblAlgn val="ctr"/>
        <c:lblOffset val="100"/>
        <c:noMultiLvlLbl val="0"/>
      </c:catAx>
      <c:valAx>
        <c:axId val="54132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535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9358473785818095E-2"/>
          <c:y val="5.2631578947368418E-2"/>
          <c:w val="0.86944426368191574"/>
          <c:h val="0.83257718607542475"/>
        </c:manualLayout>
      </c:layout>
      <c:barChart>
        <c:barDir val="col"/>
        <c:grouping val="clustered"/>
        <c:varyColors val="0"/>
        <c:ser>
          <c:idx val="0"/>
          <c:order val="0"/>
          <c:tx>
            <c:strRef>
              <c:f>Working_Sheet!$I$62</c:f>
              <c:strCache>
                <c:ptCount val="1"/>
                <c:pt idx="0">
                  <c:v>Sales </c:v>
                </c:pt>
              </c:strCache>
            </c:strRef>
          </c:tx>
          <c:spPr>
            <a:solidFill>
              <a:schemeClr val="accent1"/>
            </a:solidFill>
            <a:ln>
              <a:noFill/>
            </a:ln>
            <a:effectLst/>
          </c:spPr>
          <c:invertIfNegative val="0"/>
          <c:cat>
            <c:multiLvlStrRef>
              <c:f>Working_Sheet!$G$63:$H$78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Working_Sheet!$I$63:$I$78</c:f>
              <c:numCache>
                <c:formatCode>_(* #,##0.0_);_(* \(#,##0.0\);_(*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FA82-FC44-B852-81C65312D548}"/>
            </c:ext>
          </c:extLst>
        </c:ser>
        <c:dLbls>
          <c:showLegendKey val="0"/>
          <c:showVal val="0"/>
          <c:showCatName val="0"/>
          <c:showSerName val="0"/>
          <c:showPercent val="0"/>
          <c:showBubbleSize val="0"/>
        </c:dLbls>
        <c:gapWidth val="219"/>
        <c:axId val="542872367"/>
        <c:axId val="542874175"/>
      </c:barChart>
      <c:lineChart>
        <c:grouping val="standard"/>
        <c:varyColors val="0"/>
        <c:ser>
          <c:idx val="1"/>
          <c:order val="1"/>
          <c:tx>
            <c:strRef>
              <c:f>Working_Sheet!$J$62</c:f>
              <c:strCache>
                <c:ptCount val="1"/>
                <c:pt idx="0">
                  <c:v>Price</c:v>
                </c:pt>
              </c:strCache>
            </c:strRef>
          </c:tx>
          <c:spPr>
            <a:ln w="28575" cap="rnd">
              <a:solidFill>
                <a:schemeClr val="accent2"/>
              </a:solidFill>
              <a:round/>
            </a:ln>
            <a:effectLst/>
          </c:spPr>
          <c:marker>
            <c:symbol val="none"/>
          </c:marker>
          <c:val>
            <c:numRef>
              <c:f>Working_Sheet!$J$63:$J$78</c:f>
              <c:numCache>
                <c:formatCode>_(* #,##0.00_);_(* \(#,##0.00\);_(* "-"??_);_(@_)</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FA82-FC44-B852-81C65312D548}"/>
            </c:ext>
          </c:extLst>
        </c:ser>
        <c:dLbls>
          <c:showLegendKey val="0"/>
          <c:showVal val="0"/>
          <c:showCatName val="0"/>
          <c:showSerName val="0"/>
          <c:showPercent val="0"/>
          <c:showBubbleSize val="0"/>
        </c:dLbls>
        <c:marker val="1"/>
        <c:smooth val="0"/>
        <c:axId val="538729215"/>
        <c:axId val="538727487"/>
      </c:lineChart>
      <c:catAx>
        <c:axId val="54287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874175"/>
        <c:crosses val="autoZero"/>
        <c:auto val="1"/>
        <c:lblAlgn val="ctr"/>
        <c:lblOffset val="100"/>
        <c:noMultiLvlLbl val="0"/>
      </c:catAx>
      <c:valAx>
        <c:axId val="542874175"/>
        <c:scaling>
          <c:orientation val="minMax"/>
        </c:scaling>
        <c:delete val="0"/>
        <c:axPos val="l"/>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2872367"/>
        <c:crosses val="autoZero"/>
        <c:crossBetween val="between"/>
      </c:valAx>
      <c:valAx>
        <c:axId val="538727487"/>
        <c:scaling>
          <c:orientation val="minMax"/>
        </c:scaling>
        <c:delete val="0"/>
        <c:axPos val="r"/>
        <c:numFmt formatCode="_(* #,##0.00_);_(* \(#,##0.00\);_(*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8729215"/>
        <c:crosses val="max"/>
        <c:crossBetween val="between"/>
      </c:valAx>
      <c:catAx>
        <c:axId val="538729215"/>
        <c:scaling>
          <c:orientation val="minMax"/>
        </c:scaling>
        <c:delete val="1"/>
        <c:axPos val="b"/>
        <c:majorTickMark val="out"/>
        <c:minorTickMark val="none"/>
        <c:tickLblPos val="nextTo"/>
        <c:crossAx val="538727487"/>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sx="23000" sy="23000" algn="ctr" rotWithShape="0">
                    <a:srgbClr val="000000">
                      <a:alpha val="43137"/>
                    </a:srgbClr>
                  </a:outerShdw>
                </a:effectLst>
                <a:latin typeface="+mn-lt"/>
                <a:ea typeface="+mn-ea"/>
                <a:cs typeface="+mn-cs"/>
              </a:defRPr>
            </a:pPr>
            <a:r>
              <a:rPr lang="en-US" sz="1400" b="1"/>
              <a:t>Sales By</a:t>
            </a:r>
            <a:r>
              <a:rPr lang="en-US" sz="1400" b="1" baseline="0"/>
              <a:t>  Q</a:t>
            </a:r>
            <a:r>
              <a:rPr lang="en-US" sz="1400" b="1"/>
              <a:t>uarter</a:t>
            </a:r>
          </a:p>
        </c:rich>
      </c:tx>
      <c:layout>
        <c:manualLayout>
          <c:xMode val="edge"/>
          <c:yMode val="edge"/>
          <c:x val="0.336833359354614"/>
          <c:y val="5.666049772975458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effectLst>
                <a:outerShdw blurRad="50800" dist="50800" dir="5400000" sx="23000" sy="23000" algn="ctr" rotWithShape="0">
                  <a:srgbClr val="000000">
                    <a:alpha val="43137"/>
                  </a:srgbClr>
                </a:outerShdw>
              </a:effectLst>
              <a:latin typeface="+mn-lt"/>
              <a:ea typeface="+mn-ea"/>
              <a:cs typeface="+mn-cs"/>
            </a:defRPr>
          </a:pPr>
          <a:endParaRPr lang="en-US"/>
        </a:p>
      </c:txPr>
    </c:title>
    <c:autoTitleDeleted val="0"/>
    <c:plotArea>
      <c:layout>
        <c:manualLayout>
          <c:layoutTarget val="inner"/>
          <c:xMode val="edge"/>
          <c:yMode val="edge"/>
          <c:x val="7.4804729483797544E-2"/>
          <c:y val="2.0580203916818088E-2"/>
          <c:w val="0.86944426368191574"/>
          <c:h val="0.83257718607542475"/>
        </c:manualLayout>
      </c:layout>
      <c:barChart>
        <c:barDir val="col"/>
        <c:grouping val="clustered"/>
        <c:varyColors val="0"/>
        <c:ser>
          <c:idx val="0"/>
          <c:order val="0"/>
          <c:tx>
            <c:strRef>
              <c:f>Working_Sheet!$I$62</c:f>
              <c:strCache>
                <c:ptCount val="1"/>
                <c:pt idx="0">
                  <c:v>Sales </c:v>
                </c:pt>
              </c:strCache>
            </c:strRef>
          </c:tx>
          <c:spPr>
            <a:solidFill>
              <a:schemeClr val="accent1"/>
            </a:solidFill>
            <a:ln>
              <a:noFill/>
            </a:ln>
            <a:effectLst>
              <a:outerShdw blurRad="50800" dist="38100" dir="8100000" algn="tr" rotWithShape="0">
                <a:prstClr val="black">
                  <a:alpha val="40000"/>
                </a:prstClr>
              </a:outerShdw>
            </a:effectLst>
          </c:spPr>
          <c:invertIfNegative val="0"/>
          <c:cat>
            <c:multiLvlStrRef>
              <c:f>Working_Sheet!$G$63:$H$78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Working_Sheet!$I$63:$I$78</c:f>
              <c:numCache>
                <c:formatCode>_(* #,##0.0_);_(* \(#,##0.0\);_(* "-"??_);_(@_)</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010B-B543-A8C8-D7BF6D15311E}"/>
            </c:ext>
          </c:extLst>
        </c:ser>
        <c:dLbls>
          <c:showLegendKey val="0"/>
          <c:showVal val="0"/>
          <c:showCatName val="0"/>
          <c:showSerName val="0"/>
          <c:showPercent val="0"/>
          <c:showBubbleSize val="0"/>
        </c:dLbls>
        <c:gapWidth val="81"/>
        <c:overlap val="13"/>
        <c:axId val="542872367"/>
        <c:axId val="542874175"/>
      </c:barChart>
      <c:catAx>
        <c:axId val="542872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effectLst>
                  <a:outerShdw blurRad="50800" dist="50800" dir="5400000" sx="23000" sy="23000" algn="ctr" rotWithShape="0">
                    <a:srgbClr val="000000">
                      <a:alpha val="43137"/>
                    </a:srgbClr>
                  </a:outerShdw>
                </a:effectLst>
                <a:latin typeface="+mn-lt"/>
                <a:ea typeface="+mn-ea"/>
                <a:cs typeface="+mn-cs"/>
              </a:defRPr>
            </a:pPr>
            <a:endParaRPr lang="en-US"/>
          </a:p>
        </c:txPr>
        <c:crossAx val="542874175"/>
        <c:crosses val="autoZero"/>
        <c:auto val="1"/>
        <c:lblAlgn val="ctr"/>
        <c:lblOffset val="100"/>
        <c:noMultiLvlLbl val="0"/>
      </c:catAx>
      <c:valAx>
        <c:axId val="5428741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 sourceLinked="0"/>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effectLst>
                  <a:outerShdw blurRad="50800" dist="50800" dir="5400000" sx="23000" sy="23000" algn="ctr" rotWithShape="0">
                    <a:srgbClr val="000000">
                      <a:alpha val="43137"/>
                    </a:srgbClr>
                  </a:outerShdw>
                </a:effectLst>
                <a:latin typeface="+mn-lt"/>
                <a:ea typeface="+mn-ea"/>
                <a:cs typeface="+mn-cs"/>
              </a:defRPr>
            </a:pPr>
            <a:endParaRPr lang="en-US"/>
          </a:p>
        </c:txPr>
        <c:crossAx val="542872367"/>
        <c:crosses val="autoZero"/>
        <c:crossBetween val="between"/>
        <c:dispUnits>
          <c:builtInUnit val="thousands"/>
          <c:dispUnitsLbl>
            <c:layout>
              <c:manualLayout>
                <c:xMode val="edge"/>
                <c:yMode val="edge"/>
                <c:x val="1.3058238349301448E-3"/>
                <c:y val="0.34777039588801401"/>
              </c:manualLayout>
            </c:layout>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effectLst>
                      <a:outerShdw blurRad="50800" dist="50800" dir="5400000" sx="23000" sy="23000" algn="ctr" rotWithShape="0">
                        <a:srgbClr val="000000">
                          <a:alpha val="43137"/>
                        </a:srgbClr>
                      </a:outerShdw>
                    </a:effectLst>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effectLst>
            <a:outerShdw blurRad="50800" dist="50800" dir="5400000" sx="23000" sy="23000" algn="ctr" rotWithShape="0">
              <a:srgbClr val="000000">
                <a:alpha val="43137"/>
              </a:srgbClr>
            </a:outerShdw>
          </a:effectLst>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Per City </a:t>
            </a:r>
          </a:p>
        </c:rich>
      </c:tx>
      <c:layout>
        <c:manualLayout>
          <c:xMode val="edge"/>
          <c:yMode val="edge"/>
          <c:x val="0.48700167339049671"/>
          <c:y val="2.453987730061349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135433070866143"/>
          <c:y val="0.14540505289599537"/>
          <c:w val="0.86462230124460249"/>
          <c:h val="0.79066573709536303"/>
        </c:manualLayout>
      </c:layout>
      <c:barChart>
        <c:barDir val="col"/>
        <c:grouping val="clustered"/>
        <c:varyColors val="0"/>
        <c:ser>
          <c:idx val="0"/>
          <c:order val="0"/>
          <c:tx>
            <c:strRef>
              <c:f>Working_Sheet!$E$84</c:f>
              <c:strCache>
                <c:ptCount val="1"/>
                <c:pt idx="0">
                  <c:v>Sales</c:v>
                </c:pt>
              </c:strCache>
            </c:strRef>
          </c:tx>
          <c:spPr>
            <a:solidFill>
              <a:schemeClr val="accent1"/>
            </a:solidFill>
            <a:ln cap="flat">
              <a:solidFill>
                <a:schemeClr val="accent1"/>
              </a:solidFill>
            </a:ln>
            <a:effectLst>
              <a:outerShdw blurRad="50800" dist="38100" dir="8100000" algn="tr" rotWithShape="0">
                <a:prstClr val="black">
                  <a:alpha val="40000"/>
                </a:prstClr>
              </a:outerShdw>
            </a:effectLst>
          </c:spPr>
          <c:invertIfNegative val="0"/>
          <c:dLbls>
            <c:numFmt formatCode="#,##0" sourceLinked="0"/>
            <c:spPr>
              <a:noFill/>
              <a:ln>
                <a:noFill/>
              </a:ln>
              <a:effectLst>
                <a:softEdge rad="12700"/>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Working_Sheet!$D$85:$D$94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Working_Sheet!$E$85:$E$94</c:f>
              <c:numCache>
                <c:formatCode>General</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B266-E547-99EE-6E7076479B8D}"/>
            </c:ext>
          </c:extLst>
        </c:ser>
        <c:dLbls>
          <c:showLegendKey val="0"/>
          <c:showVal val="0"/>
          <c:showCatName val="0"/>
          <c:showSerName val="0"/>
          <c:showPercent val="0"/>
          <c:showBubbleSize val="0"/>
        </c:dLbls>
        <c:gapWidth val="178"/>
        <c:overlap val="-36"/>
        <c:axId val="515357791"/>
        <c:axId val="541328367"/>
      </c:barChart>
      <c:catAx>
        <c:axId val="515357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41328367"/>
        <c:crosses val="autoZero"/>
        <c:auto val="1"/>
        <c:lblAlgn val="ctr"/>
        <c:lblOffset val="100"/>
        <c:noMultiLvlLbl val="0"/>
      </c:catAx>
      <c:valAx>
        <c:axId val="541328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n-US"/>
          </a:p>
        </c:txPr>
        <c:crossAx val="515357791"/>
        <c:crosses val="autoZero"/>
        <c:crossBetween val="between"/>
        <c:dispUnits>
          <c:builtInUnit val="hundreds"/>
          <c:dispUnitsLbl>
            <c:layout>
              <c:manualLayout>
                <c:xMode val="edge"/>
                <c:yMode val="edge"/>
                <c:x val="2.3598905161566503E-2"/>
                <c:y val="0.35697140234771269"/>
              </c:manualLayout>
            </c:layout>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8</xdr:col>
      <xdr:colOff>558800</xdr:colOff>
      <xdr:row>18</xdr:row>
      <xdr:rowOff>190500</xdr:rowOff>
    </xdr:from>
    <xdr:to>
      <xdr:col>10</xdr:col>
      <xdr:colOff>431800</xdr:colOff>
      <xdr:row>31</xdr:row>
      <xdr:rowOff>168272</xdr:rowOff>
    </xdr:to>
    <mc:AlternateContent xmlns:mc="http://schemas.openxmlformats.org/markup-compatibility/2006" xmlns:a14="http://schemas.microsoft.com/office/drawing/2010/main">
      <mc:Choice Requires="a14">
        <xdr:graphicFrame macro="">
          <xdr:nvGraphicFramePr>
            <xdr:cNvPr id="4" name="Category_table1,2">
              <a:extLst>
                <a:ext uri="{FF2B5EF4-FFF2-40B4-BE49-F238E27FC236}">
                  <a16:creationId xmlns:a16="http://schemas.microsoft.com/office/drawing/2014/main" id="{628DD0F1-A4BA-C34A-C2A5-6C067331B7C9}"/>
                </a:ext>
              </a:extLst>
            </xdr:cNvPr>
            <xdr:cNvGraphicFramePr/>
          </xdr:nvGraphicFramePr>
          <xdr:xfrm>
            <a:off x="0" y="0"/>
            <a:ext cx="0" cy="0"/>
          </xdr:xfrm>
          <a:graphic>
            <a:graphicData uri="http://schemas.microsoft.com/office/drawing/2010/slicer">
              <sle:slicer xmlns:sle="http://schemas.microsoft.com/office/drawing/2010/slicer" name="Category_table1,2"/>
            </a:graphicData>
          </a:graphic>
        </xdr:graphicFrame>
      </mc:Choice>
      <mc:Fallback xmlns="">
        <xdr:sp macro="" textlink="">
          <xdr:nvSpPr>
            <xdr:cNvPr id="0" name=""/>
            <xdr:cNvSpPr>
              <a:spLocks noTextEdit="1"/>
            </xdr:cNvSpPr>
          </xdr:nvSpPr>
          <xdr:spPr>
            <a:xfrm>
              <a:off x="8737600" y="38608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101600</xdr:colOff>
      <xdr:row>41</xdr:row>
      <xdr:rowOff>139700</xdr:rowOff>
    </xdr:from>
    <xdr:to>
      <xdr:col>11</xdr:col>
      <xdr:colOff>266700</xdr:colOff>
      <xdr:row>54</xdr:row>
      <xdr:rowOff>117472</xdr:rowOff>
    </xdr:to>
    <mc:AlternateContent xmlns:mc="http://schemas.openxmlformats.org/markup-compatibility/2006" xmlns:a14="http://schemas.microsoft.com/office/drawing/2010/main">
      <mc:Choice Requires="a14">
        <xdr:graphicFrame macro="">
          <xdr:nvGraphicFramePr>
            <xdr:cNvPr id="5" name="Segment_table3,4">
              <a:extLst>
                <a:ext uri="{FF2B5EF4-FFF2-40B4-BE49-F238E27FC236}">
                  <a16:creationId xmlns:a16="http://schemas.microsoft.com/office/drawing/2014/main" id="{F1B91737-7ABC-C7B6-4391-43A1CC654801}"/>
                </a:ext>
              </a:extLst>
            </xdr:cNvPr>
            <xdr:cNvGraphicFramePr/>
          </xdr:nvGraphicFramePr>
          <xdr:xfrm>
            <a:off x="0" y="0"/>
            <a:ext cx="0" cy="0"/>
          </xdr:xfrm>
          <a:graphic>
            <a:graphicData uri="http://schemas.microsoft.com/office/drawing/2010/slicer">
              <sle:slicer xmlns:sle="http://schemas.microsoft.com/office/drawing/2010/slicer" name="Segment_table3,4"/>
            </a:graphicData>
          </a:graphic>
        </xdr:graphicFrame>
      </mc:Choice>
      <mc:Fallback xmlns="">
        <xdr:sp macro="" textlink="">
          <xdr:nvSpPr>
            <xdr:cNvPr id="0" name=""/>
            <xdr:cNvSpPr>
              <a:spLocks noTextEdit="1"/>
            </xdr:cNvSpPr>
          </xdr:nvSpPr>
          <xdr:spPr>
            <a:xfrm>
              <a:off x="9347200" y="84836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711200</xdr:colOff>
      <xdr:row>106</xdr:row>
      <xdr:rowOff>0</xdr:rowOff>
    </xdr:from>
    <xdr:to>
      <xdr:col>14</xdr:col>
      <xdr:colOff>0</xdr:colOff>
      <xdr:row>119</xdr:row>
      <xdr:rowOff>101600</xdr:rowOff>
    </xdr:to>
    <xdr:graphicFrame macro="">
      <xdr:nvGraphicFramePr>
        <xdr:cNvPr id="7" name="Chart 6">
          <a:extLst>
            <a:ext uri="{FF2B5EF4-FFF2-40B4-BE49-F238E27FC236}">
              <a16:creationId xmlns:a16="http://schemas.microsoft.com/office/drawing/2014/main" id="{8E4758E7-B62F-8E15-FB26-66CCFC70EB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342900</xdr:colOff>
      <xdr:row>78</xdr:row>
      <xdr:rowOff>76200</xdr:rowOff>
    </xdr:from>
    <xdr:to>
      <xdr:col>6</xdr:col>
      <xdr:colOff>1054100</xdr:colOff>
      <xdr:row>91</xdr:row>
      <xdr:rowOff>53972</xdr:rowOff>
    </xdr:to>
    <mc:AlternateContent xmlns:mc="http://schemas.openxmlformats.org/markup-compatibility/2006" xmlns:a14="http://schemas.microsoft.com/office/drawing/2010/main">
      <mc:Choice Requires="a14">
        <xdr:graphicFrame macro="">
          <xdr:nvGraphicFramePr>
            <xdr:cNvPr id="8" name="Segment-charts">
              <a:extLst>
                <a:ext uri="{FF2B5EF4-FFF2-40B4-BE49-F238E27FC236}">
                  <a16:creationId xmlns:a16="http://schemas.microsoft.com/office/drawing/2014/main" id="{DCCA7CC7-E192-D899-662D-B3857DD70B9E}"/>
                </a:ext>
              </a:extLst>
            </xdr:cNvPr>
            <xdr:cNvGraphicFramePr/>
          </xdr:nvGraphicFramePr>
          <xdr:xfrm>
            <a:off x="0" y="0"/>
            <a:ext cx="0" cy="0"/>
          </xdr:xfrm>
          <a:graphic>
            <a:graphicData uri="http://schemas.microsoft.com/office/drawing/2010/slicer">
              <sle:slicer xmlns:sle="http://schemas.microsoft.com/office/drawing/2010/slicer" name="Segment-charts"/>
            </a:graphicData>
          </a:graphic>
        </xdr:graphicFrame>
      </mc:Choice>
      <mc:Fallback xmlns="">
        <xdr:sp macro="" textlink="">
          <xdr:nvSpPr>
            <xdr:cNvPr id="0" name=""/>
            <xdr:cNvSpPr>
              <a:spLocks noTextEdit="1"/>
            </xdr:cNvSpPr>
          </xdr:nvSpPr>
          <xdr:spPr>
            <a:xfrm>
              <a:off x="5549900" y="159385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444500</xdr:colOff>
      <xdr:row>78</xdr:row>
      <xdr:rowOff>76200</xdr:rowOff>
    </xdr:from>
    <xdr:to>
      <xdr:col>9</xdr:col>
      <xdr:colOff>558800</xdr:colOff>
      <xdr:row>91</xdr:row>
      <xdr:rowOff>53972</xdr:rowOff>
    </xdr:to>
    <mc:AlternateContent xmlns:mc="http://schemas.openxmlformats.org/markup-compatibility/2006" xmlns:a14="http://schemas.microsoft.com/office/drawing/2010/main">
      <mc:Choice Requires="a14">
        <xdr:graphicFrame macro="">
          <xdr:nvGraphicFramePr>
            <xdr:cNvPr id="9" name="Category_ charts">
              <a:extLst>
                <a:ext uri="{FF2B5EF4-FFF2-40B4-BE49-F238E27FC236}">
                  <a16:creationId xmlns:a16="http://schemas.microsoft.com/office/drawing/2014/main" id="{6114FF4C-67DE-AD9D-3D45-CDD86CA3272E}"/>
                </a:ext>
              </a:extLst>
            </xdr:cNvPr>
            <xdr:cNvGraphicFramePr/>
          </xdr:nvGraphicFramePr>
          <xdr:xfrm>
            <a:off x="0" y="0"/>
            <a:ext cx="0" cy="0"/>
          </xdr:xfrm>
          <a:graphic>
            <a:graphicData uri="http://schemas.microsoft.com/office/drawing/2010/slicer">
              <sle:slicer xmlns:sle="http://schemas.microsoft.com/office/drawing/2010/slicer" name="Category_ charts"/>
            </a:graphicData>
          </a:graphic>
        </xdr:graphicFrame>
      </mc:Choice>
      <mc:Fallback xmlns="">
        <xdr:sp macro="" textlink="">
          <xdr:nvSpPr>
            <xdr:cNvPr id="0" name=""/>
            <xdr:cNvSpPr>
              <a:spLocks noTextEdit="1"/>
            </xdr:cNvSpPr>
          </xdr:nvSpPr>
          <xdr:spPr>
            <a:xfrm>
              <a:off x="7823200" y="15938500"/>
              <a:ext cx="1828800" cy="26193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736600</xdr:colOff>
      <xdr:row>78</xdr:row>
      <xdr:rowOff>88900</xdr:rowOff>
    </xdr:from>
    <xdr:to>
      <xdr:col>12</xdr:col>
      <xdr:colOff>50800</xdr:colOff>
      <xdr:row>87</xdr:row>
      <xdr:rowOff>0</xdr:rowOff>
    </xdr:to>
    <mc:AlternateContent xmlns:mc="http://schemas.openxmlformats.org/markup-compatibility/2006" xmlns:a14="http://schemas.microsoft.com/office/drawing/2010/main">
      <mc:Choice Requires="a14">
        <xdr:graphicFrame macro="">
          <xdr:nvGraphicFramePr>
            <xdr:cNvPr id="11" name="Ship Mode_ charts">
              <a:extLst>
                <a:ext uri="{FF2B5EF4-FFF2-40B4-BE49-F238E27FC236}">
                  <a16:creationId xmlns:a16="http://schemas.microsoft.com/office/drawing/2014/main" id="{A3EF61FD-22F5-7C52-BA32-CBD9E1A047C7}"/>
                </a:ext>
              </a:extLst>
            </xdr:cNvPr>
            <xdr:cNvGraphicFramePr/>
          </xdr:nvGraphicFramePr>
          <xdr:xfrm>
            <a:off x="0" y="0"/>
            <a:ext cx="0" cy="0"/>
          </xdr:xfrm>
          <a:graphic>
            <a:graphicData uri="http://schemas.microsoft.com/office/drawing/2010/slicer">
              <sle:slicer xmlns:sle="http://schemas.microsoft.com/office/drawing/2010/slicer" name="Ship Mode_ charts"/>
            </a:graphicData>
          </a:graphic>
        </xdr:graphicFrame>
      </mc:Choice>
      <mc:Fallback xmlns="">
        <xdr:sp macro="" textlink="">
          <xdr:nvSpPr>
            <xdr:cNvPr id="0" name=""/>
            <xdr:cNvSpPr>
              <a:spLocks noTextEdit="1"/>
            </xdr:cNvSpPr>
          </xdr:nvSpPr>
          <xdr:spPr>
            <a:xfrm>
              <a:off x="9982200" y="15951200"/>
              <a:ext cx="1828800" cy="1739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0</xdr:colOff>
      <xdr:row>62</xdr:row>
      <xdr:rowOff>0</xdr:rowOff>
    </xdr:from>
    <xdr:to>
      <xdr:col>23</xdr:col>
      <xdr:colOff>221545</xdr:colOff>
      <xdr:row>80</xdr:row>
      <xdr:rowOff>0</xdr:rowOff>
    </xdr:to>
    <xdr:graphicFrame macro="">
      <xdr:nvGraphicFramePr>
        <xdr:cNvPr id="10" name="Chart 9">
          <a:extLst>
            <a:ext uri="{FF2B5EF4-FFF2-40B4-BE49-F238E27FC236}">
              <a16:creationId xmlns:a16="http://schemas.microsoft.com/office/drawing/2014/main" id="{A5CB437F-0DED-5B44-B0D9-A7CBD460BC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63500</xdr:colOff>
      <xdr:row>0</xdr:row>
      <xdr:rowOff>0</xdr:rowOff>
    </xdr:from>
    <xdr:to>
      <xdr:col>9</xdr:col>
      <xdr:colOff>558800</xdr:colOff>
      <xdr:row>9</xdr:row>
      <xdr:rowOff>0</xdr:rowOff>
    </xdr:to>
    <mc:AlternateContent xmlns:mc="http://schemas.openxmlformats.org/markup-compatibility/2006" xmlns:a14="http://schemas.microsoft.com/office/drawing/2010/main">
      <mc:Choice Requires="a14">
        <xdr:graphicFrame macro="">
          <xdr:nvGraphicFramePr>
            <xdr:cNvPr id="12" name="Category-header 1">
              <a:extLst>
                <a:ext uri="{FF2B5EF4-FFF2-40B4-BE49-F238E27FC236}">
                  <a16:creationId xmlns:a16="http://schemas.microsoft.com/office/drawing/2014/main" id="{345F6CB7-07CE-F84F-A31D-36E3BD10194C}"/>
                </a:ext>
              </a:extLst>
            </xdr:cNvPr>
            <xdr:cNvGraphicFramePr/>
          </xdr:nvGraphicFramePr>
          <xdr:xfrm>
            <a:off x="0" y="0"/>
            <a:ext cx="0" cy="0"/>
          </xdr:xfrm>
          <a:graphic>
            <a:graphicData uri="http://schemas.microsoft.com/office/drawing/2010/slicer">
              <sle:slicer xmlns:sle="http://schemas.microsoft.com/office/drawing/2010/slicer" name="Category-header 1"/>
            </a:graphicData>
          </a:graphic>
        </xdr:graphicFrame>
      </mc:Choice>
      <mc:Fallback xmlns="">
        <xdr:sp macro="" textlink="">
          <xdr:nvSpPr>
            <xdr:cNvPr id="0" name=""/>
            <xdr:cNvSpPr>
              <a:spLocks noTextEdit="1"/>
            </xdr:cNvSpPr>
          </xdr:nvSpPr>
          <xdr:spPr>
            <a:xfrm>
              <a:off x="7226300" y="0"/>
              <a:ext cx="2209800" cy="18288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431801</xdr:colOff>
      <xdr:row>0</xdr:row>
      <xdr:rowOff>34928</xdr:rowOff>
    </xdr:from>
    <xdr:to>
      <xdr:col>13</xdr:col>
      <xdr:colOff>1</xdr:colOff>
      <xdr:row>9</xdr:row>
      <xdr:rowOff>0</xdr:rowOff>
    </xdr:to>
    <mc:AlternateContent xmlns:mc="http://schemas.openxmlformats.org/markup-compatibility/2006" xmlns:a14="http://schemas.microsoft.com/office/drawing/2010/main">
      <mc:Choice Requires="a14">
        <xdr:graphicFrame macro="">
          <xdr:nvGraphicFramePr>
            <xdr:cNvPr id="13" name="Segment-header 1">
              <a:extLst>
                <a:ext uri="{FF2B5EF4-FFF2-40B4-BE49-F238E27FC236}">
                  <a16:creationId xmlns:a16="http://schemas.microsoft.com/office/drawing/2014/main" id="{B3D08CCA-1698-4147-BE40-2ED1B9C7349D}"/>
                </a:ext>
              </a:extLst>
            </xdr:cNvPr>
            <xdr:cNvGraphicFramePr/>
          </xdr:nvGraphicFramePr>
          <xdr:xfrm>
            <a:off x="0" y="0"/>
            <a:ext cx="0" cy="0"/>
          </xdr:xfrm>
          <a:graphic>
            <a:graphicData uri="http://schemas.microsoft.com/office/drawing/2010/slicer">
              <sle:slicer xmlns:sle="http://schemas.microsoft.com/office/drawing/2010/slicer" name="Segment-header 1"/>
            </a:graphicData>
          </a:graphic>
        </xdr:graphicFrame>
      </mc:Choice>
      <mc:Fallback xmlns="">
        <xdr:sp macro="" textlink="">
          <xdr:nvSpPr>
            <xdr:cNvPr id="0" name=""/>
            <xdr:cNvSpPr>
              <a:spLocks noTextEdit="1"/>
            </xdr:cNvSpPr>
          </xdr:nvSpPr>
          <xdr:spPr>
            <a:xfrm>
              <a:off x="10350501" y="34928"/>
              <a:ext cx="2044700" cy="17938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2</xdr:col>
      <xdr:colOff>10936</xdr:colOff>
      <xdr:row>5</xdr:row>
      <xdr:rowOff>158750</xdr:rowOff>
    </xdr:from>
    <xdr:to>
      <xdr:col>4</xdr:col>
      <xdr:colOff>506236</xdr:colOff>
      <xdr:row>10</xdr:row>
      <xdr:rowOff>137231</xdr:rowOff>
    </xdr:to>
    <xdr:sp macro="" textlink="Working_Sheet!B4">
      <xdr:nvSpPr>
        <xdr:cNvPr id="2" name="Rounded Rectangle 1">
          <a:extLst>
            <a:ext uri="{FF2B5EF4-FFF2-40B4-BE49-F238E27FC236}">
              <a16:creationId xmlns:a16="http://schemas.microsoft.com/office/drawing/2014/main" id="{AAD83685-3599-0963-FAED-99203E8FC19C}"/>
            </a:ext>
          </a:extLst>
        </xdr:cNvPr>
        <xdr:cNvSpPr/>
      </xdr:nvSpPr>
      <xdr:spPr>
        <a:xfrm>
          <a:off x="1646061" y="1190625"/>
          <a:ext cx="2495550" cy="10103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1659872D-13FE-B74E-BABF-D059824BD41F}" type="TxLink">
            <a:rPr lang="en-US" sz="2800" b="1" i="0" u="none" strike="noStrike">
              <a:solidFill>
                <a:schemeClr val="bg1"/>
              </a:solidFill>
              <a:latin typeface="Calibri"/>
              <a:ea typeface="+mn-ea"/>
              <a:cs typeface="Calibri"/>
            </a:rPr>
            <a:pPr marL="0" indent="0" algn="ctr"/>
            <a:t> 733,215 </a:t>
          </a:fld>
          <a:endParaRPr lang="en-GB" sz="2800" b="1" i="0" u="none" strike="noStrike">
            <a:solidFill>
              <a:schemeClr val="bg1"/>
            </a:solidFill>
            <a:latin typeface="Calibri"/>
            <a:ea typeface="+mn-ea"/>
            <a:cs typeface="Calibri"/>
          </a:endParaRPr>
        </a:p>
      </xdr:txBody>
    </xdr:sp>
    <xdr:clientData/>
  </xdr:twoCellAnchor>
  <xdr:twoCellAnchor>
    <xdr:from>
      <xdr:col>2</xdr:col>
      <xdr:colOff>232480</xdr:colOff>
      <xdr:row>5</xdr:row>
      <xdr:rowOff>158750</xdr:rowOff>
    </xdr:from>
    <xdr:to>
      <xdr:col>23</xdr:col>
      <xdr:colOff>733425</xdr:colOff>
      <xdr:row>10</xdr:row>
      <xdr:rowOff>137231</xdr:rowOff>
    </xdr:to>
    <xdr:grpSp>
      <xdr:nvGrpSpPr>
        <xdr:cNvPr id="4" name="Group 3">
          <a:extLst>
            <a:ext uri="{FF2B5EF4-FFF2-40B4-BE49-F238E27FC236}">
              <a16:creationId xmlns:a16="http://schemas.microsoft.com/office/drawing/2014/main" id="{E31AA85F-8909-DFBD-8D11-EBD9ED0ACF40}"/>
            </a:ext>
          </a:extLst>
        </xdr:cNvPr>
        <xdr:cNvGrpSpPr/>
      </xdr:nvGrpSpPr>
      <xdr:grpSpPr>
        <a:xfrm>
          <a:off x="1865337" y="1156607"/>
          <a:ext cx="18825231" cy="976338"/>
          <a:chOff x="1946980" y="825500"/>
          <a:chExt cx="18693695" cy="1010356"/>
        </a:xfrm>
      </xdr:grpSpPr>
      <xdr:sp macro="" textlink="">
        <xdr:nvSpPr>
          <xdr:cNvPr id="8" name="TextBox 7">
            <a:extLst>
              <a:ext uri="{FF2B5EF4-FFF2-40B4-BE49-F238E27FC236}">
                <a16:creationId xmlns:a16="http://schemas.microsoft.com/office/drawing/2014/main" id="{1E5E0103-FEA6-95B5-9952-26536E17F8AD}"/>
              </a:ext>
            </a:extLst>
          </xdr:cNvPr>
          <xdr:cNvSpPr txBox="1"/>
        </xdr:nvSpPr>
        <xdr:spPr>
          <a:xfrm>
            <a:off x="1946980" y="825500"/>
            <a:ext cx="1948039"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solidFill>
                    <a:schemeClr val="bg1">
                      <a:lumMod val="95000"/>
                    </a:schemeClr>
                  </a:solidFill>
                </a:ln>
                <a:solidFill>
                  <a:schemeClr val="bg1"/>
                </a:solidFill>
              </a:rPr>
              <a:t>Sales</a:t>
            </a:r>
            <a:r>
              <a:rPr lang="en-GB" sz="1400" baseline="0">
                <a:ln>
                  <a:solidFill>
                    <a:schemeClr val="bg1">
                      <a:lumMod val="95000"/>
                    </a:schemeClr>
                  </a:solidFill>
                </a:ln>
                <a:solidFill>
                  <a:schemeClr val="bg1"/>
                </a:solidFill>
              </a:rPr>
              <a:t> Latest Year</a:t>
            </a:r>
            <a:endParaRPr lang="en-GB" sz="1400">
              <a:ln>
                <a:solidFill>
                  <a:schemeClr val="bg1">
                    <a:lumMod val="95000"/>
                  </a:schemeClr>
                </a:solidFill>
              </a:ln>
              <a:solidFill>
                <a:schemeClr val="bg1"/>
              </a:solidFill>
            </a:endParaRPr>
          </a:p>
        </xdr:txBody>
      </xdr:sp>
      <xdr:sp macro="" textlink="Working_Sheet!B3">
        <xdr:nvSpPr>
          <xdr:cNvPr id="20" name="Rounded Rectangle 19">
            <a:extLst>
              <a:ext uri="{FF2B5EF4-FFF2-40B4-BE49-F238E27FC236}">
                <a16:creationId xmlns:a16="http://schemas.microsoft.com/office/drawing/2014/main" id="{C6A6C5C0-2CD9-1DB4-C317-CCD018ED0623}"/>
              </a:ext>
            </a:extLst>
          </xdr:cNvPr>
          <xdr:cNvSpPr/>
        </xdr:nvSpPr>
        <xdr:spPr>
          <a:xfrm>
            <a:off x="4959350" y="825500"/>
            <a:ext cx="2505075" cy="10103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DBA7D415-C6C5-3546-AA52-EF849BE1A383}" type="TxLink">
              <a:rPr lang="en-US" sz="2800" b="1" i="0" u="none" strike="noStrike">
                <a:solidFill>
                  <a:schemeClr val="bg1"/>
                </a:solidFill>
                <a:latin typeface="Calibri"/>
                <a:ea typeface="+mn-ea"/>
                <a:cs typeface="Calibri"/>
              </a:rPr>
              <a:pPr marL="0" indent="0" algn="ctr"/>
              <a:t> 609,206 </a:t>
            </a:fld>
            <a:endParaRPr lang="en-GB" sz="2800" b="1" i="0" u="none" strike="noStrike">
              <a:solidFill>
                <a:schemeClr val="bg1"/>
              </a:solidFill>
              <a:latin typeface="Calibri"/>
              <a:ea typeface="+mn-ea"/>
              <a:cs typeface="Calibri"/>
            </a:endParaRPr>
          </a:p>
        </xdr:txBody>
      </xdr:sp>
      <xdr:sp macro="" textlink="">
        <xdr:nvSpPr>
          <xdr:cNvPr id="21" name="TextBox 20">
            <a:extLst>
              <a:ext uri="{FF2B5EF4-FFF2-40B4-BE49-F238E27FC236}">
                <a16:creationId xmlns:a16="http://schemas.microsoft.com/office/drawing/2014/main" id="{052655DC-3A21-4FD8-25AC-3A26F73823D4}"/>
              </a:ext>
            </a:extLst>
          </xdr:cNvPr>
          <xdr:cNvSpPr txBox="1"/>
        </xdr:nvSpPr>
        <xdr:spPr>
          <a:xfrm>
            <a:off x="5244394" y="825500"/>
            <a:ext cx="1957564"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solidFill>
                    <a:schemeClr val="bg1">
                      <a:lumMod val="95000"/>
                    </a:schemeClr>
                  </a:solidFill>
                </a:ln>
                <a:solidFill>
                  <a:schemeClr val="bg1"/>
                </a:solidFill>
              </a:rPr>
              <a:t>Sales</a:t>
            </a:r>
            <a:r>
              <a:rPr lang="en-GB" sz="1400" baseline="0">
                <a:ln>
                  <a:solidFill>
                    <a:schemeClr val="bg1">
                      <a:lumMod val="95000"/>
                    </a:schemeClr>
                  </a:solidFill>
                </a:ln>
                <a:solidFill>
                  <a:schemeClr val="bg1"/>
                </a:solidFill>
              </a:rPr>
              <a:t> last Year</a:t>
            </a:r>
            <a:endParaRPr lang="en-GB" sz="1400">
              <a:ln>
                <a:solidFill>
                  <a:schemeClr val="bg1">
                    <a:lumMod val="95000"/>
                  </a:schemeClr>
                </a:solidFill>
              </a:ln>
              <a:solidFill>
                <a:schemeClr val="bg1"/>
              </a:solidFill>
            </a:endParaRPr>
          </a:p>
        </xdr:txBody>
      </xdr:sp>
      <xdr:sp macro="" textlink="Working_Sheet!E3">
        <xdr:nvSpPr>
          <xdr:cNvPr id="23" name="Rounded Rectangle 22">
            <a:extLst>
              <a:ext uri="{FF2B5EF4-FFF2-40B4-BE49-F238E27FC236}">
                <a16:creationId xmlns:a16="http://schemas.microsoft.com/office/drawing/2014/main" id="{5C01ACB6-A9FA-179C-33D7-7855FDC842C1}"/>
              </a:ext>
            </a:extLst>
          </xdr:cNvPr>
          <xdr:cNvSpPr/>
        </xdr:nvSpPr>
        <xdr:spPr>
          <a:xfrm>
            <a:off x="8261350" y="825500"/>
            <a:ext cx="2495550" cy="10103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F3BF1E9-6E0D-FC4A-8C2C-70E8940041C1}" type="TxLink">
              <a:rPr lang="en-US" sz="2800" b="1" i="0" u="none" strike="noStrike">
                <a:solidFill>
                  <a:schemeClr val="bg1"/>
                </a:solidFill>
                <a:latin typeface="Calibri"/>
                <a:ea typeface="+mn-ea"/>
                <a:cs typeface="Calibri"/>
              </a:rPr>
              <a:pPr marL="0" indent="0" algn="ctr"/>
              <a:t>20%</a:t>
            </a:fld>
            <a:endParaRPr lang="en-GB" sz="2800" b="1" i="0" u="none" strike="noStrike">
              <a:solidFill>
                <a:schemeClr val="bg1"/>
              </a:solidFill>
              <a:latin typeface="Calibri"/>
              <a:ea typeface="+mn-ea"/>
              <a:cs typeface="Calibri"/>
            </a:endParaRPr>
          </a:p>
        </xdr:txBody>
      </xdr:sp>
      <xdr:sp macro="" textlink="">
        <xdr:nvSpPr>
          <xdr:cNvPr id="24" name="TextBox 23">
            <a:extLst>
              <a:ext uri="{FF2B5EF4-FFF2-40B4-BE49-F238E27FC236}">
                <a16:creationId xmlns:a16="http://schemas.microsoft.com/office/drawing/2014/main" id="{F168A9C4-6E87-2024-FD9A-85E90294337F}"/>
              </a:ext>
            </a:extLst>
          </xdr:cNvPr>
          <xdr:cNvSpPr txBox="1"/>
        </xdr:nvSpPr>
        <xdr:spPr>
          <a:xfrm>
            <a:off x="8546394" y="825500"/>
            <a:ext cx="1948039"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solidFill>
                    <a:schemeClr val="bg1">
                      <a:lumMod val="95000"/>
                    </a:schemeClr>
                  </a:solidFill>
                </a:ln>
                <a:solidFill>
                  <a:schemeClr val="bg1"/>
                </a:solidFill>
              </a:rPr>
              <a:t>Sales</a:t>
            </a:r>
            <a:r>
              <a:rPr lang="en-GB" sz="1400" baseline="0">
                <a:ln>
                  <a:solidFill>
                    <a:schemeClr val="bg1">
                      <a:lumMod val="95000"/>
                    </a:schemeClr>
                  </a:solidFill>
                </a:ln>
                <a:solidFill>
                  <a:schemeClr val="bg1"/>
                </a:solidFill>
              </a:rPr>
              <a:t> Growth vs PY</a:t>
            </a:r>
            <a:endParaRPr lang="en-GB" sz="1400">
              <a:ln>
                <a:solidFill>
                  <a:schemeClr val="bg1">
                    <a:lumMod val="95000"/>
                  </a:schemeClr>
                </a:solidFill>
              </a:ln>
              <a:solidFill>
                <a:schemeClr val="bg1"/>
              </a:solidFill>
            </a:endParaRPr>
          </a:p>
        </xdr:txBody>
      </xdr:sp>
      <xdr:sp macro="" textlink="Working_Sheet!C4">
        <xdr:nvSpPr>
          <xdr:cNvPr id="26" name="Rounded Rectangle 25">
            <a:extLst>
              <a:ext uri="{FF2B5EF4-FFF2-40B4-BE49-F238E27FC236}">
                <a16:creationId xmlns:a16="http://schemas.microsoft.com/office/drawing/2014/main" id="{AC5B2AEE-9ECD-51D4-C825-C46F615CCB6D}"/>
              </a:ext>
            </a:extLst>
          </xdr:cNvPr>
          <xdr:cNvSpPr/>
        </xdr:nvSpPr>
        <xdr:spPr>
          <a:xfrm>
            <a:off x="11557000" y="825500"/>
            <a:ext cx="2495550" cy="10103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7A54AEA3-5C56-D947-8AD9-B537A62ACE8B}" type="TxLink">
              <a:rPr lang="en-US" sz="2800" b="1" i="0" u="none" strike="noStrike">
                <a:solidFill>
                  <a:schemeClr val="bg1"/>
                </a:solidFill>
                <a:latin typeface="Calibri"/>
                <a:ea typeface="+mn-ea"/>
                <a:cs typeface="Calibri"/>
              </a:rPr>
              <a:pPr marL="0" indent="0" algn="ctr"/>
              <a:t> 93,439 </a:t>
            </a:fld>
            <a:endParaRPr lang="en-GB" sz="2800" b="1" i="0" u="none" strike="noStrike">
              <a:solidFill>
                <a:schemeClr val="bg1"/>
              </a:solidFill>
              <a:latin typeface="Calibri"/>
              <a:ea typeface="+mn-ea"/>
              <a:cs typeface="Calibri"/>
            </a:endParaRPr>
          </a:p>
        </xdr:txBody>
      </xdr:sp>
      <xdr:sp macro="" textlink="">
        <xdr:nvSpPr>
          <xdr:cNvPr id="27" name="TextBox 26">
            <a:extLst>
              <a:ext uri="{FF2B5EF4-FFF2-40B4-BE49-F238E27FC236}">
                <a16:creationId xmlns:a16="http://schemas.microsoft.com/office/drawing/2014/main" id="{02810F54-477D-18B0-F85E-B9B1D52F3ADD}"/>
              </a:ext>
            </a:extLst>
          </xdr:cNvPr>
          <xdr:cNvSpPr txBox="1"/>
        </xdr:nvSpPr>
        <xdr:spPr>
          <a:xfrm>
            <a:off x="11842044" y="825500"/>
            <a:ext cx="1948039"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solidFill>
                    <a:schemeClr val="bg1">
                      <a:lumMod val="95000"/>
                    </a:schemeClr>
                  </a:solidFill>
                </a:ln>
                <a:solidFill>
                  <a:schemeClr val="bg1"/>
                </a:solidFill>
              </a:rPr>
              <a:t>Profite</a:t>
            </a:r>
            <a:r>
              <a:rPr lang="en-GB" sz="1400" baseline="0">
                <a:ln>
                  <a:solidFill>
                    <a:schemeClr val="bg1">
                      <a:lumMod val="95000"/>
                    </a:schemeClr>
                  </a:solidFill>
                </a:ln>
                <a:solidFill>
                  <a:schemeClr val="bg1"/>
                </a:solidFill>
              </a:rPr>
              <a:t> Latest Year</a:t>
            </a:r>
            <a:endParaRPr lang="en-GB" sz="1400">
              <a:ln>
                <a:solidFill>
                  <a:schemeClr val="bg1">
                    <a:lumMod val="95000"/>
                  </a:schemeClr>
                </a:solidFill>
              </a:ln>
              <a:solidFill>
                <a:schemeClr val="bg1"/>
              </a:solidFill>
            </a:endParaRPr>
          </a:p>
        </xdr:txBody>
      </xdr:sp>
      <xdr:sp macro="" textlink="Working_Sheet!C3">
        <xdr:nvSpPr>
          <xdr:cNvPr id="29" name="Rounded Rectangle 28">
            <a:extLst>
              <a:ext uri="{FF2B5EF4-FFF2-40B4-BE49-F238E27FC236}">
                <a16:creationId xmlns:a16="http://schemas.microsoft.com/office/drawing/2014/main" id="{6706347E-FD61-FC2E-278E-DAEA122729ED}"/>
              </a:ext>
            </a:extLst>
          </xdr:cNvPr>
          <xdr:cNvSpPr/>
        </xdr:nvSpPr>
        <xdr:spPr>
          <a:xfrm>
            <a:off x="14849475" y="825500"/>
            <a:ext cx="2498725" cy="10103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77BDE40-4D25-D748-8B6F-69A1B9034359}" type="TxLink">
              <a:rPr lang="en-US" sz="2800" b="1" i="0" u="none" strike="noStrike">
                <a:solidFill>
                  <a:schemeClr val="bg1"/>
                </a:solidFill>
                <a:latin typeface="Calibri"/>
                <a:ea typeface="+mn-ea"/>
                <a:cs typeface="Calibri"/>
              </a:rPr>
              <a:pPr marL="0" indent="0" algn="ctr"/>
              <a:t> 81,795 </a:t>
            </a:fld>
            <a:endParaRPr lang="en-GB" sz="2800" b="1" i="0" u="none" strike="noStrike">
              <a:solidFill>
                <a:schemeClr val="bg1"/>
              </a:solidFill>
              <a:latin typeface="Calibri"/>
              <a:ea typeface="+mn-ea"/>
              <a:cs typeface="Calibri"/>
            </a:endParaRPr>
          </a:p>
        </xdr:txBody>
      </xdr:sp>
      <xdr:sp macro="" textlink="">
        <xdr:nvSpPr>
          <xdr:cNvPr id="30" name="TextBox 29">
            <a:extLst>
              <a:ext uri="{FF2B5EF4-FFF2-40B4-BE49-F238E27FC236}">
                <a16:creationId xmlns:a16="http://schemas.microsoft.com/office/drawing/2014/main" id="{BB6C527B-D99B-4E82-DF6D-50A3E3F5835B}"/>
              </a:ext>
            </a:extLst>
          </xdr:cNvPr>
          <xdr:cNvSpPr txBox="1"/>
        </xdr:nvSpPr>
        <xdr:spPr>
          <a:xfrm>
            <a:off x="15134519" y="825500"/>
            <a:ext cx="1951214"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solidFill>
                    <a:schemeClr val="bg1">
                      <a:lumMod val="95000"/>
                    </a:schemeClr>
                  </a:solidFill>
                </a:ln>
                <a:solidFill>
                  <a:schemeClr val="bg1"/>
                </a:solidFill>
              </a:rPr>
              <a:t>Profite Last </a:t>
            </a:r>
            <a:r>
              <a:rPr lang="en-GB" sz="1400" baseline="0">
                <a:ln>
                  <a:solidFill>
                    <a:schemeClr val="bg1">
                      <a:lumMod val="95000"/>
                    </a:schemeClr>
                  </a:solidFill>
                </a:ln>
                <a:solidFill>
                  <a:schemeClr val="bg1"/>
                </a:solidFill>
              </a:rPr>
              <a:t>Year</a:t>
            </a:r>
            <a:endParaRPr lang="en-GB" sz="1400">
              <a:ln>
                <a:solidFill>
                  <a:schemeClr val="bg1">
                    <a:lumMod val="95000"/>
                  </a:schemeClr>
                </a:solidFill>
              </a:ln>
              <a:solidFill>
                <a:schemeClr val="bg1"/>
              </a:solidFill>
            </a:endParaRPr>
          </a:p>
        </xdr:txBody>
      </xdr:sp>
      <xdr:sp macro="" textlink="Working_Sheet!F3">
        <xdr:nvSpPr>
          <xdr:cNvPr id="32" name="Rounded Rectangle 31">
            <a:extLst>
              <a:ext uri="{FF2B5EF4-FFF2-40B4-BE49-F238E27FC236}">
                <a16:creationId xmlns:a16="http://schemas.microsoft.com/office/drawing/2014/main" id="{7A26FB23-2A4F-676C-B846-DDCB3375B5D6}"/>
              </a:ext>
            </a:extLst>
          </xdr:cNvPr>
          <xdr:cNvSpPr/>
        </xdr:nvSpPr>
        <xdr:spPr>
          <a:xfrm>
            <a:off x="18145125" y="825500"/>
            <a:ext cx="2495550" cy="1010356"/>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FB16231-EB40-204B-AAC1-0D8950BECCB7}" type="TxLink">
              <a:rPr lang="en-US" sz="2800" b="1" i="0" u="none" strike="noStrike">
                <a:solidFill>
                  <a:schemeClr val="bg1"/>
                </a:solidFill>
                <a:latin typeface="Calibri"/>
                <a:ea typeface="+mn-ea"/>
                <a:cs typeface="Calibri"/>
              </a:rPr>
              <a:pPr marL="0" indent="0" algn="ctr"/>
              <a:t>14%</a:t>
            </a:fld>
            <a:endParaRPr lang="en-GB" sz="2800" b="1" i="0" u="none" strike="noStrike">
              <a:solidFill>
                <a:schemeClr val="bg1"/>
              </a:solidFill>
              <a:latin typeface="Calibri"/>
              <a:ea typeface="+mn-ea"/>
              <a:cs typeface="Calibri"/>
            </a:endParaRPr>
          </a:p>
        </xdr:txBody>
      </xdr:sp>
      <xdr:sp macro="" textlink="">
        <xdr:nvSpPr>
          <xdr:cNvPr id="33" name="TextBox 32">
            <a:extLst>
              <a:ext uri="{FF2B5EF4-FFF2-40B4-BE49-F238E27FC236}">
                <a16:creationId xmlns:a16="http://schemas.microsoft.com/office/drawing/2014/main" id="{12DDAC6B-08EE-7B68-4430-07C349006206}"/>
              </a:ext>
            </a:extLst>
          </xdr:cNvPr>
          <xdr:cNvSpPr txBox="1"/>
        </xdr:nvSpPr>
        <xdr:spPr>
          <a:xfrm>
            <a:off x="18430169" y="825500"/>
            <a:ext cx="1948039"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1400">
                <a:ln>
                  <a:solidFill>
                    <a:schemeClr val="bg1">
                      <a:lumMod val="95000"/>
                    </a:schemeClr>
                  </a:solidFill>
                </a:ln>
                <a:solidFill>
                  <a:schemeClr val="bg1"/>
                </a:solidFill>
              </a:rPr>
              <a:t>Profite Groth vs</a:t>
            </a:r>
            <a:r>
              <a:rPr lang="en-GB" sz="1400" baseline="0">
                <a:ln>
                  <a:solidFill>
                    <a:schemeClr val="bg1">
                      <a:lumMod val="95000"/>
                    </a:schemeClr>
                  </a:solidFill>
                </a:ln>
                <a:solidFill>
                  <a:schemeClr val="bg1"/>
                </a:solidFill>
              </a:rPr>
              <a:t> PY</a:t>
            </a:r>
            <a:endParaRPr lang="en-GB" sz="1400">
              <a:ln>
                <a:solidFill>
                  <a:schemeClr val="bg1">
                    <a:lumMod val="95000"/>
                  </a:schemeClr>
                </a:solidFill>
              </a:ln>
              <a:solidFill>
                <a:schemeClr val="bg1"/>
              </a:solidFill>
            </a:endParaRPr>
          </a:p>
        </xdr:txBody>
      </xdr:sp>
    </xdr:grpSp>
    <xdr:clientData/>
  </xdr:twoCellAnchor>
  <xdr:twoCellAnchor>
    <xdr:from>
      <xdr:col>1</xdr:col>
      <xdr:colOff>1277055</xdr:colOff>
      <xdr:row>12</xdr:row>
      <xdr:rowOff>0</xdr:rowOff>
    </xdr:from>
    <xdr:to>
      <xdr:col>24</xdr:col>
      <xdr:colOff>0</xdr:colOff>
      <xdr:row>12</xdr:row>
      <xdr:rowOff>0</xdr:rowOff>
    </xdr:to>
    <xdr:cxnSp macro="">
      <xdr:nvCxnSpPr>
        <xdr:cNvPr id="41" name="Straight Connector 40">
          <a:extLst>
            <a:ext uri="{FF2B5EF4-FFF2-40B4-BE49-F238E27FC236}">
              <a16:creationId xmlns:a16="http://schemas.microsoft.com/office/drawing/2014/main" id="{9BCE1FD5-700C-99EE-F661-D5CA28EB093B}"/>
            </a:ext>
          </a:extLst>
        </xdr:cNvPr>
        <xdr:cNvCxnSpPr/>
      </xdr:nvCxnSpPr>
      <xdr:spPr>
        <a:xfrm>
          <a:off x="1619955" y="2108200"/>
          <a:ext cx="19055645" cy="0"/>
        </a:xfrm>
        <a:prstGeom prst="line">
          <a:avLst/>
        </a:prstGeom>
        <a:ln w="190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26811</xdr:colOff>
      <xdr:row>27</xdr:row>
      <xdr:rowOff>292100</xdr:rowOff>
    </xdr:from>
    <xdr:to>
      <xdr:col>24</xdr:col>
      <xdr:colOff>0</xdr:colOff>
      <xdr:row>27</xdr:row>
      <xdr:rowOff>292100</xdr:rowOff>
    </xdr:to>
    <xdr:cxnSp macro="">
      <xdr:nvCxnSpPr>
        <xdr:cNvPr id="44" name="Straight Connector 43">
          <a:extLst>
            <a:ext uri="{FF2B5EF4-FFF2-40B4-BE49-F238E27FC236}">
              <a16:creationId xmlns:a16="http://schemas.microsoft.com/office/drawing/2014/main" id="{028DAE3D-59BE-BA4B-AB5D-63D1B9EC98D6}"/>
            </a:ext>
          </a:extLst>
        </xdr:cNvPr>
        <xdr:cNvCxnSpPr/>
      </xdr:nvCxnSpPr>
      <xdr:spPr>
        <a:xfrm>
          <a:off x="1652411" y="6350000"/>
          <a:ext cx="19023189" cy="0"/>
        </a:xfrm>
        <a:prstGeom prst="line">
          <a:avLst/>
        </a:prstGeom>
        <a:ln w="19050">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159455</xdr:colOff>
      <xdr:row>31</xdr:row>
      <xdr:rowOff>127001</xdr:rowOff>
    </xdr:from>
    <xdr:to>
      <xdr:col>12</xdr:col>
      <xdr:colOff>476250</xdr:colOff>
      <xdr:row>52</xdr:row>
      <xdr:rowOff>142876</xdr:rowOff>
    </xdr:to>
    <xdr:graphicFrame macro="">
      <xdr:nvGraphicFramePr>
        <xdr:cNvPr id="45" name="Chart 44">
          <a:extLst>
            <a:ext uri="{FF2B5EF4-FFF2-40B4-BE49-F238E27FC236}">
              <a16:creationId xmlns:a16="http://schemas.microsoft.com/office/drawing/2014/main" id="{5212E4E5-27BA-1540-A997-6B25958D28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349250</xdr:colOff>
      <xdr:row>31</xdr:row>
      <xdr:rowOff>3175</xdr:rowOff>
    </xdr:from>
    <xdr:to>
      <xdr:col>24</xdr:col>
      <xdr:colOff>301625</xdr:colOff>
      <xdr:row>51</xdr:row>
      <xdr:rowOff>15875</xdr:rowOff>
    </xdr:to>
    <xdr:graphicFrame macro="">
      <xdr:nvGraphicFramePr>
        <xdr:cNvPr id="46" name="Chart 45">
          <a:extLst>
            <a:ext uri="{FF2B5EF4-FFF2-40B4-BE49-F238E27FC236}">
              <a16:creationId xmlns:a16="http://schemas.microsoft.com/office/drawing/2014/main" id="{A65969E6-F83A-844D-AB7E-4EB2394E4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13</xdr:col>
      <xdr:colOff>425450</xdr:colOff>
      <xdr:row>2</xdr:row>
      <xdr:rowOff>138430</xdr:rowOff>
    </xdr:from>
    <xdr:to>
      <xdr:col>23</xdr:col>
      <xdr:colOff>730250</xdr:colOff>
      <xdr:row>4</xdr:row>
      <xdr:rowOff>143510</xdr:rowOff>
    </xdr:to>
    <mc:AlternateContent xmlns:mc="http://schemas.openxmlformats.org/markup-compatibility/2006" xmlns:a14="http://schemas.microsoft.com/office/drawing/2010/main">
      <mc:Choice Requires="a14">
        <xdr:graphicFrame macro="">
          <xdr:nvGraphicFramePr>
            <xdr:cNvPr id="48" name="Segment-header">
              <a:extLst>
                <a:ext uri="{FF2B5EF4-FFF2-40B4-BE49-F238E27FC236}">
                  <a16:creationId xmlns:a16="http://schemas.microsoft.com/office/drawing/2014/main" id="{6953C3EB-7CBF-F749-95B4-02365567E139}"/>
                </a:ext>
              </a:extLst>
            </xdr:cNvPr>
            <xdr:cNvGraphicFramePr/>
          </xdr:nvGraphicFramePr>
          <xdr:xfrm>
            <a:off x="0" y="0"/>
            <a:ext cx="0" cy="0"/>
          </xdr:xfrm>
          <a:graphic>
            <a:graphicData uri="http://schemas.microsoft.com/office/drawing/2010/slicer">
              <sle:slicer xmlns:sle="http://schemas.microsoft.com/office/drawing/2010/slicer" name="Segment-header"/>
            </a:graphicData>
          </a:graphic>
        </xdr:graphicFrame>
      </mc:Choice>
      <mc:Fallback xmlns="">
        <xdr:sp macro="" textlink="">
          <xdr:nvSpPr>
            <xdr:cNvPr id="0" name=""/>
            <xdr:cNvSpPr>
              <a:spLocks noTextEdit="1"/>
            </xdr:cNvSpPr>
          </xdr:nvSpPr>
          <xdr:spPr>
            <a:xfrm>
              <a:off x="11522075" y="551180"/>
              <a:ext cx="9163050" cy="4178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1245304</xdr:colOff>
      <xdr:row>2</xdr:row>
      <xdr:rowOff>138430</xdr:rowOff>
    </xdr:from>
    <xdr:to>
      <xdr:col>12</xdr:col>
      <xdr:colOff>107950</xdr:colOff>
      <xdr:row>4</xdr:row>
      <xdr:rowOff>143510</xdr:rowOff>
    </xdr:to>
    <mc:AlternateContent xmlns:mc="http://schemas.openxmlformats.org/markup-compatibility/2006" xmlns:a14="http://schemas.microsoft.com/office/drawing/2010/main">
      <mc:Choice Requires="a14">
        <xdr:graphicFrame macro="">
          <xdr:nvGraphicFramePr>
            <xdr:cNvPr id="47" name="Category-header">
              <a:extLst>
                <a:ext uri="{FF2B5EF4-FFF2-40B4-BE49-F238E27FC236}">
                  <a16:creationId xmlns:a16="http://schemas.microsoft.com/office/drawing/2014/main" id="{4568FCF0-A97B-7D4B-8EAB-18EF47392AEE}"/>
                </a:ext>
              </a:extLst>
            </xdr:cNvPr>
            <xdr:cNvGraphicFramePr/>
          </xdr:nvGraphicFramePr>
          <xdr:xfrm>
            <a:off x="0" y="0"/>
            <a:ext cx="0" cy="0"/>
          </xdr:xfrm>
          <a:graphic>
            <a:graphicData uri="http://schemas.microsoft.com/office/drawing/2010/slicer">
              <sle:slicer xmlns:sle="http://schemas.microsoft.com/office/drawing/2010/slicer" name="Category-header"/>
            </a:graphicData>
          </a:graphic>
        </xdr:graphicFrame>
      </mc:Choice>
      <mc:Fallback xmlns="">
        <xdr:sp macro="" textlink="">
          <xdr:nvSpPr>
            <xdr:cNvPr id="0" name=""/>
            <xdr:cNvSpPr>
              <a:spLocks noTextEdit="1"/>
            </xdr:cNvSpPr>
          </xdr:nvSpPr>
          <xdr:spPr>
            <a:xfrm>
              <a:off x="1594554" y="551180"/>
              <a:ext cx="9117896" cy="41783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678744</xdr:colOff>
      <xdr:row>28</xdr:row>
      <xdr:rowOff>25987</xdr:rowOff>
    </xdr:from>
    <xdr:to>
      <xdr:col>23</xdr:col>
      <xdr:colOff>254351</xdr:colOff>
      <xdr:row>29</xdr:row>
      <xdr:rowOff>81158</xdr:rowOff>
    </xdr:to>
    <mc:AlternateContent xmlns:mc="http://schemas.openxmlformats.org/markup-compatibility/2006" xmlns:a14="http://schemas.microsoft.com/office/drawing/2010/main">
      <mc:Choice Requires="a14">
        <xdr:graphicFrame macro="">
          <xdr:nvGraphicFramePr>
            <xdr:cNvPr id="52" name="Segment-charts 1">
              <a:extLst>
                <a:ext uri="{FF2B5EF4-FFF2-40B4-BE49-F238E27FC236}">
                  <a16:creationId xmlns:a16="http://schemas.microsoft.com/office/drawing/2014/main" id="{C57AEE3A-D959-5548-803D-14F24216D8E1}"/>
                </a:ext>
              </a:extLst>
            </xdr:cNvPr>
            <xdr:cNvGraphicFramePr/>
          </xdr:nvGraphicFramePr>
          <xdr:xfrm>
            <a:off x="0" y="0"/>
            <a:ext cx="0" cy="0"/>
          </xdr:xfrm>
          <a:graphic>
            <a:graphicData uri="http://schemas.microsoft.com/office/drawing/2010/slicer">
              <sle:slicer xmlns:sle="http://schemas.microsoft.com/office/drawing/2010/slicer" name="Segment-charts 1"/>
            </a:graphicData>
          </a:graphic>
        </xdr:graphicFrame>
      </mc:Choice>
      <mc:Fallback xmlns="">
        <xdr:sp macro="" textlink="">
          <xdr:nvSpPr>
            <xdr:cNvPr id="0" name=""/>
            <xdr:cNvSpPr>
              <a:spLocks noTextEdit="1"/>
            </xdr:cNvSpPr>
          </xdr:nvSpPr>
          <xdr:spPr>
            <a:xfrm>
              <a:off x="14362994" y="6725237"/>
              <a:ext cx="5846232" cy="452046"/>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0</xdr:colOff>
      <xdr:row>28</xdr:row>
      <xdr:rowOff>54464</xdr:rowOff>
    </xdr:from>
    <xdr:to>
      <xdr:col>15</xdr:col>
      <xdr:colOff>597958</xdr:colOff>
      <xdr:row>29</xdr:row>
      <xdr:rowOff>71731</xdr:rowOff>
    </xdr:to>
    <mc:AlternateContent xmlns:mc="http://schemas.openxmlformats.org/markup-compatibility/2006" xmlns:a14="http://schemas.microsoft.com/office/drawing/2010/main">
      <mc:Choice Requires="a14">
        <xdr:graphicFrame macro="">
          <xdr:nvGraphicFramePr>
            <xdr:cNvPr id="53" name="Category_ charts 1">
              <a:extLst>
                <a:ext uri="{FF2B5EF4-FFF2-40B4-BE49-F238E27FC236}">
                  <a16:creationId xmlns:a16="http://schemas.microsoft.com/office/drawing/2014/main" id="{C71994FD-EE19-D242-B735-712F7065B217}"/>
                </a:ext>
              </a:extLst>
            </xdr:cNvPr>
            <xdr:cNvGraphicFramePr/>
          </xdr:nvGraphicFramePr>
          <xdr:xfrm>
            <a:off x="0" y="0"/>
            <a:ext cx="0" cy="0"/>
          </xdr:xfrm>
          <a:graphic>
            <a:graphicData uri="http://schemas.microsoft.com/office/drawing/2010/slicer">
              <sle:slicer xmlns:sle="http://schemas.microsoft.com/office/drawing/2010/slicer" name="Category_ charts 1"/>
            </a:graphicData>
          </a:graphic>
        </xdr:graphicFrame>
      </mc:Choice>
      <mc:Fallback xmlns="">
        <xdr:sp macro="" textlink="">
          <xdr:nvSpPr>
            <xdr:cNvPr id="0" name=""/>
            <xdr:cNvSpPr>
              <a:spLocks noTextEdit="1"/>
            </xdr:cNvSpPr>
          </xdr:nvSpPr>
          <xdr:spPr>
            <a:xfrm>
              <a:off x="8905875" y="6753714"/>
              <a:ext cx="4503208" cy="41414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261055</xdr:colOff>
      <xdr:row>28</xdr:row>
      <xdr:rowOff>52180</xdr:rowOff>
    </xdr:from>
    <xdr:to>
      <xdr:col>9</xdr:col>
      <xdr:colOff>460375</xdr:colOff>
      <xdr:row>29</xdr:row>
      <xdr:rowOff>74015</xdr:rowOff>
    </xdr:to>
    <mc:AlternateContent xmlns:mc="http://schemas.openxmlformats.org/markup-compatibility/2006" xmlns:a14="http://schemas.microsoft.com/office/drawing/2010/main">
      <mc:Choice Requires="a14">
        <xdr:graphicFrame macro="">
          <xdr:nvGraphicFramePr>
            <xdr:cNvPr id="54" name="Ship Mode_ charts 1">
              <a:extLst>
                <a:ext uri="{FF2B5EF4-FFF2-40B4-BE49-F238E27FC236}">
                  <a16:creationId xmlns:a16="http://schemas.microsoft.com/office/drawing/2014/main" id="{0C41D02C-E692-C947-ADB7-9D2C1D007330}"/>
                </a:ext>
              </a:extLst>
            </xdr:cNvPr>
            <xdr:cNvGraphicFramePr/>
          </xdr:nvGraphicFramePr>
          <xdr:xfrm>
            <a:off x="0" y="0"/>
            <a:ext cx="0" cy="0"/>
          </xdr:xfrm>
          <a:graphic>
            <a:graphicData uri="http://schemas.microsoft.com/office/drawing/2010/slicer">
              <sle:slicer xmlns:sle="http://schemas.microsoft.com/office/drawing/2010/slicer" name="Ship Mode_ charts 1"/>
            </a:graphicData>
          </a:graphic>
        </xdr:graphicFrame>
      </mc:Choice>
      <mc:Fallback xmlns="">
        <xdr:sp macro="" textlink="">
          <xdr:nvSpPr>
            <xdr:cNvPr id="0" name=""/>
            <xdr:cNvSpPr>
              <a:spLocks noTextEdit="1"/>
            </xdr:cNvSpPr>
          </xdr:nvSpPr>
          <xdr:spPr>
            <a:xfrm>
              <a:off x="1896180" y="6751430"/>
              <a:ext cx="6469945" cy="41871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1277054</xdr:colOff>
      <xdr:row>12</xdr:row>
      <xdr:rowOff>165100</xdr:rowOff>
    </xdr:from>
    <xdr:to>
      <xdr:col>11</xdr:col>
      <xdr:colOff>673100</xdr:colOff>
      <xdr:row>13</xdr:row>
      <xdr:rowOff>309880</xdr:rowOff>
    </xdr:to>
    <mc:AlternateContent xmlns:mc="http://schemas.openxmlformats.org/markup-compatibility/2006" xmlns:a14="http://schemas.microsoft.com/office/drawing/2010/main">
      <mc:Choice Requires="a14">
        <xdr:graphicFrame macro="">
          <xdr:nvGraphicFramePr>
            <xdr:cNvPr id="58" name="Category_table1,2 1">
              <a:extLst>
                <a:ext uri="{FF2B5EF4-FFF2-40B4-BE49-F238E27FC236}">
                  <a16:creationId xmlns:a16="http://schemas.microsoft.com/office/drawing/2014/main" id="{64A931F9-14FD-5E46-B8F5-3C95D899913D}"/>
                </a:ext>
              </a:extLst>
            </xdr:cNvPr>
            <xdr:cNvGraphicFramePr/>
          </xdr:nvGraphicFramePr>
          <xdr:xfrm>
            <a:off x="0" y="0"/>
            <a:ext cx="0" cy="0"/>
          </xdr:xfrm>
          <a:graphic>
            <a:graphicData uri="http://schemas.microsoft.com/office/drawing/2010/slicer">
              <sle:slicer xmlns:sle="http://schemas.microsoft.com/office/drawing/2010/slicer" name="Category_table1,2 1"/>
            </a:graphicData>
          </a:graphic>
        </xdr:graphicFrame>
      </mc:Choice>
      <mc:Fallback xmlns="">
        <xdr:sp macro="" textlink="">
          <xdr:nvSpPr>
            <xdr:cNvPr id="0" name=""/>
            <xdr:cNvSpPr>
              <a:spLocks noTextEdit="1"/>
            </xdr:cNvSpPr>
          </xdr:nvSpPr>
          <xdr:spPr>
            <a:xfrm>
              <a:off x="1619954" y="2273300"/>
              <a:ext cx="8832146" cy="4114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0</xdr:colOff>
      <xdr:row>12</xdr:row>
      <xdr:rowOff>152400</xdr:rowOff>
    </xdr:from>
    <xdr:to>
      <xdr:col>23</xdr:col>
      <xdr:colOff>800100</xdr:colOff>
      <xdr:row>13</xdr:row>
      <xdr:rowOff>297180</xdr:rowOff>
    </xdr:to>
    <mc:AlternateContent xmlns:mc="http://schemas.openxmlformats.org/markup-compatibility/2006" xmlns:a14="http://schemas.microsoft.com/office/drawing/2010/main">
      <mc:Choice Requires="a14">
        <xdr:graphicFrame macro="">
          <xdr:nvGraphicFramePr>
            <xdr:cNvPr id="59" name="Segment_table3,4 1">
              <a:extLst>
                <a:ext uri="{FF2B5EF4-FFF2-40B4-BE49-F238E27FC236}">
                  <a16:creationId xmlns:a16="http://schemas.microsoft.com/office/drawing/2014/main" id="{8CD1753C-B77B-0F46-8611-D9EE19A5C56D}"/>
                </a:ext>
              </a:extLst>
            </xdr:cNvPr>
            <xdr:cNvGraphicFramePr/>
          </xdr:nvGraphicFramePr>
          <xdr:xfrm>
            <a:off x="0" y="0"/>
            <a:ext cx="0" cy="0"/>
          </xdr:xfrm>
          <a:graphic>
            <a:graphicData uri="http://schemas.microsoft.com/office/drawing/2010/slicer">
              <sle:slicer xmlns:sle="http://schemas.microsoft.com/office/drawing/2010/slicer" name="Segment_table3,4 1"/>
            </a:graphicData>
          </a:graphic>
        </xdr:graphicFrame>
      </mc:Choice>
      <mc:Fallback xmlns="">
        <xdr:sp macro="" textlink="">
          <xdr:nvSpPr>
            <xdr:cNvPr id="0" name=""/>
            <xdr:cNvSpPr>
              <a:spLocks noTextEdit="1"/>
            </xdr:cNvSpPr>
          </xdr:nvSpPr>
          <xdr:spPr>
            <a:xfrm>
              <a:off x="11557000" y="2260600"/>
              <a:ext cx="9093200" cy="41148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121.736565509258" createdVersion="8" refreshedVersion="8" minRefreshableVersion="3" recordCount="9994" xr:uid="{A208C574-22CB-4348-AAA8-FBD011B2E993}">
  <cacheSource type="worksheet">
    <worksheetSource ref="A1:U9995" sheet="Sauce 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2369362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C2BB58-47FF-E841-8177-488EF8C88C7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C5"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3">
    <format dxfId="2">
      <pivotArea collapsedLevelsAreSubtotals="1" fieldPosition="0">
        <references count="1">
          <reference field="22" count="0"/>
        </references>
      </pivotArea>
    </format>
    <format dxfId="1">
      <pivotArea grandRow="1" outline="0" collapsedLevelsAreSubtotals="1" fieldPosition="0"/>
    </format>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5D6CC66-585D-4047-87E7-90B1C8D98660}"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43:H5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h="1" x="0"/>
        <item x="1"/>
        <item h="1"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sortType="descending" defaultSubtotal="0">
      <items count="6">
        <item h="1" sd="0" x="0"/>
        <item h="1" sd="0" x="1"/>
        <item h="1" sd="0" x="2"/>
        <item sd="0" x="3"/>
        <item sd="0" x="4"/>
        <item h="1" sd="0" x="5"/>
      </items>
      <autoSortScope>
        <pivotArea dataOnly="0" outline="0" fieldPosition="0">
          <references count="1">
            <reference field="4294967294" count="1" selected="0">
              <x v="0"/>
            </reference>
          </references>
        </pivotArea>
      </autoSortScope>
    </pivotField>
  </pivotFields>
  <rowFields count="1">
    <field x="9"/>
  </rowFields>
  <rowItems count="10">
    <i>
      <x v="201"/>
    </i>
    <i>
      <x v="264"/>
    </i>
    <i>
      <x v="192"/>
    </i>
    <i>
      <x v="140"/>
    </i>
    <i>
      <x v="436"/>
    </i>
    <i>
      <x v="156"/>
    </i>
    <i>
      <x v="152"/>
    </i>
    <i>
      <x v="450"/>
    </i>
    <i>
      <x v="78"/>
    </i>
    <i>
      <x v="437"/>
    </i>
  </rowItems>
  <colFields count="1">
    <field x="22"/>
  </colFields>
  <colItems count="2">
    <i>
      <x v="3"/>
    </i>
    <i>
      <x v="4"/>
    </i>
  </colItems>
  <dataFields count="1">
    <dataField name="Sum of Sales" fld="17" baseField="0" baseItem="0" numFmtId="164"/>
  </dataFields>
  <formats count="1">
    <format dxfId="3">
      <pivotArea outline="0" collapsedLevelsAreSubtotals="1" fieldPosition="0"/>
    </format>
  </formats>
  <pivotTableStyleInfo name="PivotStyleLight16" showRowHeaders="1" showColHeaders="1" showRowStripes="0" showColStripes="0" showLastColumn="1"/>
  <filters count="3">
    <filter fld="9" type="count" evalOrder="-1" id="8" iMeasureFld="0">
      <autoFilter ref="A1">
        <filterColumn colId="0">
          <top10 val="10" filterVal="10"/>
        </filterColumn>
      </autoFilter>
    </filter>
    <filter fld="15" type="count" evalOrder="-1" id="2" iMeasureFld="0">
      <autoFilter ref="A1">
        <filterColumn colId="0">
          <top10 val="10" filterVal="10"/>
        </filterColumn>
      </autoFilter>
    </filter>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8F0E83-8CB4-AB49-911D-F53A3DCFD816}"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2:D7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items count="18">
        <item x="11"/>
        <item x="9"/>
        <item x="6"/>
        <item x="8"/>
        <item x="0"/>
        <item x="1"/>
        <item x="16"/>
        <item x="12"/>
        <item x="13"/>
        <item x="5"/>
        <item x="2"/>
        <item x="15"/>
        <item x="10"/>
        <item x="7"/>
        <item x="4"/>
        <item x="14"/>
        <item x="3"/>
        <item t="default"/>
      </items>
    </pivotField>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072D84A-8A35-3F44-9A90-E8D4CCA7740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43:C53"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pivotField showAll="0"/>
    <pivotField showAll="0">
      <items count="4">
        <item h="1" x="0"/>
        <item x="1"/>
        <item h="1"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sortType="descending" defaultSubtotal="0">
      <items count="6">
        <item h="1" sd="0" x="0"/>
        <item h="1" sd="0" x="1"/>
        <item h="1" sd="0" x="2"/>
        <item sd="0" x="3"/>
        <item sd="0" x="4"/>
        <item h="1" sd="0" x="5"/>
      </items>
      <autoSortScope>
        <pivotArea dataOnly="0" outline="0" fieldPosition="0">
          <references count="1">
            <reference field="4294967294" count="1" selected="0">
              <x v="0"/>
            </reference>
          </references>
        </pivotArea>
      </autoSortScope>
    </pivotField>
  </pivotFields>
  <rowFields count="1">
    <field x="15"/>
  </rowFields>
  <rowItems count="9">
    <i>
      <x v="14"/>
    </i>
    <i>
      <x v="3"/>
    </i>
    <i>
      <x v="12"/>
    </i>
    <i>
      <x v="1"/>
    </i>
    <i>
      <x v="2"/>
    </i>
    <i>
      <x v="7"/>
    </i>
    <i>
      <x v="10"/>
    </i>
    <i>
      <x v="15"/>
    </i>
    <i>
      <x v="8"/>
    </i>
  </rowItems>
  <colFields count="1">
    <field x="22"/>
  </colFields>
  <colItems count="2">
    <i>
      <x v="3"/>
    </i>
    <i>
      <x v="4"/>
    </i>
  </colItems>
  <dataFields count="1">
    <dataField name="Sum of Sales" fld="17" baseField="0" baseItem="0" numFmtId="164"/>
  </dataFields>
  <formats count="1">
    <format dxfId="5">
      <pivotArea outline="0" collapsedLevelsAreSubtotals="1" fieldPosition="0"/>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CA176A4-D0E9-F24D-BBA8-E50DA8B9F98A}"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0:C32" firstHeaderRow="1" firstDataRow="4" firstDataCol="1"/>
  <pivotFields count="23">
    <pivotField showAll="0"/>
    <pivotField showAll="0"/>
    <pivotField axis="axisCol"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h="1" x="0"/>
        <item x="1"/>
        <item h="1" x="2"/>
        <item t="default"/>
      </items>
    </pivotField>
    <pivotField axis="axisRow" showAll="0" measureFilter="1" sortType="descending">
      <items count="18">
        <item x="3"/>
        <item x="14"/>
        <item x="4"/>
        <item x="7"/>
        <item x="10"/>
        <item x="15"/>
        <item x="2"/>
        <item x="5"/>
        <item x="13"/>
        <item x="12"/>
        <item x="16"/>
        <item x="1"/>
        <item x="0"/>
        <item x="8"/>
        <item x="6"/>
        <item x="9"/>
        <item x="11"/>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axis="axisCol" showAll="0" defaultSubtotal="0">
      <items count="6">
        <item sd="0" x="0"/>
        <item sd="0" x="1"/>
        <item sd="0" x="2"/>
        <item sd="0" x="3"/>
        <item sd="0" x="4"/>
        <item sd="0" x="5"/>
      </items>
    </pivotField>
    <pivotField axis="axisCol" showAll="0" sortType="descending" defaultSubtotal="0">
      <items count="6">
        <item sd="0" x="4"/>
        <item sd="0" x="3"/>
        <item h="1" sd="0" x="2"/>
        <item h="1" sd="0" x="1"/>
        <item h="1" sd="0" x="5"/>
        <item h="1" sd="0" x="0"/>
      </items>
      <autoSortScope>
        <pivotArea dataOnly="0" outline="0" fieldPosition="0">
          <references count="1">
            <reference field="4294967294" count="1" selected="0">
              <x v="0"/>
            </reference>
          </references>
        </pivotArea>
      </autoSortScope>
    </pivotField>
  </pivotFields>
  <rowFields count="1">
    <field x="15"/>
  </rowFields>
  <rowItems count="9">
    <i>
      <x v="2"/>
    </i>
    <i>
      <x v="13"/>
    </i>
    <i>
      <x v="15"/>
    </i>
    <i>
      <x v="4"/>
    </i>
    <i>
      <x v="1"/>
    </i>
    <i>
      <x v="14"/>
    </i>
    <i>
      <x v="9"/>
    </i>
    <i>
      <x v="6"/>
    </i>
    <i>
      <x v="8"/>
    </i>
  </rowItems>
  <colFields count="3">
    <field x="22"/>
    <field x="21"/>
    <field x="2"/>
  </colFields>
  <colItems count="2">
    <i>
      <x/>
    </i>
    <i>
      <x v="1"/>
    </i>
  </colItems>
  <dataFields count="1">
    <dataField name="Sum of Sales" fld="17" baseField="0" baseItem="0" numFmtId="164"/>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A339FEB-8FF9-F440-95E5-A6C7D96F8879}"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20:H31"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420"/>
        <item x="358"/>
        <item x="283"/>
        <item x="181"/>
        <item x="383"/>
        <item x="318"/>
        <item x="350"/>
        <item x="439"/>
        <item x="481"/>
        <item x="40"/>
        <item x="391"/>
        <item x="62"/>
        <item x="320"/>
        <item x="223"/>
        <item x="17"/>
        <item x="58"/>
        <item x="487"/>
        <item x="7"/>
        <item x="373"/>
        <item x="141"/>
        <item x="421"/>
        <item x="328"/>
        <item x="232"/>
        <item x="470"/>
        <item x="416"/>
        <item x="176"/>
        <item x="99"/>
        <item x="131"/>
        <item x="435"/>
        <item x="355"/>
        <item x="173"/>
        <item x="219"/>
        <item x="137"/>
        <item x="132"/>
        <item x="327"/>
        <item x="456"/>
        <item x="37"/>
        <item x="139"/>
        <item x="513"/>
        <item x="428"/>
        <item x="251"/>
        <item x="93"/>
        <item x="21"/>
        <item x="149"/>
        <item x="170"/>
        <item x="167"/>
        <item x="361"/>
        <item x="241"/>
        <item x="302"/>
        <item x="377"/>
        <item x="222"/>
        <item x="398"/>
        <item x="480"/>
        <item x="379"/>
        <item x="228"/>
        <item x="357"/>
        <item x="79"/>
        <item x="67"/>
        <item x="76"/>
        <item x="315"/>
        <item x="384"/>
        <item x="282"/>
        <item x="321"/>
        <item x="244"/>
        <item x="280"/>
        <item x="341"/>
        <item x="24"/>
        <item x="528"/>
        <item x="258"/>
        <item x="306"/>
        <item x="295"/>
        <item x="257"/>
        <item x="214"/>
        <item x="242"/>
        <item x="298"/>
        <item x="136"/>
        <item x="506"/>
        <item x="501"/>
        <item x="4"/>
        <item x="48"/>
        <item x="466"/>
        <item x="364"/>
        <item x="68"/>
        <item x="443"/>
        <item x="157"/>
        <item x="508"/>
        <item x="406"/>
        <item x="353"/>
        <item x="509"/>
        <item x="527"/>
        <item x="49"/>
        <item x="404"/>
        <item x="8"/>
        <item x="70"/>
        <item x="526"/>
        <item x="272"/>
        <item x="52"/>
        <item x="287"/>
        <item x="288"/>
        <item x="162"/>
        <item x="127"/>
        <item x="84"/>
        <item x="178"/>
        <item x="33"/>
        <item x="285"/>
        <item x="367"/>
        <item x="490"/>
        <item x="63"/>
        <item x="301"/>
        <item x="195"/>
        <item x="171"/>
        <item x="185"/>
        <item x="43"/>
        <item x="515"/>
        <item x="410"/>
        <item x="440"/>
        <item x="196"/>
        <item x="179"/>
        <item x="371"/>
        <item x="134"/>
        <item x="30"/>
        <item x="169"/>
        <item x="482"/>
        <item x="102"/>
        <item x="13"/>
        <item x="359"/>
        <item x="476"/>
        <item x="192"/>
        <item x="464"/>
        <item x="332"/>
        <item x="252"/>
        <item x="56"/>
        <item x="454"/>
        <item x="265"/>
        <item x="503"/>
        <item x="277"/>
        <item x="253"/>
        <item x="94"/>
        <item x="206"/>
        <item x="212"/>
        <item x="205"/>
        <item x="32"/>
        <item x="401"/>
        <item x="370"/>
        <item x="260"/>
        <item x="396"/>
        <item x="330"/>
        <item x="225"/>
        <item x="449"/>
        <item x="213"/>
        <item x="369"/>
        <item x="243"/>
        <item x="135"/>
        <item x="519"/>
        <item x="211"/>
        <item x="42"/>
        <item x="10"/>
        <item x="343"/>
        <item x="275"/>
        <item x="97"/>
        <item x="424"/>
        <item x="95"/>
        <item x="352"/>
        <item x="267"/>
        <item x="309"/>
        <item x="422"/>
        <item x="45"/>
        <item x="215"/>
        <item x="117"/>
        <item x="111"/>
        <item x="144"/>
        <item x="472"/>
        <item x="475"/>
        <item x="459"/>
        <item x="356"/>
        <item x="524"/>
        <item x="281"/>
        <item x="333"/>
        <item x="36"/>
        <item x="11"/>
        <item x="334"/>
        <item x="276"/>
        <item x="155"/>
        <item x="175"/>
        <item x="250"/>
        <item x="268"/>
        <item x="372"/>
        <item x="147"/>
        <item x="182"/>
        <item x="423"/>
        <item x="165"/>
        <item x="368"/>
        <item x="226"/>
        <item x="310"/>
        <item x="110"/>
        <item x="489"/>
        <item x="445"/>
        <item x="338"/>
        <item x="221"/>
        <item x="311"/>
        <item x="46"/>
        <item x="20"/>
        <item x="106"/>
        <item x="296"/>
        <item x="163"/>
        <item x="217"/>
        <item x="19"/>
        <item x="316"/>
        <item x="462"/>
        <item x="14"/>
        <item x="254"/>
        <item x="174"/>
        <item x="208"/>
        <item x="87"/>
        <item x="145"/>
        <item x="340"/>
        <item x="73"/>
        <item x="499"/>
        <item x="429"/>
        <item x="278"/>
        <item x="122"/>
        <item x="484"/>
        <item x="53"/>
        <item x="494"/>
        <item x="216"/>
        <item x="351"/>
        <item x="263"/>
        <item x="133"/>
        <item x="313"/>
        <item x="388"/>
        <item x="31"/>
        <item x="158"/>
        <item x="451"/>
        <item x="297"/>
        <item x="209"/>
        <item x="100"/>
        <item x="279"/>
        <item x="123"/>
        <item x="347"/>
        <item x="255"/>
        <item x="407"/>
        <item x="26"/>
        <item x="15"/>
        <item x="64"/>
        <item x="261"/>
        <item x="392"/>
        <item x="530"/>
        <item x="126"/>
        <item x="516"/>
        <item x="292"/>
        <item x="419"/>
        <item x="405"/>
        <item x="349"/>
        <item x="286"/>
        <item x="511"/>
        <item x="375"/>
        <item x="91"/>
        <item x="303"/>
        <item x="6"/>
        <item x="203"/>
        <item x="270"/>
        <item x="90"/>
        <item x="431"/>
        <item x="103"/>
        <item x="1"/>
        <item x="160"/>
        <item x="468"/>
        <item x="497"/>
        <item x="85"/>
        <item x="415"/>
        <item x="529"/>
        <item x="293"/>
        <item x="290"/>
        <item x="113"/>
        <item x="161"/>
        <item x="291"/>
        <item x="412"/>
        <item x="273"/>
        <item x="427"/>
        <item x="465"/>
        <item x="425"/>
        <item x="88"/>
        <item x="408"/>
        <item x="104"/>
        <item x="517"/>
        <item x="98"/>
        <item x="324"/>
        <item x="128"/>
        <item x="190"/>
        <item x="152"/>
        <item x="80"/>
        <item x="69"/>
        <item x="121"/>
        <item x="453"/>
        <item x="154"/>
        <item x="335"/>
        <item x="229"/>
        <item x="240"/>
        <item x="314"/>
        <item x="189"/>
        <item x="448"/>
        <item x="411"/>
        <item x="289"/>
        <item x="505"/>
        <item x="434"/>
        <item x="239"/>
        <item x="249"/>
        <item x="461"/>
        <item x="259"/>
        <item x="442"/>
        <item x="186"/>
        <item x="271"/>
        <item x="177"/>
        <item x="312"/>
        <item x="108"/>
        <item x="25"/>
        <item x="218"/>
        <item x="393"/>
        <item x="75"/>
        <item x="245"/>
        <item x="44"/>
        <item x="114"/>
        <item x="101"/>
        <item x="12"/>
        <item x="322"/>
        <item x="325"/>
        <item x="188"/>
        <item x="304"/>
        <item x="389"/>
        <item x="450"/>
        <item x="492"/>
        <item x="336"/>
        <item x="365"/>
        <item x="146"/>
        <item x="86"/>
        <item x="469"/>
        <item x="0"/>
        <item x="337"/>
        <item x="433"/>
        <item x="413"/>
        <item x="193"/>
        <item x="92"/>
        <item x="409"/>
        <item x="57"/>
        <item x="319"/>
        <item x="521"/>
        <item x="83"/>
        <item x="200"/>
        <item x="129"/>
        <item x="345"/>
        <item x="382"/>
        <item x="202"/>
        <item x="247"/>
        <item x="124"/>
        <item x="510"/>
        <item x="120"/>
        <item x="237"/>
        <item x="354"/>
        <item x="55"/>
        <item x="438"/>
        <item x="483"/>
        <item x="477"/>
        <item x="220"/>
        <item x="119"/>
        <item x="23"/>
        <item x="430"/>
        <item x="107"/>
        <item x="164"/>
        <item x="495"/>
        <item x="426"/>
        <item x="326"/>
        <item x="201"/>
        <item x="9"/>
        <item x="210"/>
        <item x="47"/>
        <item x="436"/>
        <item x="5"/>
        <item x="2"/>
        <item x="299"/>
        <item x="159"/>
        <item x="115"/>
        <item x="168"/>
        <item x="402"/>
        <item x="54"/>
        <item x="231"/>
        <item x="148"/>
        <item x="474"/>
        <item x="194"/>
        <item x="323"/>
        <item x="184"/>
        <item x="512"/>
        <item x="308"/>
        <item x="403"/>
        <item x="236"/>
        <item x="485"/>
        <item x="156"/>
        <item x="50"/>
        <item x="380"/>
        <item x="342"/>
        <item x="502"/>
        <item x="522"/>
        <item x="16"/>
        <item x="28"/>
        <item x="362"/>
        <item x="65"/>
        <item x="446"/>
        <item x="18"/>
        <item x="66"/>
        <item x="467"/>
        <item x="96"/>
        <item x="60"/>
        <item x="207"/>
        <item x="478"/>
        <item x="390"/>
        <item x="27"/>
        <item x="363"/>
        <item x="130"/>
        <item x="399"/>
        <item x="498"/>
        <item x="414"/>
        <item x="507"/>
        <item x="61"/>
        <item x="191"/>
        <item x="395"/>
        <item x="386"/>
        <item x="150"/>
        <item x="116"/>
        <item x="331"/>
        <item x="197"/>
        <item x="514"/>
        <item x="224"/>
        <item x="525"/>
        <item x="457"/>
        <item x="360"/>
        <item x="3"/>
        <item x="479"/>
        <item x="38"/>
        <item x="29"/>
        <item x="77"/>
        <item x="284"/>
        <item x="307"/>
        <item x="441"/>
        <item x="183"/>
        <item x="500"/>
        <item x="138"/>
        <item x="300"/>
        <item x="397"/>
        <item x="74"/>
        <item x="374"/>
        <item x="455"/>
        <item x="22"/>
        <item x="458"/>
        <item x="142"/>
        <item x="269"/>
        <item x="346"/>
        <item x="262"/>
        <item x="35"/>
        <item x="72"/>
        <item x="432"/>
        <item x="378"/>
        <item x="204"/>
        <item x="444"/>
        <item x="143"/>
        <item x="238"/>
        <item x="366"/>
        <item x="51"/>
        <item x="105"/>
        <item x="471"/>
        <item x="491"/>
        <item x="460"/>
        <item x="140"/>
        <item x="493"/>
        <item x="400"/>
        <item x="452"/>
        <item x="198"/>
        <item x="518"/>
        <item x="180"/>
        <item x="266"/>
        <item x="387"/>
        <item x="39"/>
        <item x="230"/>
        <item x="71"/>
        <item x="274"/>
        <item x="199"/>
        <item x="256"/>
        <item x="151"/>
        <item x="348"/>
        <item x="394"/>
        <item x="172"/>
        <item x="41"/>
        <item x="344"/>
        <item x="473"/>
        <item x="437"/>
        <item x="317"/>
        <item x="234"/>
        <item x="78"/>
        <item x="385"/>
        <item x="486"/>
        <item x="381"/>
        <item x="246"/>
        <item x="463"/>
        <item x="294"/>
        <item x="248"/>
        <item x="329"/>
        <item x="418"/>
        <item x="89"/>
        <item x="34"/>
        <item x="109"/>
        <item x="496"/>
        <item x="118"/>
        <item x="417"/>
        <item x="153"/>
        <item x="82"/>
        <item x="523"/>
        <item x="81"/>
        <item x="233"/>
        <item x="339"/>
        <item x="264"/>
        <item x="187"/>
        <item x="447"/>
        <item x="504"/>
        <item x="125"/>
        <item x="112"/>
        <item x="376"/>
        <item x="227"/>
        <item x="235"/>
        <item x="166"/>
        <item x="305"/>
        <item x="59"/>
        <item x="488"/>
        <item x="520"/>
        <item t="default"/>
      </items>
      <autoSortScope>
        <pivotArea dataOnly="0" outline="0" fieldPosition="0">
          <references count="1">
            <reference field="4294967294" count="1" selected="0">
              <x v="0"/>
            </reference>
          </references>
        </pivotArea>
      </autoSortScope>
    </pivotField>
    <pivotField showAll="0" measureFilter="1"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h="1" x="0"/>
        <item x="1"/>
        <item h="1"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sortType="descending" defaultSubtotal="0">
      <items count="6">
        <item h="1" sd="0" x="0"/>
        <item h="1" sd="0" x="1"/>
        <item h="1" sd="0" x="2"/>
        <item sd="0" x="3"/>
        <item sd="0" x="4"/>
        <item h="1" sd="0" x="5"/>
      </items>
      <autoSortScope>
        <pivotArea dataOnly="0" outline="0" fieldPosition="0">
          <references count="1">
            <reference field="4294967294" count="1" selected="0">
              <x v="0"/>
            </reference>
          </references>
        </pivotArea>
      </autoSortScope>
    </pivotField>
  </pivotFields>
  <rowFields count="1">
    <field x="9"/>
  </rowFields>
  <rowItems count="10">
    <i>
      <x v="201"/>
    </i>
    <i>
      <x v="264"/>
    </i>
    <i>
      <x v="92"/>
    </i>
    <i>
      <x v="78"/>
    </i>
    <i>
      <x v="156"/>
    </i>
    <i>
      <x v="407"/>
    </i>
    <i>
      <x v="436"/>
    </i>
    <i>
      <x v="450"/>
    </i>
    <i>
      <x v="323"/>
    </i>
    <i>
      <x v="66"/>
    </i>
  </rowItems>
  <colFields count="1">
    <field x="22"/>
  </colFields>
  <colItems count="2">
    <i>
      <x v="4"/>
    </i>
    <i>
      <x v="3"/>
    </i>
  </colItems>
  <dataFields count="1">
    <dataField name="Sum of Sales" fld="17" baseField="0" baseItem="0" numFmtId="164"/>
  </dataFields>
  <formats count="1">
    <format dxfId="7">
      <pivotArea outline="0" collapsedLevelsAreSubtotals="1" fieldPosition="0"/>
    </format>
  </formats>
  <pivotTableStyleInfo name="PivotStyleLight16" showRowHeaders="1" showColHeaders="1" showRowStripes="0" showColStripes="0" showLastColumn="1"/>
  <filters count="3">
    <filter fld="9" type="count" evalOrder="-1" id="8" iMeasureFld="0">
      <autoFilter ref="A1">
        <filterColumn colId="0">
          <top10 val="10" filterVal="10"/>
        </filterColumn>
      </autoFilter>
    </filter>
    <filter fld="15" type="count" evalOrder="-1" id="2" iMeasureFld="0">
      <autoFilter ref="A1">
        <filterColumn colId="0">
          <top10 val="10" filterVal="10"/>
        </filterColumn>
      </autoFilter>
    </filter>
    <filter fld="10" type="count" evalOrder="-1" id="4"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29DAA61-CBD6-1C43-859E-78E6A41E7FCD}"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4:B134" firstHeaderRow="1" firstDataRow="1" firstDataCol="1"/>
  <pivotFields count="23">
    <pivotField showAll="0"/>
    <pivotField showAll="0"/>
    <pivotField numFmtId="14" showAll="0"/>
    <pivotField numFmtId="14" showAll="0"/>
    <pivotField showAll="0">
      <items count="5">
        <item x="2"/>
        <item x="3"/>
        <item x="0"/>
        <item x="1"/>
        <item t="default"/>
      </items>
    </pivotField>
    <pivotField showAll="0"/>
    <pivotField showAll="0"/>
    <pivotField showAll="0">
      <items count="4">
        <item x="0"/>
        <item x="1"/>
        <item x="2"/>
        <item t="default"/>
      </items>
    </pivotField>
    <pivotField showAll="0"/>
    <pivotField showAll="0"/>
    <pivotField axis="axisRow" showAll="0" sortType="descending">
      <items count="50">
        <item x="47"/>
        <item x="6"/>
        <item x="48"/>
        <item x="4"/>
        <item x="17"/>
        <item x="42"/>
        <item x="7"/>
        <item x="5"/>
        <item x="18"/>
        <item x="44"/>
        <item x="20"/>
        <item x="34"/>
        <item x="9"/>
        <item x="21"/>
        <item x="26"/>
        <item x="24"/>
        <item x="46"/>
        <item x="3"/>
        <item x="15"/>
        <item x="27"/>
        <item x="30"/>
        <item x="38"/>
        <item x="33"/>
        <item x="8"/>
        <item x="37"/>
        <item x="25"/>
        <item x="35"/>
        <item x="11"/>
        <item x="12"/>
        <item x="31"/>
        <item x="39"/>
        <item x="43"/>
        <item x="28"/>
        <item x="0"/>
        <item x="41"/>
        <item x="23"/>
        <item x="14"/>
        <item x="10"/>
        <item x="45"/>
        <item x="32"/>
        <item x="2"/>
        <item x="40"/>
        <item x="13"/>
        <item x="29"/>
        <item x="22"/>
        <item x="1"/>
        <item x="36"/>
        <item x="16"/>
        <item x="1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s>
  <rowFields count="1">
    <field x="10"/>
  </rowFields>
  <rowItems count="50">
    <i>
      <x v="45"/>
    </i>
    <i>
      <x v="18"/>
    </i>
    <i>
      <x v="7"/>
    </i>
    <i>
      <x v="3"/>
    </i>
    <i>
      <x v="12"/>
    </i>
    <i>
      <x v="40"/>
    </i>
    <i>
      <x v="37"/>
    </i>
    <i>
      <x v="15"/>
    </i>
    <i>
      <x v="28"/>
    </i>
    <i>
      <x v="4"/>
    </i>
    <i>
      <x v="17"/>
    </i>
    <i>
      <x v="36"/>
    </i>
    <i>
      <x v="39"/>
    </i>
    <i>
      <x v="33"/>
    </i>
    <i>
      <x v="20"/>
    </i>
    <i>
      <x v="47"/>
    </i>
    <i>
      <x v="1"/>
    </i>
    <i>
      <x v="44"/>
    </i>
    <i>
      <x v="8"/>
    </i>
    <i>
      <x v="27"/>
    </i>
    <i>
      <x v="29"/>
    </i>
    <i>
      <x v="42"/>
    </i>
    <i>
      <x v="30"/>
    </i>
    <i>
      <x v="11"/>
    </i>
    <i>
      <x v="25"/>
    </i>
    <i>
      <x v="14"/>
    </i>
    <i>
      <x v="48"/>
    </i>
    <i>
      <x v="13"/>
    </i>
    <i>
      <x v="22"/>
    </i>
    <i>
      <x v="43"/>
    </i>
    <i>
      <x v="46"/>
    </i>
    <i>
      <x v="6"/>
    </i>
    <i>
      <x v="26"/>
    </i>
    <i>
      <x v="32"/>
    </i>
    <i>
      <x v="5"/>
    </i>
    <i>
      <x v="10"/>
    </i>
    <i>
      <x v="23"/>
    </i>
    <i>
      <x v="21"/>
    </i>
    <i>
      <x v="24"/>
    </i>
    <i>
      <x v="19"/>
    </i>
    <i>
      <x v="35"/>
    </i>
    <i>
      <x v="38"/>
    </i>
    <i>
      <x v="34"/>
    </i>
    <i>
      <x v="41"/>
    </i>
    <i>
      <x/>
    </i>
    <i>
      <x v="9"/>
    </i>
    <i>
      <x v="31"/>
    </i>
    <i>
      <x v="2"/>
    </i>
    <i>
      <x v="16"/>
    </i>
    <i t="grand">
      <x/>
    </i>
  </rowItems>
  <colItems count="1">
    <i/>
  </colItems>
  <dataFields count="1">
    <dataField name="Sum of Sales"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F3175BD-F8F2-B049-B340-BA3769D5C124}" sourceName="Category">
  <pivotTables>
    <pivotTable tabId="3" name="PivotTable2"/>
    <pivotTable tabId="3" name="PivotTable3"/>
    <pivotTable tabId="3" name="PivotTable4"/>
    <pivotTable tabId="3" name="PivotTable5"/>
  </pivotTables>
  <data>
    <tabular pivotCacheId="1323693620">
      <items count="3">
        <i x="0"/>
        <i x="1"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EA54F1CE-B4B8-394F-806E-6DEE6247CCAF}" sourceName="Segment">
  <pivotTables>
    <pivotTable tabId="3" name="PivotTable5"/>
    <pivotTable tabId="3" name="PivotTable4"/>
  </pivotTables>
  <data>
    <tabular pivotCacheId="1323693620">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A38F1315-82CF-E249-9FA9-8183C8F942EC}" sourceName="Segment">
  <pivotTables>
    <pivotTable tabId="3" name="PivotTable6"/>
    <pivotTable tabId="3" name="PivotTable7"/>
  </pivotTables>
  <data>
    <tabular pivotCacheId="132369362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787914F3-0729-A048-A40D-CA1995606B8A}" sourceName="Category">
  <pivotTables>
    <pivotTable tabId="3" name="PivotTable6"/>
    <pivotTable tabId="3" name="PivotTable7"/>
  </pivotTables>
  <data>
    <tabular pivotCacheId="132369362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E7822C0-E596-AF44-8722-E598CF4BA19C}" sourceName="Ship Mode">
  <pivotTables>
    <pivotTable tabId="3" name="PivotTable6"/>
    <pivotTable tabId="3" name="PivotTable7"/>
  </pivotTables>
  <data>
    <tabular pivotCacheId="1323693620">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3818BE6-1659-6442-B398-B2FE26F14432}" sourceName="Category">
  <pivotTables>
    <pivotTable tabId="3" name="PivotTable1"/>
  </pivotTables>
  <data>
    <tabular pivotCacheId="1323693620">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29013D1-9867-DD41-8C3B-127F2BFEDD1B}" sourceName="Segment">
  <pivotTables>
    <pivotTable tabId="3" name="PivotTable1"/>
  </pivotTables>
  <data>
    <tabular pivotCacheId="1323693620">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table1,2" xr10:uid="{991FD4EF-C2E6-CE46-974D-2A344C49FAA2}" cache="Slicer_Category1" caption="Category" rowHeight="251883"/>
  <slicer name="Segment_table3,4" xr10:uid="{E9C49ADE-A0CE-684E-8C48-4FE26350E686}" cache="Slicer_Segment1" caption="Segment" rowHeight="251883"/>
  <slicer name="Segment-charts" xr10:uid="{507E9A83-B86D-D349-BD17-4152CBAC8501}" cache="Slicer_Segment2" caption="Segment" rowHeight="251883"/>
  <slicer name="Category_ charts" xr10:uid="{9543A822-2CBF-8E46-9F2E-39743674ED38}" cache="Slicer_Category2" caption="Category" rowHeight="251883"/>
  <slicer name="Ship Mode_ charts" xr10:uid="{BED3B80A-22CF-184A-841B-082CCB324C41}" cache="Slicer_Ship_Mode" caption="Ship Mode" rowHeight="251883"/>
  <slicer name="Category-header 1" xr10:uid="{BD952BDC-5C9B-0E41-AACB-A48547746904}" cache="Slicer_Category" caption="Category" rowHeight="251883"/>
  <slicer name="Segment-header 1" xr10:uid="{EC1751D2-B13F-734A-A203-26744B443806}" cache="Slicer_Segment" caption="Segment"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_table1,2 1" xr10:uid="{9E98A45E-B889-4D48-A474-EA8E5C4D15A0}" cache="Slicer_Category1" caption="Category" columnCount="3" showCaption="0" style="no border 2" rowHeight="251883"/>
  <slicer name="Segment_table3,4 1" xr10:uid="{5CD0843C-3859-E24A-8E51-DD91156FD66C}" cache="Slicer_Segment1" caption="Segment" columnCount="3" showCaption="0" style="no border 2" rowHeight="251883"/>
  <slicer name="Segment-charts 1" xr10:uid="{1220C656-7845-2C4E-A112-C2A8814D608E}" cache="Slicer_Segment2" caption="Segment" columnCount="3" showCaption="0" style="no border 2" rowHeight="251883"/>
  <slicer name="Category_ charts 1" xr10:uid="{06E4A355-6130-D84A-9646-4CA0DCB71374}" cache="Slicer_Category2" caption="Category" columnCount="3" showCaption="0" style="no border 2" rowHeight="251883"/>
  <slicer name="Ship Mode_ charts 1" xr10:uid="{9FC69DB8-AEF0-FD49-A99E-F28BF94BF5AE}" cache="Slicer_Ship_Mode" caption="Ship Mode" columnCount="4" showCaption="0" style="no border 2" rowHeight="251883"/>
  <slicer name="Category-header" xr10:uid="{9F1A3BE9-BACE-0C43-BAE9-602D817F39E5}" cache="Slicer_Category" caption="Category" columnCount="3" showCaption="0" style="no border 2" rowHeight="365760"/>
  <slicer name="Segment-header" xr10:uid="{6D1D0232-5F6C-3143-9C63-48A79843EE42}" cache="Slicer_Segment" caption="Segment" columnCount="3" showCaption="0" style="no border 2" rowHeight="365760"/>
</slicers>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Integral">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B9F25"/>
      </a:hlink>
      <a:folHlink>
        <a:srgbClr val="B26B02"/>
      </a:folHlink>
    </a:clrScheme>
    <a:fontScheme name="Arial-Times New Roman">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Times New Roman" panose="02020603050405020304"/>
        <a:ea typeface=""/>
        <a:cs typeface=""/>
        <a:font script="Jpan" typeface="ＭＳ Ｐ明朝"/>
        <a:font script="Hang" typeface="바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microsoft.com/office/2007/relationships/slicer" Target="../slicers/slicer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556B11-E99A-4947-ACCC-4BBB70A2661E}">
  <dimension ref="A1:U9995"/>
  <sheetViews>
    <sheetView workbookViewId="0">
      <selection activeCell="K34" sqref="A1:U9995"/>
    </sheetView>
  </sheetViews>
  <sheetFormatPr baseColWidth="10" defaultRowHeight="16" x14ac:dyDescent="0.2"/>
  <cols>
    <col min="1" max="1" width="7" customWidth="1"/>
    <col min="2" max="2" width="14.83203125" customWidth="1"/>
    <col min="5" max="5" width="13.1640625" customWidth="1"/>
    <col min="6" max="6" width="11.1640625" customWidth="1"/>
    <col min="7" max="7" width="20.83203125" customWidth="1"/>
    <col min="8" max="8" width="11.5" customWidth="1"/>
    <col min="9" max="9" width="12.33203125" customWidth="1"/>
    <col min="10" max="10" width="17.33203125" customWidth="1"/>
    <col min="11" max="11" width="17.5" customWidth="1"/>
    <col min="12" max="12" width="10.6640625" customWidth="1"/>
    <col min="13" max="13" width="7" customWidth="1"/>
    <col min="14" max="14" width="16.6640625" customWidth="1"/>
    <col min="15" max="15" width="13.5" customWidth="1"/>
    <col min="16" max="16" width="12" customWidth="1"/>
    <col min="17" max="17" width="111.5" customWidth="1"/>
    <col min="18" max="18" width="10.1640625" customWidth="1"/>
    <col min="19" max="20" width="8.1640625" customWidth="1"/>
  </cols>
  <sheetData>
    <row r="1" spans="1:21"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2">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2">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2">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2">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2">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2">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2">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2">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2">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2">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2">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2">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2">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2">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2">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2">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2">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2">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2">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2">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2">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2">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2">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2">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2">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2">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2">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2">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2">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2">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2">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2">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2">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2">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2">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2">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2">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2">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2">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2">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2">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2">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2">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2">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2">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2">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2">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2">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2">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2">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2">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2">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2">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2">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2">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2">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2">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2">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2">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2">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2">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2">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2">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2">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2">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2">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2">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2">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2">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2">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2">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2">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2">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2">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2">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2">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2">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2">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2">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2">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2">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2">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2">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2">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2">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2">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2">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2">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2">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2">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2">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2">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2">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2">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2">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2">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2">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2">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2">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2">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2">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2">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2">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2">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2">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2">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2">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2">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2">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2">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2">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2">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2">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2">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2">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2">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2">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2">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2">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2">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2">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2">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2">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2">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2">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2">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2">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2">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2">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2">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2">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2">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2">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2">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2">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2">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2">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2">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2">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2">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2">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2">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2">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2">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2">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2">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2">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2">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2">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2">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2">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2">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2">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2">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2">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2">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2">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2">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2">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2">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2">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2">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2">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2">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2">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2">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2">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2">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2">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2">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2">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2">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2">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2">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2">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2">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2">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2">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2">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2">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2">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2">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2">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2">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2">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2">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2">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2">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2">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2">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2">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2">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2">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2">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2">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2">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2">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2">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2">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2">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2">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2">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2">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2">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2">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2">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2">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2">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2">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2">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2">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2">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2">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2">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2">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2">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2">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2">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2">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2">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2">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2">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2">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2">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2">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2">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2">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2">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2">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2">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2">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2">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2">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2">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2">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2">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2">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2">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2">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2">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2">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2">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2">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2">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2">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2">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2">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2">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2">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2">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2">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2">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2">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2">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2">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2">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2">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2">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2">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2">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2">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2">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2">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2">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2">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2">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2">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2">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2">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2">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2">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2">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2">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2">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2">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2">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2">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2">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2">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2">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2">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2">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2">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2">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2">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2">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2">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2">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2">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2">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2">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2">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2">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2">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2">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2">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2">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2">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2">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2">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2">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2">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2">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2">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2">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2">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2">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2">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2">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2">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2">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2">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2">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2">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2">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2">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2">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2">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2">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2">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2">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2">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2">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2">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2">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2">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2">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2">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2">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2">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2">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2">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2">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2">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2">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2">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2">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2">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2">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2">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2">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2">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2">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2">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2">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2">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2">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2">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2">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2">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2">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2">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2">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2">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2">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2">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2">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2">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2">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2">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2">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2">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2">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2">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2">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2">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2">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2">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2">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2">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2">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2">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2">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2">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2">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2">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2">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2">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2">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2">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2">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2">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2">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2">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2">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2">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2">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2">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2">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2">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2">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2">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2">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2">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2">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2">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2">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2">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2">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2">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2">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2">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2">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2">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2">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2">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2">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2">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2">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2">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2">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2">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2">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2">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2">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2">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2">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2">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2">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2">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2">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2">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2">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2">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2">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2">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2">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2">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2">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2">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2">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2">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2">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2">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2">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2">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2">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2">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2">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2">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2">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2">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2">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2">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2">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2">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2">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2">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2">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2">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2">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2">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2">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2">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2">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2">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2">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2">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2">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2">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2">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2">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2">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2">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2">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2">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2">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2">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2">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2">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2">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2">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2">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2">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2">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2">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2">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2">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2">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2">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2">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2">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2">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2">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2">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2">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2">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2">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2">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2">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2">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2">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2">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2">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2">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2">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2">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2">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2">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2">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2">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2">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2">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2">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2">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2">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2">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2">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2">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2">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2">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2">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2">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2">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2">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2">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2">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2">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2">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2">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2">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2">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2">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2">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2">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2">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2">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2">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2">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2">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2">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2">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2">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2">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2">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2">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2">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2">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2">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2">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2">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2">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2">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2">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2">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2">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2">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2">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2">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2">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2">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2">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2">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2">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2">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2">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2">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2">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2">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2">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2">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2">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2">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2">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2">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2">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2">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2">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2">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2">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2">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2">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2">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2">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2">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2">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2">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2">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2">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2">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2">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2">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2">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2">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2">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2">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2">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2">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2">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2">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2">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2">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2">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2">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2">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2">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2">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2">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2">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2">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2">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2">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2">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2">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2">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2">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2">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2">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2">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2">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2">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2">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2">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2">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2">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2">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2">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2">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2">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2">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2">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2">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2">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2">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2">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2">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2">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2">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2">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2">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2">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2">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2">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2">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2">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2">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2">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2">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2">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2">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2">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2">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2">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2">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2">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2">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2">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2">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2">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2">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2">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2">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2">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2">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2">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2">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2">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2">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2">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2">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2">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2">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2">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2">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2">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2">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2">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2">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2">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2">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2">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2">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2">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2">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2">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2">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2">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2">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2">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2">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2">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2">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2">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2">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2">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2">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2">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2">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2">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2">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2">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2">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2">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2">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2">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2">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2">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2">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2">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2">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2">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2">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2">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2">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2">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2">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2">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2">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2">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2">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2">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2">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2">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2">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2">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2">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2">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2">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2">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2">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2">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2">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2">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2">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2">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2">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2">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2">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2">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2">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2">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2">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2">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2">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2">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2">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2">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2">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2">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2">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2">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2">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2">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2">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2">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2">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2">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2">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2">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2">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2">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2">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2">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2">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2">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2">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2">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2">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2">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2">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2">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2">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2">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2">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2">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2">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2">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2">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2">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2">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2">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2">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2">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2">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2">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2">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2">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2">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2">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2">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2">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2">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2">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2">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2">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2">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2">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2">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2">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2">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2">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2">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2">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2">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2">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2">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2">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2">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2">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2">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2">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2">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2">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2">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2">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2">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2">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2">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2">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2">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2">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2">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2">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2">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2">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2">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2">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2">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2">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2">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2">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2">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2">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2">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2">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2">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2">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2">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2">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2">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2">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2">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2">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2">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2">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2">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2">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2">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2">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2">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2">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2">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2">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2">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2">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2">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2">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2">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2">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2">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2">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2">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2">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2">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2">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2">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2">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2">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2">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2">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2">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2">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2">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2">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2">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2">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2">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2">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2">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2">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2">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2">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2">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2">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2">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2">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2">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2">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2">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2">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2">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2">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2">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2">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2">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2">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2">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2">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2">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2">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2">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2">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2">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2">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2">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2">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2">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2">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2">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2">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2">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2">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2">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2">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2">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2">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2">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2">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2">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2">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2">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2">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2">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2">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2">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2">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2">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2">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2">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2">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2">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2">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2">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2">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2">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2">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2">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2">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2">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2">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2">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2">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2">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2">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2">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2">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2">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2">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2">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2">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2">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2">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2">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2">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2">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2">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2">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2">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2">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2">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2">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2">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2">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2">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2">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2">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2">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2">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2">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2">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2">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2">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2">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2">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2">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2">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2">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2">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2">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2">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2">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2">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2">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2">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2">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2">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2">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2">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2">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2">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2">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2">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2">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2">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2">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2">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2">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2">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2">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2">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2">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2">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2">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2">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2">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2">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2">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2">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2">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2">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2">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2">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2">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2">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2">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2">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2">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2">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2">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2">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2">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2">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2">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2">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2">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2">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2">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2">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2">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2">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2">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2">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2">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2">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2">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2">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2">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2">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2">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2">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2">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2">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2">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2">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2">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2">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2">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2">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2">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2">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2">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2">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2">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2">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2">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2">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2">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2">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2">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2">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2">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2">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2">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2">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2">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2">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2">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2">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2">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2">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2">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2">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2">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2">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2">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2">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2">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2">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2">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2">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2">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2">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2">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2">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2">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2">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2">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2">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2">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2">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2">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2">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2">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2">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2">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2">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2">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2">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2">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2">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2">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2">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2">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2">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2">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2">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2">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2">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2">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2">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2">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2">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2">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2">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2">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2">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2">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2">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2">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2">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2">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2">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2">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2">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2">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2">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2">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2">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2">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2">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2">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2">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2">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2">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2">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2">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2">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2">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2">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2">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2">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2">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2">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2">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2">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2">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2">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2">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2">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2">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2">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2">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2">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2">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2">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2">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2">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2">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2">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2">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2">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2">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2">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2">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2">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2">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2">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2">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2">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2">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2">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2">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2">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2">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2">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2">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2">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2">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2">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2">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2">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2">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2">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2">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2">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2">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2">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2">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2">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2">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2">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2">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2">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2">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2">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2">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2">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2">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2">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2">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2">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2">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2">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2">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2">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2">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2">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2">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2">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2">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2">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2">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2">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2">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2">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2">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2">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2">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2">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2">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2">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2">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2">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2">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2">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2">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2">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2">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2">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2">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2">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2">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2">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2">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2">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2">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2">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2">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2">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2">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2">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2">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2">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2">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2">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2">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2">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2">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2">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2">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2">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2">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2">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2">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2">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2">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2">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2">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2">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2">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2">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2">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2">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2">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2">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2">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2">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2">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2">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2">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2">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2">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2">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2">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2">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2">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2">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2">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2">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2">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2">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2">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2">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2">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2">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2">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2">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2">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2">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2">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2">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2">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2">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2">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2">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2">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2">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2">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2">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2">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2">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2">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2">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2">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2">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2">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2">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2">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2">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2">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2">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2">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2">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2">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2">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2">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2">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2">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2">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2">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2">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2">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2">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2">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2">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2">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2">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2">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2">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2">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2">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2">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2">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2">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2">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2">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2">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2">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2">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2">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2">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2">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2">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2">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2">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2">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2">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2">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2">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2">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2">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2">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2">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2">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2">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2">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2">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2">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2">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2">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2">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2">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2">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2">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2">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2">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2">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2">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2">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2">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2">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2">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2">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2">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2">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2">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2">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2">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2">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2">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2">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2">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2">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2">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2">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2">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2">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2">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2">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2">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2">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2">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2">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2">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2">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2">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2">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2">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2">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2">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2">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2">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2">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2">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2">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2">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2">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2">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2">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2">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2">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2">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2">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2">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2">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2">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2">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2">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2">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2">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2">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2">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2">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2">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2">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2">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2">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2">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2">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2">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2">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2">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2">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2">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2">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2">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2">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2">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2">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2">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2">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2">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2">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2">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2">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2">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2">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2">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2">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2">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2">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2">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2">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2">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2">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2">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2">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2">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2">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2">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2">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2">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2">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2">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2">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2">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2">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2">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2">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2">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2">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2">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2">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2">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2">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2">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2">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2">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2">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2">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2">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2">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2">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2">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2">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2">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2">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2">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2">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2">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2">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2">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2">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2">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2">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2">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2">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2">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2">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2">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2">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2">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2">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2">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2">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2">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2">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2">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2">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2">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2">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2">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2">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2">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2">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2">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2">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2">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2">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2">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2">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2">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2">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2">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2">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2">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2">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2">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2">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2">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2">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2">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2">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2">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2">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2">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2">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2">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2">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2">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2">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2">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2">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2">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2">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2">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2">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2">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2">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2">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2">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2">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2">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2">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2">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2">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2">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2">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2">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2">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2">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2">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2">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2">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2">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2">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2">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2">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2">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2">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2">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2">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2">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2">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2">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2">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2">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2">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2">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2">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2">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2">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2">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2">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2">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2">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2">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2">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2">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2">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2">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2">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2">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2">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2">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2">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2">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2">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2">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2">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2">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2">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2">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2">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2">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2">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2">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2">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2">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2">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2">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2">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2">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2">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2">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2">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2">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2">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2">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2">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2">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2">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2">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2">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2">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2">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2">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2">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2">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2">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2">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2">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2">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2">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2">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2">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2">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2">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2">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2">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2">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2">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2">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2">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2">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2">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2">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2">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2">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2">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2">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2">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2">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2">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2">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2">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2">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2">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2">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2">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2">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2">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2">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2">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2">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2">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2">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2">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2">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2">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2">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2">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2">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2">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2">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2">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2">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2">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2">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2">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2">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2">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2">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2">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2">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2">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2">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2">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2">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2">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2">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2">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2">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2">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2">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2">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2">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2">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2">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2">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2">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2">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2">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2">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2">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2">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2">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2">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2">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2">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2">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2">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2">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2">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2">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2">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2">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2">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2">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2">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2">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2">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2">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2">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2">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2">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2">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2">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2">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2">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2">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2">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2">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2">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2">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2">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2">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2">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2">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2">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2">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2">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2">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2">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2">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2">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2">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2">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2">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2">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2">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2">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2">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2">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2">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2">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2">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2">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2">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2">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2">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2">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2">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2">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2">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2">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2">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2">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2">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2">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2">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2">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2">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2">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2">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2">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2">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2">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2">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2">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2">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2">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2">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2">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2">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2">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2">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2">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2">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2">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2">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2">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2">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2">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2">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2">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2">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2">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2">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2">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2">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2">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2">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2">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2">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2">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2">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2">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2">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2">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2">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2">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2">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2">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2">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2">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2">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2">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2">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2">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2">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2">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2">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2">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2">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2">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2">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2">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2">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2">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2">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2">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2">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2">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2">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2">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2">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2">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2">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2">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2">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2">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2">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2">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2">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2">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2">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2">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2">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2">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2">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2">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2">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2">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2">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2">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2">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2">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2">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2">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2">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2">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2">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2">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2">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2">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2">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2">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2">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2">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2">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2">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2">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2">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2">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2">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2">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2">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2">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2">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2">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2">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2">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2">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2">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2">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2">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2">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2">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2">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2">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2">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2">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2">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2">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2">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2">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2">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2">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2">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2">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2">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2">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2">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2">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2">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2">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2">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2">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2">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2">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2">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2">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2">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2">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2">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2">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2">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2">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2">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2">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2">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2">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2">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2">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2">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2">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2">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2">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2">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2">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2">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2">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2">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2">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2">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2">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2">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2">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2">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2">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2">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2">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2">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2">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2">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2">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2">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2">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2">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2">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2">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2">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2">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2">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2">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2">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2">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2">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2">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2">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2">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2">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2">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2">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2">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2">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2">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2">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2">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2">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2">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2">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2">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2">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2">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2">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2">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2">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2">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2">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2">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2">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2">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2">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2">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2">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2">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2">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2">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2">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2">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2">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2">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2">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2">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2">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2">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2">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2">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2">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2">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2">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2">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2">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2">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2">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2">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2">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2">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2">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2">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2">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2">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2">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2">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2">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2">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2">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2">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2">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2">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2">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2">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2">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2">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2">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2">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2">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2">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2">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2">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2">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2">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2">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2">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2">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2">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2">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2">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2">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2">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2">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2">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2">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2">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2">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2">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2">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2">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2">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2">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2">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2">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2">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2">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2">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2">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2">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2">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2">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2">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2">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2">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2">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2">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2">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2">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2">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2">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2">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2">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2">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2">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2">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2">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2">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2">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2">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2">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2">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2">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2">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2">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2">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2">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2">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2">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2">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2">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2">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2">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2">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2">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2">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2">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2">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2">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2">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2">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2">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2">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2">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2">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2">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2">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2">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2">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2">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2">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2">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2">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2">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2">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2">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2">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2">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2">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2">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2">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2">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2">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2">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2">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2">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2">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2">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2">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2">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2">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2">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2">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2">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2">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2">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2">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2">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2">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2">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2">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2">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2">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2">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2">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2">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2">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2">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2">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2">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2">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2">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2">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2">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2">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2">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2">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2">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2">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2">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2">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2">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2">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2">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2">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2">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2">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2">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2">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2">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2">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2">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2">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2">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2">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2">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2">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2">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2">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2">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2">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2">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2">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2">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2">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2">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2">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2">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2">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2">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2">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2">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2">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2">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2">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2">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2">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2">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2">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2">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2">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2">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2">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2">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2">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2">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2">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2">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2">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2">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2">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2">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2">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2">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2">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2">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2">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2">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2">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2">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2">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2">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2">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2">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2">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2">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2">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2">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2">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2">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2">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2">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2">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2">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2">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2">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2">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2">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2">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2">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2">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2">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2">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2">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2">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2">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2">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2">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2">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2">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2">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2">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2">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2">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2">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2">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2">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2">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2">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2">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2">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2">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2">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2">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2">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2">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2">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2">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2">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2">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2">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2">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2">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2">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2">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2">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2">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2">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2">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2">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2">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2">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2">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2">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2">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2">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2">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2">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2">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2">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2">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2">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2">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2">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2">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2">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2">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2">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2">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2">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2">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2">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2">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2">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2">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2">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2">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2">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2">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2">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2">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2">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2">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2">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2">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2">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2">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2">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2">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2">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2">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2">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2">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2">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2">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2">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2">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2">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2">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2">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2">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2">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2">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2">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2">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2">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2">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2">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2">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2">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2">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2">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2">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2">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2">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2">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2">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2">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2">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2">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2">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2">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2">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2">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2">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2">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2">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2">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2">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2">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2">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2">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2">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2">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2">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2">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2">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2">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2">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2">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2">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2">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2">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2">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2">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2">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2">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2">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2">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2">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2">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2">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2">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2">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2">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2">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2">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2">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2">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2">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2">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2">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2">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2">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2">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2">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2">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2">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2">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2">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2">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2">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2">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2">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2">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2">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2">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2">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2">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2">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2">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2">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2">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2">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2">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2">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2">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2">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2">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2">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2">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2">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2">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2">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2">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2">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2">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2">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2">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2">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2">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2">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2">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2">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2">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2">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2">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2">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2">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2">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2">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2">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2">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2">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2">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2">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2">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2">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2">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2">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2">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2">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2">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2">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2">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2">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2">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2">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2">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2">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2">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2">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2">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2">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2">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2">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2">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2">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2">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2">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2">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2">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2">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2">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2">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2">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2">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2">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2">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2">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2">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2">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2">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2">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2">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2">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2">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2">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2">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2">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2">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2">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2">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2">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2">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2">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2">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2">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2">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2">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2">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2">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2">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2">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2">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2">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2">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2">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2">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2">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2">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2">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2">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2">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2">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2">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2">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2">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2">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2">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2">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2">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2">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2">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2">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2">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2">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2">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2">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2">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2">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2">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2">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2">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2">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2">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2">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2">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2">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2">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2">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2">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2">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2">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2">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2">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2">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2">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2">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2">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2">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2">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2">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2">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2">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2">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2">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2">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2">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2">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2">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2">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2">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2">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2">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2">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2">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2">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2">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2">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2">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2">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2">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2">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2">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2">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2">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2">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2">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2">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2">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2">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2">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2">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2">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2">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2">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2">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2">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2">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2">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2">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2">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2">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2">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2">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2">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2">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2">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2">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2">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2">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2">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2">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2">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2">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2">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2">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2">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2">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2">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2">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2">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2">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2">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2">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2">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2">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2">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2">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2">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2">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2">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2">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2">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2">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2">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2">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2">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2">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2">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2">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2">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2">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2">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2">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2">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2">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2">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2">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2">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2">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2">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2">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2">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2">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2">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2">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2">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2">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2">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2">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2">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2">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2">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2">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2">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2">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2">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2">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2">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2">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2">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2">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2">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2">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2">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2">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2">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2">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2">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2">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2">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2">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2">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2">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2">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2">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2">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2">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2">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2">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2">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2">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2">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2">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2">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2">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2">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2">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2">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2">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2">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2">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2">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2">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2">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2">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2">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2">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2">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2">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2">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2">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2">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2">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2">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2">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2">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2">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2">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2">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2">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2">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2">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2">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2">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2">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2">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2">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2">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2">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2">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2">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2">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2">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2">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2">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2">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2">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2">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2">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2">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2">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2">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2">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2">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2">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2">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2">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2">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2">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2">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2">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2">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2">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2">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2">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2">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2">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2">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2">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2">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2">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2">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2">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2">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2">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2">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2">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2">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2">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2">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2">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2">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2">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2">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2">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2">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2">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2">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2">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2">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2">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2">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2">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2">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2">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2">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2">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2">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2">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2">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2">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2">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2">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2">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2">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2">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2">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2">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2">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2">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2">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2">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2">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2">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2">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2">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2">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2">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2">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2">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2">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2">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2">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2">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2">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2">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2">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2">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2">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2">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2">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2">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2">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2">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2">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2">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2">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2">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2">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2">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2">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2">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2">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2">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2">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2">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2">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2">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2">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2">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2">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2">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2">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2">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2">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2">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2">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2">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2">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2">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2">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2">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2">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2">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2">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2">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2">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2">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2">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2">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2">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2">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2">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2">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2">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2">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2">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2">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2">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2">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2">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2">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2">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2">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2">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2">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2">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2">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2">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2">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2">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2">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2">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2">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2">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2">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2">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2">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2">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2">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2">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2">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2">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2">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2">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2">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2">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2">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2">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2">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2">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2">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2">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2">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2">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2">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2">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2">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2">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2">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2">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2">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2">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2">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2">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2">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2">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2">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2">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2">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2">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2">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2">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2">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2">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2">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2">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2">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2">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2">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2">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2">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2">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2">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2">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2">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2">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2">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2">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2">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2">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2">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2">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2">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2">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2">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2">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2">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2">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2">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2">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2">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2">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2">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2">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2">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2">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2">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2">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2">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2">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2">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2">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2">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2">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2">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2">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2">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2">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2">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2">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2">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2">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2">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2">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2">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2">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2">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2">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2">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2">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2">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2">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2">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2">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2">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2">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2">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2">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2">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2">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2">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2">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2">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2">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2">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2">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2">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2">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2">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2">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2">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2">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2">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2">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2">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2">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2">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2">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2">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2">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2">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2">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2">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2">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2">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2">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2">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2">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2">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2">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2">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2">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2">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2">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2">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2">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2">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2">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2">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2">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2">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2">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2">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2">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2">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2">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2">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2">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2">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2">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2">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2">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2">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2">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2">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2">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2">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2">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2">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2">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2">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2">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2">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2">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2">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2">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2">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2">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2">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2">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2">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2">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2">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2">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2">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2">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2">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2">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2">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2">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2">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2">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2">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2">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2">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2">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2">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2">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2">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2">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2">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2">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2">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2">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2">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2">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2">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2">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2">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2">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2">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2">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2">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2">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2">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2">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2">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2">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2">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2">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2">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2">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2">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2">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2">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2">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2">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2">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2">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2">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2">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2">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2">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2">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2">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2">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2">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2">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2">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2">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2">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2">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2">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2">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2">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2">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2">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2">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2">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2">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2">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2">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2">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2">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2">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2">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2">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2">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2">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2">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2">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2">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2">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2">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2">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2">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2">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2">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2">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2">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2">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2">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2">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2">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2">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2">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2">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2">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2">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2">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2">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2">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2">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2">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2">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2">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2">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2">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2">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2">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2">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2">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2">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2">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2">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2">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2">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2">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2">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2">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2">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2">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2">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2">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2">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2">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2">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2">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2">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2">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2">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2">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2">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2">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2">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2">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2">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2">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2">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2">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2">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2">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2">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2">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2">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2">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2">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2">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2">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2">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2">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2">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2">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2">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2">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2">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2">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2">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2">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2">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2">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2">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2">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2">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2">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2">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2">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2">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2">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2">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2">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2">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2">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2">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2">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2">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2">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2">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2">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2">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2">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2">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2">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2">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2">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2">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2">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2">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2">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2">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2">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2">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2">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2">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2">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2">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2">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2">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2">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2">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2">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2">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2">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2">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2">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2">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2">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2">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2">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2">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2">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2">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2">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2">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2">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2">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2">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2">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2">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2">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2">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2">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2">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2">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2">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2">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2">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2">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2">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2">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2">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2">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2">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2">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2">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2">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2">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2">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2">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2">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2">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2">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2">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2">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2">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2">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2">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2">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2">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2">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2">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2">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2">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2">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2">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2">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2">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2">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2">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2">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2">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2">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2">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2">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2">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2">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2">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2">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2">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2">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2">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2">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2">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2">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2">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2">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2">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2">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2">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2">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2">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2">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2">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2">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2">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2">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2">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2">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2">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2">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2">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2">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2">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2">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2">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2">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2">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2">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2">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2">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2">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2">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2">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2">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2">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2">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2">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2">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2">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2">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2">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2">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2">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2">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2">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2">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2">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2">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2">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2">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2">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2">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2">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2">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2">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2">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2">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2">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2">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2">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2">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2">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2">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2">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2">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2">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2">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2">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2">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2">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2">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2">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2">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2">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2">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2">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2">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2">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2">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2">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2">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2">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2">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2">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2">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2">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2">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2">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2">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2">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2">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2">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2">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2">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2">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2">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2">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2">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2">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2">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2">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2">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2">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2">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2">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2">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2">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2">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2">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2">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2">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2">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2">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2">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2">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2">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2">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2">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2">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2">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2">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2">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2">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2">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2">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2">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2">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2">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2">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2">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2">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2">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2">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2">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2">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2">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2">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2">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2">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2">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2">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2">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2">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2">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2">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2">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2">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2">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2">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2">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2">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2">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2">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2">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2">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2">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2">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2">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2">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2">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2">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2">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2">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2">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2">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2">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2">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2">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2">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2">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2">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2">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2">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2">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2">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2">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2">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2">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2">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2">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2">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2">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2">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2">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2">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2">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2">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2">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2">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2">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2">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2">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2">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2">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2">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2">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2">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2">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2">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2">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2">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2">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2">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2">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2">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2">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2">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2">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2">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2">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2">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2">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2">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2">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2">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2">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2">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2">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2">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2">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2">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2">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2">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2">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2">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2">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2">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2">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2">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2">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2">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2">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2">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2">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2">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2">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2">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2">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2">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2">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2">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2">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2">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2">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2">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2">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2">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2">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2">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2">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2">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2">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2">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2">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2">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2">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2">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2">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2">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2">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2">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2">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2">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2">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2">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2">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2">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2">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2">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2">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2">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2">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2">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2">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2">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2">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2">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2">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2">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2">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2">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2">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2">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2">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2">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2">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2">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2">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2">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2">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2">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2">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2">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2">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2">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2">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2">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2">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2">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2">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2">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2">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2">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2">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2">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2">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2">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2">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2">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2">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2">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2">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2">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2">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2">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2">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2">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2">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2">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2">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2">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2">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2">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2">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2">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2">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2">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2">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2">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2">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2">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2">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2">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2">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2">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2">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2">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2">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2">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2">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2">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2">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2">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2">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2">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2">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2">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2">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2">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2">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2">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2">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2">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2">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2">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2">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2">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2">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2">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2">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2">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2">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2">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2">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2">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2">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2">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2">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2">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2">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2">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2">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2">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2">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2">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2">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2">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2">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2">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2">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2">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2">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2">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2">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2">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2">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2">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2">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2">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2">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2">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2">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2">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2">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2">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2">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2">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2">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2">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2">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2">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2">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2">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2">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2">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2">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2">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2">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2">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2">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2">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2">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2">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2">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2">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2">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2">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2">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2">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2">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2">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2">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2">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2">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2">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2">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2">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2">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2">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2">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2">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2">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2">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2">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2">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2">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2">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2">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2">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2">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2">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2">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2">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2">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2">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2">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2">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2">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2">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2">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2">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2">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2">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2">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2">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2">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2">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2">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2">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2">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2">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2">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2">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2">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2">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2">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2">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2">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2">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2">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2">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2">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2">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2">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2">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2">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2">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2">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2">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2">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2">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2">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2">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2">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2">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2">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2">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2">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2">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2">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2">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2">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2">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2">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2">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2">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2">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2">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2">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2">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2">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2">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2">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2">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2">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2">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2">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2">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2">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2">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2">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2">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2">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2">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2">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2">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2">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2">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2">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2">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2">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2">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2">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2">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2">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2">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2">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2">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2">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2">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2">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2">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2">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2">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2">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2">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2">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2">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2">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2">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2">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2">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2">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2">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2">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2">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2">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2">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2">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2">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2">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2">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2">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2">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2">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2">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2">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2">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2">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2">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2">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2">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2">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2">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2">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2">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2">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2">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2">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2">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2">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2">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2">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2">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2">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2">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2">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2">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2">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2">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2">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2">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2">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2">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2">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2">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2">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2">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2">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2">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2">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2">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2">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2">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2">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2">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2">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2">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2">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2">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2">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2">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2">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2">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2">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2">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2">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2">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2">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2">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2">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2">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2">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2">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2">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2">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2">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2">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2">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2">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2">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2">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2">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2">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2">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2">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2">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2">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2">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2">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2">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2">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2">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2">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2">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2">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2">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2">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2">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2">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2">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2">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2">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2">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2">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2">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2">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2">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2">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2">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2">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2">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2">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2">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2">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2">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2">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2">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2">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2">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2">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2">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2">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2">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2">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2">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2">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2">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2">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2">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2">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2">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2">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2">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2">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2">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2">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2">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2">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2">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2">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2">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2">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2">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2">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2">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2">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2">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2">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2">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2">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2">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2">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2">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2">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2">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2">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2">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2">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2">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2">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2">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2">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2">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2">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2">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2">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2">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2">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2">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2">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2">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2">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2">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2">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2">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2">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2">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2">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2">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2">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2">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2">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2">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2">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2">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2">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2">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2">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2">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2">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2">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2">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2">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2">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2">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2">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2">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2">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2">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2">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2">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2">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2">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2">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2">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2">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2">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2">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2">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2">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2">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2">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2">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2">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2">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2">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2">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2">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2">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2">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2">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2">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2">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2">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2">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2">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2">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2">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2">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2">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2">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2">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2">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2">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2">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2">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2">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2">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2">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2">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2">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2">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2">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2">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2">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2">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2">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2">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2">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2">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2">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2">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2">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2">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2">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2">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2">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2">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2">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2">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2">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2">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2">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2">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2">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2">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2">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2">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2">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2">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2">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2">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2">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2">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2">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2">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2">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2">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2">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2">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2">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2">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2">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2">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2">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2">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2">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2">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2">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2">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2">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2">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2">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2">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2">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2">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2">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2">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2">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2">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2">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2">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2">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2">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2">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2">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2">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2">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2">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2">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2">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2">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2">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2">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2">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2">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2">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2">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2">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2">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2">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2">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2">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2">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2">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2">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2">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2">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2">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2">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2">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2">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2">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2">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2">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2">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2">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2">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2">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2">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2">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2">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2">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2">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2">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2">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2">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2">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2">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2">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2">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2">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2">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2">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2">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2">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2">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2">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2">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2">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2">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2">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2">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2">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2">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2">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2">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2">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2">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2">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2">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2">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2">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2">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2">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2">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2">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2">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2">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2">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2">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2">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2">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2">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2">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2">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2">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2">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2">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2">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2">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2">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2">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2">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2">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2">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2">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2">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2">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2">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2">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2">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2">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2">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2">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2">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2">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2">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2">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2">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2">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2">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2">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2">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2">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2">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2">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2">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2">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2">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2">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2">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2">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2">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2">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2">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2">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2">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2">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2">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2">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2">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2">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2">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2">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2">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2">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2">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2">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2">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2">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2">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2">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2">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2">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2">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2">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2">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2">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2">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2">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2">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2">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2">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2">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2">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2">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2">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2">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2">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2">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2">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2">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2">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2">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2">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2">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2">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2">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2">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2">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2">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2">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2">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2">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2">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2">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2">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2">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2">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2">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2">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2">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2">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2">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2">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2">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2">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2">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2">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2">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2">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2">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2">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2">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2">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2">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2">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2">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2">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2">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2">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2">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2">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2">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2">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2">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2">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2">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2">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2">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2">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2">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2">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2">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2">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2">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2">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2">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2">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2">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2">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2">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2">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2">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2">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2">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2">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2">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2">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2">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2">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2">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2">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2">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2">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2">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2">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2">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2">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2">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2">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2">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2">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2">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2">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2">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2">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2">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2">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2">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2">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2">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2">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2">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2">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2">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2">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2">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2">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2">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2">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2">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2">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2">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2">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2">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2">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2">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2">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2">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2">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2">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2">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2">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2">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2">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2">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2">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2">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2">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2">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2">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2">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2">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2">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2">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2">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2">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2">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2">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2">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2">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2">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2">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2">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2">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2">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2">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2">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2">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2">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2">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2">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2">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2">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2">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2">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2">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2">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2">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2">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2">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2">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2">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2">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2">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2">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2">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2">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2">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2">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2">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2">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2">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2">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2">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2">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2">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2">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2">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2">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2">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2">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2">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2">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2">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2">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2">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2">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2">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2">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2">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2">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2">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2">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2">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2">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2">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2">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2">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2">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2">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2">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2">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2">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2">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2">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2">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2">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2">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2">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2">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2">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2">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2">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2">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2">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2">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2">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2">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2">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2">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2">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2">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2">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2">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2">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2">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2">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2">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2">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2">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2">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2">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2">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2">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2">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2">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2">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2">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2">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2">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2">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2">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2">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2">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2">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2">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2">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2">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2">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2">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2">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2">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2">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2">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2">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2">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2">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2">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2">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2">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2">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2">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2">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2">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2">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2">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2">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2">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2">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2">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2">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2">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2">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2">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2">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2">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2">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2">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2">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2">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2">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2">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2">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2">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2">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2">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2">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2">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2">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2">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2">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2">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2">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2">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2">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2">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2">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2">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2">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2">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2">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2">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2">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2">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2">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2">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2">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2">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2">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2">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2">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2">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2">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2">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2">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2">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2">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2">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2">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2">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2">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2">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2">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2">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2">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2">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2">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2">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2">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2">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2">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2">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2">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2">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2">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2">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2">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2">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2">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2">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2">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2">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2">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2">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2">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2">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2">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2">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2">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2">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2">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2">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2">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2">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2">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2">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2">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2">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2">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2">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2">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2">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2">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2">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2">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2">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2">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2">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2">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2">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2">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2">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2">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2">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2">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2">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2">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2">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2">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2">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2">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2">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2">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2">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2">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2">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2">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2">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2">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2">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2">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2">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2">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2">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2">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2">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2">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2">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2">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2">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2">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2">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2">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2">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2">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2">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2">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2">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2">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2">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2">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2">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2">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2">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2">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2">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2">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2">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2">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2">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2">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2">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2">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2">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2">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2">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2">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2">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2">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2">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2">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2">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2">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2">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2">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2">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2">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2">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2">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2">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2">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2">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2">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2">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2">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2">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2">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2">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2">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2">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2">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2">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2">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2">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2">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2">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2">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2">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2">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2">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2">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2">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2">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2">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2">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2">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2">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2">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2">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2">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2">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2">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2">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2">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2">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2">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2">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2">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2">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2">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2">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2">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2">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2">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2">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2">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2">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2">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2">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2">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2">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2">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2">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2">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2">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2">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2">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2">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2">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2">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2">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2">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2">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2">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2">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2">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2">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2">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2">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2">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2">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2">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2">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2">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2">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2">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2">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2">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2">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2">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2">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2">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2">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2">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2">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2">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2">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2">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2">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2">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2">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2">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2">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2">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2">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2">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2">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2">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2">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2">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2">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2">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2">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2">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2">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2">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2">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2">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2">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2">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2">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2">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2">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2">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2">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2">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2">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2">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2">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2">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2">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2">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2">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2">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2">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2">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2">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2">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2">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2">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2">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2">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2">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2">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2">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2">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2">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2">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2">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2">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2">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2">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2">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2">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2">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2">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2">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2">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2">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2">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2">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2">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2">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2">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2">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2">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2">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2">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2">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2">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2">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2">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2">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2">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2">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2">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2">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2">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2">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2">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2">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2">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2">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2">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2">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2">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2">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2">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2">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2">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2">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2">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2">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2">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2">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2">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2">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2">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2">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2">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2">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2">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2">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2">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2">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2">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2">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2">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2">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2">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2">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2">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2">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2">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2">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2">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2">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2">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2">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2">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2">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2">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2">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2">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2">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2">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2">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2">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2">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2">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2">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2">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2">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2">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2">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2">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2">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2">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2">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2">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2">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2">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2">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2">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2">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2">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2">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2">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2">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2">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2">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2">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2">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2">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2">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2">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2">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2">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2">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2">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2">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2">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2">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2">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2">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2">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2">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2">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2">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2">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2">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2">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2">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2">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2">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2">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2">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2">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2">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2">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2">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2">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2">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2">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2">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2">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2">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2">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2">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2">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2">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2">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2">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2">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2">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2">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2">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2">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2">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2">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2">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2">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2">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2">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2">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2">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2">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2">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2">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2">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2">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2">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2">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2">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2">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2">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2">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2">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2">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2">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2">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2">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2">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2">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2">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2">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2">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2">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2">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2">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2">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2">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2">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2">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2">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2">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2">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2">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2">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2">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2">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2">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2">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2">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2">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2">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2">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2">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2">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2">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2">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2">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2">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2">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2">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2">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2">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2">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2">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2">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2">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2">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2">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2">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2">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2">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2">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2">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2">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2">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2">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2">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2">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2">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2">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2">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2">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2">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2">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2">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2">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2">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2">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2">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2">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2">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2">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2">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2">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2">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2">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2">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2">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2">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2">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2">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2">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2">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2">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2">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2">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2">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2">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2">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2">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2">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2">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2">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2">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2">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2">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2">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2">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2">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2">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2">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2">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2">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2">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2">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2">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2">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2">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2">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2">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2">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2">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2">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2">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2">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2">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2">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2">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2">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2">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2">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2">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2">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2">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2">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2">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2">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2">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2">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2">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2">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2">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2">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2">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2">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2">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2">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2">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2">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2">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2">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2">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2">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2">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2">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2">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2">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2">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2">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2">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2">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2">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2">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2">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2">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2">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2">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2">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2">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2">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2">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2">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2">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2">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2">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2">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2">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2">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2">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2">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2">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2">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2">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2">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2">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2">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2">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2">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2">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2">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2">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2">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2">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2">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2">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2">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2">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2">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2">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2">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2">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2">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2">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2">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2">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2">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2">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2">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2">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2">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2">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2">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2">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2">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2">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2">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2">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2">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2">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2">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2">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2">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2">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2">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2">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2">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2">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2">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2">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2">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2">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2">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2">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2">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2">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2">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2">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2">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2">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2">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2">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2">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2">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2">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2">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2">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2">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2">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2">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2">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2">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2">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2">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2">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2">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2">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2">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2">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2">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2">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2">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2">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2">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2">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2">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2">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2">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2">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2">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2">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2">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2">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2">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2">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2">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2">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2">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2">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2">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2">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2">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2">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2">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2">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2">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2">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2">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2">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2">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2">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2">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2">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2">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2">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2">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2">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2">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2">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2">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2">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2">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2">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2">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2">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2">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2">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2">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2">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2">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2">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2">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2">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2">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2">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2">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2">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2">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2">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2">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2">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2">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2">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2">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2">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2">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2">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2">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2">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2">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2">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2">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2">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2">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2">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2">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2">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2">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2">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2">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2">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2">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2">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2">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2">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2">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2">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2">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2">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2">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2">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2">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2">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2">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2">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2">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2">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2">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2">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2">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2">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2">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2">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2">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2">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2">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2">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2">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2">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2">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2">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2">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2">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2">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2">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2">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2">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2">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2">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2">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2">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2">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2">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2">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2">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2">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2">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2">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2">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2">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2">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2">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2">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2">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2">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2">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2">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2">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2">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2">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2">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2">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2">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2">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2">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2">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2">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2">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2">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2">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2">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2">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2">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2">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2">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2">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2">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2">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2">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2">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2">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2">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2">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2">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2">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2">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2">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2">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2">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2">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2">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2">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2">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2">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2">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2">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2">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2">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2">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2">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2">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2">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2">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2">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2">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2">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2">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2">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2">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2">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2">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2">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2">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2">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2">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2">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2">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2">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2">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2">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2">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2">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2">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2">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2">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2">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2">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2">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2">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2">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2">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2">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2">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2">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2">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2">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2">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2">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2">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2">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2">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2">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2">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2">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2">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2">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2">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2">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2">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2">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2">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2">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2">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2">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2">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2">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2">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2">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2">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2">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2">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2">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2">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2">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2">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2">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2">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2">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2">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2">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2">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2">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2">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2">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2">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2">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2">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2">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2">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2">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2">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2">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2">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2">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2">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2">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2">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2">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2">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2">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2">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2">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2">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2">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2">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2">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2">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2">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2">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2">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2">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2">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2">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2">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2">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2">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2">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2">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2">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2">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2">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2">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2">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2">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2">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2">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2">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2">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2">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2">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2">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2">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2">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2">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2">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2">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2">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2">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2">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2">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2">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2">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2">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2">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2">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2">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2">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2">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2">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2">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2">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2">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2">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2">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2">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2">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2">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2">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2">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2">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2">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2">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2">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2">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2">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2">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2">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2">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2">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2">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2">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2">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2">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2">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2">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2">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2">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2">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2">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2">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2">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2">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2">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2">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2">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2">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2">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2">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2">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2">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2">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2">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2">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2">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2">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2">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2">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2">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2">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2">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2">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2">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2">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2">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2">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2">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2">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2">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2">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2">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2">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2">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2">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2">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2">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2">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2">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2">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2">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2">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2">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2">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2">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2">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2">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2">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2">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2">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2">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2">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2">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2">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2">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2">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2">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2">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2">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2">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2">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2">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2">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2">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2">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2">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2">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2">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2">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2">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2">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2">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2">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2">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2">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2">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2">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2">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2">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2">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2">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2">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2">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2">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2">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2">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2">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2">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2">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2">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2">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2">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2">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2">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2">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2">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2">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2">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2">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2">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2">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2">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2">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2">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2">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2">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2">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2">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2">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2">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2">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2">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2">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2">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2">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2">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2">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2">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2">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2">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2">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2">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2">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2">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2">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2">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2">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2">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2">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2">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2">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2">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2">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2">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2">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2">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2">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2">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2">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2">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2">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2">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2">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2">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2">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2">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2">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2">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2">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2">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2">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2">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2">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2">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2">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2">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2">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2">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2">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2">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2">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2">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2">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2">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2">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2">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2">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2">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2">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2">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2">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2">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2">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2">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2">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2">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2">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2">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2">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2">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2">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2">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2">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2">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2">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2">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2">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2">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2">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2">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2">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2">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2">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2">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2">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2">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2">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2">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2">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2">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2">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2">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2">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2">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2">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2">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2">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2">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2">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2">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2">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2">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2">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2">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2">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2">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2">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2">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2">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2">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2">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2">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2">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2">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2">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2">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2">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2">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2">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2">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2">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2">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2">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2">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2">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2">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2">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2">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2">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2">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2">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2">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2">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2">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2">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2">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2">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2">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2">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2">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2">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2">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2">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2">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2">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2">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2">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2">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2">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2">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2">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2">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2">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2">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2">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2">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2">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2">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2">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2">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2">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2">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2">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2">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2">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2">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2">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2">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2">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2">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2">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2">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2">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2">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2">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2">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2">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2">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2">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2">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2">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2">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2">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2">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2">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2">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2">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2">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2">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2">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2">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2">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2">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2">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2">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2">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2">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2">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2">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2">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2">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2">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2">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2">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2">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2">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2">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2">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2">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2">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2">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2">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2">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2">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2">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2">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2">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2">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2">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2">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2">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2">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2">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2">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2">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2">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2">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2">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2">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2">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2">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2">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2">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2">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2">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2">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2">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2">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2">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2">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2">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2">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2">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2">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2">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2">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2">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2">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2">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2">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2">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2">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2">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2">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2">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2">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2">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2">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2">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2">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2">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2">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2">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2">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2">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2">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2">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2">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2">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2">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2">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2">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2">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2">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2">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2">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2">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2">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2">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2">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2">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2">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2">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2">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2">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2">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2">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2">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2">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2">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2">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2">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2">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2">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2">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2">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2">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2">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2">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2">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2">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2">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2">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2">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2">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2">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2">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2">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2">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2">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2">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2">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2">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2">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2">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2">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2">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2">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2">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2">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2">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2">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2">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2">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2">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2">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2">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2">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2">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2">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2">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2">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2">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2">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2">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2">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2">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2">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2">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2">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2">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2">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2">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2">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2">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2">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2">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2">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2">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2">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2">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2">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2">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2">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2">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2">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2">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2">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2">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2">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2">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2">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2">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2">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2">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2">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2">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2">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2">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2">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2">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2">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2">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2">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2">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2">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2">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2">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2">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2">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2">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2">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2">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2">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2">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2">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2">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2">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2">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2">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2">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2">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2">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2">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2">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2">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2">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2">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2">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2">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2">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2">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2">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2">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2">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2">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2">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2">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2">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2">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2">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2">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2">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2">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2">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2">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2">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2">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2">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2">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2">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2">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2">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2">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2">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2">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2">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2">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2">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2">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2">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2">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2">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2">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2">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2">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2">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2">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2">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2">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2">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2">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2">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2">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2">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2">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2">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2">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2">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2">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2">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2">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2">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2">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2">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2">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2">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2">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2">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2">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2">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2">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2">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2">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2">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2">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2">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2">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2">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2">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2">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2">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2">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2">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2">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2">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2">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2">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2">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2">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2">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2">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2">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2">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2">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2">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2">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2">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2">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2">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2">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2">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2">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2">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2">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2">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2">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2">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2">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2">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2">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2">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2">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2">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2">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2">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2">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2">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2">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2">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2">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2">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2">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2">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2">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2">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2">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2">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2">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2">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2">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2">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2">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2">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2">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2">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2">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2">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2">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2">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2">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2">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2">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2">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2">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2">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2">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2">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2">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2">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2">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2">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2">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2">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2">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2">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2">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2">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2">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2">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2">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2">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2">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2">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2">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2">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2">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2">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2">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2">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2">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2">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2">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2">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2">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2">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2">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2">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2">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2">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2">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2">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2">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2">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2">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2">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2">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2">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2">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2">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2">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2">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2">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2">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2">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2">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2">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2">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2">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2">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2">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2">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2">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2">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2">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2">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2">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2">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2">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2">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2">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2">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2">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2">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2">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2">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2">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2">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2">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2">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2">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2">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2">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2">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2">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2">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2">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2">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2">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2">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2">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2">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2">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2">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2">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2">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2">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2">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2">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2">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2">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2">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2">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2">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2">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2">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2">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2">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2">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2">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2">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2">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2">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2">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2">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2">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2">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2">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2">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2">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2">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2">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2">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2">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2">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2">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2">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2">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2">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2">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2">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2">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2">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2">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2">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2">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2">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2">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2">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2">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2">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2">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2">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2">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2">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2">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2">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2">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2">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2">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2">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2">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2">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2">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2">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2">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2">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2">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2">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2">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2">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2">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2">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2">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2">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2">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2">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2">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2">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2">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2">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2">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2">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2">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2">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2">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2">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2">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2">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2">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2">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2">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2">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2">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2">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2">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2">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2">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2">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2">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2">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2">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2">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2">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2">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2">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2">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2">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2">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2">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2">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2">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2">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2">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2">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2">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2">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2">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2">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2">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2">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2">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2">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2">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2">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2">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2">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2">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2">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2">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2">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2">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2">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2">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2">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2">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2">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2">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2">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2">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2">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2">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2">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2">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2">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2">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2">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2">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2">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2">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2">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2">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2">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2">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2">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2">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2">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2">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2">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2">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2">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2">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2">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2">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2">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2">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2">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2">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2">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2">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2">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2">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2">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2">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2">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2">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2">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2">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2">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2">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2">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2">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2">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2">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2">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2">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2">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2">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2">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2">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2">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2">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2">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2">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2">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2">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2">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2">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2">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2">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2">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2">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2">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2">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2">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2">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2">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2">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2">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2">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2">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2">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2">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2">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2">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2">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2">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2">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2">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2">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2">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2">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2">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2">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2">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2">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2">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2">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2">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2">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2">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2">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2">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2">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2">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2">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2">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2">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2">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2">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2">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2">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2">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2">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2">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2">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2">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2">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2">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2">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2">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2">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2">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2">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2">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2">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2">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2">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2">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2">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2">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2">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2">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2">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2">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2">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2">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2">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2">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2">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2">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2">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2">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2">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2">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2">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2">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2">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2">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2">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2">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2">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2">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2">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2">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2">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2">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2">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2">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2">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2">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2">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2">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2">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2">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2">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2">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2">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2">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2">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2">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2">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2">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2">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2">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2">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2">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2">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2">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2">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2">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2">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2">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2">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2">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2">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2">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2">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2">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2">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2">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2">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2">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2">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2">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2">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2">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2">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2">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2">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2">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2">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2">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2">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2">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2">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2">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2">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2">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2">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2">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2">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2">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2">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2">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2">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2">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2">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2">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2">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2">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2">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2">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2">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2">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2">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2">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2">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2">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2">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2">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2">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2">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2">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2">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2">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2">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2">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2">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2">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2">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2">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2">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2">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2">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2">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2">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2">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2">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2">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2">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2">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2">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2">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2">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2">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2">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2">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2">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2">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2">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2">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2">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2">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2">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2">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2">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2">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2">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2">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2">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2">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2">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2">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2">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2">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2">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2">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2">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2">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2">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2">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2">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2">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2">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2">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2">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2">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2">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2">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2">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2">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2">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2">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2">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2">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2">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2">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2">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2">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2">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2">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2">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2">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2">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2">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2">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2">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2">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2">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2">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2">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2">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2">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2">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2">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2">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2">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2">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2">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2">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2">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2">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2">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2">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2">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2">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2">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2">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2">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2">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2">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2">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2">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2">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2">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2">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2">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2">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2">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2">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2">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2">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2">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2">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2">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2">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2">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2">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2">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2">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2">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2">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2">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2">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2">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2">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2">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2">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2">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2">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2">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2">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2">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2">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2">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2">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2">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2">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2">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2">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2">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2">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2">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2">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2">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2">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2">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2">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2">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2">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2">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2">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2">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2">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2">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2">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2">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2">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2">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2">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2">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2">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2">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2">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2">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2">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2">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2">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2">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2">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2">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2">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2">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2">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2">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2">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2">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2">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2">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2">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2">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2">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2">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2">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2">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2">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2">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2">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2">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2">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2">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2">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2">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2">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2">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2">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2">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2">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2">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2">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2">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2">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2">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2">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2">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2">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2">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2">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2">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2">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2">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2">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2">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2">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2">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2">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2">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2">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2">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2">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2">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2">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2">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2">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2">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2">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2">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2">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2">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2">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2">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2">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2">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2">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2">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2">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2">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2">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2">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2">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2">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2">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2">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2">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2">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2">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2">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2">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2">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2">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2">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2">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2">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2">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2">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2">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2">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2">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2">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2">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2">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2">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2">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2">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2">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2">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2">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2">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2">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2">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2">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2">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2">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2">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2">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2">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2">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2">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2">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2">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2">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2">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2">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2">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2">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2">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2">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2">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2">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2">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2">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2">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2">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2">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2">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2">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2">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2">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2">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2">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2">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2">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2">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2">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2">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2">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2">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2">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2">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2">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2">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2">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2">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2">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2">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2">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2">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2">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2">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2">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2">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2">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2">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2">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2">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2">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2">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2">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2">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2">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2">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2">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2">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2">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2">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2">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2">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2">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2">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2">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2">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2">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2">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2">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2">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2">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2">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2">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2">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2">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2">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2">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2">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2">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2">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2">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2">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2">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2">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2">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2">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2">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2">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2">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2">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2">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2">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2">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2">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2">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2">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2">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2">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2">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2">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2">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2">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2">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2">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2">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2">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2">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2">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2">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2">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2">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2">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2">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2">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2">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2">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2">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2">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2">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2">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2">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2">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2">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2">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2">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2">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2">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2">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2">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2">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2">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2">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2">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2">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2">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2">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2">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2">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2">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2">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2">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2">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2">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2">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2">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2">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2">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2">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2">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2">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2">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2">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2">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2">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2">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2">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2">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2">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2">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2">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2">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2">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2">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2">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2">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2">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2">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2">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2">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2">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2">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2">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2">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2">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2">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2">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2">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2">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2">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2">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2">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2">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2">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2">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2">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2">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2">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2">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2">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2">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2">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2">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2">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2">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2">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2">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2">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2">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2">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2">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2">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2">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2">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2">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2">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2">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2">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2">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2">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2">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2">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2">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2">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2">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2">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2">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2">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2">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2">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2">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2">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2">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2">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2">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2">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2">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2">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2">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2">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2">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2">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2">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2">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2">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2">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2">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2">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2">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2">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2">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2">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2">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2">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2">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2">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2">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2">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2">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2">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2">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2">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2">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2">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2">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2">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2">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2">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2">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2">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2">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2">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2">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2">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2">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2">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2">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2">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2">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2">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2">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2">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2">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2">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2">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2">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2">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2">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2">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2">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2">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2">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2">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2">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2">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2">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2">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2">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2">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2">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2">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2">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2">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2">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2">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2">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2">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2">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2">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2">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2">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2">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2">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2">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2">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2">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2">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2">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2">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2">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2">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2">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2">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2">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2">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2">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2">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2">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2">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2">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2">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2">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2">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2">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2">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2">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2">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2">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2">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2">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2">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2">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2">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2">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2">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2">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2">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2">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2">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2">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2">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2">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2">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2">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2">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2">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2">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2">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2">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2">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2">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2">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2">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2">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2">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2">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2">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2">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2">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2">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2">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2">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2">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2">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2">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2">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2">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2">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2">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2">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2">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2">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2">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2">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2">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2">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2">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2">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2">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2">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2">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2">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2">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2">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2">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2">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2">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2">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2">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2">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2">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2">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2">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2">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2">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2">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2">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2">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2">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2">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2">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2">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2">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2">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2">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2">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2">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2">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2">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2">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2">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2">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2">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2">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2">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2">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2">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2">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2">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2">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2">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2">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2">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2">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2">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2">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2">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2">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2">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2">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2">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2">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2">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2">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2">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2">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2">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2">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2">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2">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2">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2">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2">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2">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2">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2">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2">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2">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2">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2">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2">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2">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2">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2">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2">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2">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2">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2">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2">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2">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2">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2">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2">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2">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2">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2">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2">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2">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2">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2">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2">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2">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2">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2">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2">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2">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2">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2">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2">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2">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2">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2">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2">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2">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2">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2">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2">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2">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2">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2">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2">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2">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2">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2">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2">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2">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2">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2">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2">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2">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2">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2">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2">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2">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2">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2">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2">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2">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2">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2">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2">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2">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2">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2">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2">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2">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2">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2">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2">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2">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2">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2">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2">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2">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2">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2">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2">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2">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2">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2">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2">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2">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2">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2">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2">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2">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2">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2">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2">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2">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2">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2">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2">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2">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2">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2">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2">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2">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2">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2">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2">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2">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2">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2">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2">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2">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2">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2">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2">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2">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2">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2">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2">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2">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2">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2">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2">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2">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2">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2">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2">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2">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2">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2">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2">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2">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2">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2">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2">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2">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2">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2">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2">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2">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2">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2">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2">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2">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2">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2">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2">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2">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2">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2">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2">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2">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2">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2">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2">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2">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2">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2">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2">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2">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2">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2">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2">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2">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2">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2">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2">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2">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2">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2">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2">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2">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2">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2">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2">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2">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2">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2">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2">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2">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2">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2">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2">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2">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2">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2">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2">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2">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2">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2">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2">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2">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2">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2">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2">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2">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2">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2">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2">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2">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2">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2">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2">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2">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2">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2">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2">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2">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2">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2">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2">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2">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2">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2">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2">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2">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2">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2">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2">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2">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2">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2">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2">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2">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2">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2">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2">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2">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2">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2">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2">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2">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2">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2">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2">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2">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2">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2">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2">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2">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2">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2">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2">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2">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2">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2">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2">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2">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2">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2">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2">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2">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2">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2">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2">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2">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2">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2">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2">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2">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2">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2">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2">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2">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2">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2">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2">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2">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2">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2">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2">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2">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2">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2">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2">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2">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2">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2">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2">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2">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2">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2">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2">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2">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2">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2">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2">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2">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2">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2">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2">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2">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2">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2">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2">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2">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2">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2">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2">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2">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2">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2">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2">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2">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2">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2">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2">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2">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2">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2">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2">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2">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2">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2">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2">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2">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2">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2">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2">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2">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2">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2">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2">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2">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2">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2">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2">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2">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2">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2">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2">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2">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2">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2">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2">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2">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2">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2">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2">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2">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2">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2">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2">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2">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2">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2">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2">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2">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2">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2">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2">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2">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2">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2">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2">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2">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2">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2">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2">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2">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2">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2">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2">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2">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2">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2">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2">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2">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2">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2">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2">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2">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2">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2">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2">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2">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2">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2">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2">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2">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2">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2">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2">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2">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2">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2">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2">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2">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2">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2">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2">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2">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2">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2">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2">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2">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2">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2">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2">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2">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2">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2">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2">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2">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2">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2">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2">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2">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2">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2">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2">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2">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2">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2">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2">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2">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2">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2">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2">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2">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2">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2">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2">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2">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2">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2">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2">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2">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2">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2">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2">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2">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2">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2">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2">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2">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2">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2">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2">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2">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2">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2">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2">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2">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2">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2">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2">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2">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2">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2">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2">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2">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2">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2">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2">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2">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2">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2">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2">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2">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2">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2">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2">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2">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2">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2">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2">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2">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2">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2">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2">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2">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2">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2">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2">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2">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2">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2">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2">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2">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2">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2">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2">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2">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2">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2">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2">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2">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2">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2">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2">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2">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2">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2">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2">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2">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2">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2">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2">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2">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2">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2">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2">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2">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2">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2">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2">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2">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2">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2">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2">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2">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2">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2">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2">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2">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2">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2">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2">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2">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2">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2">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2">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2">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2">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2">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2">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2">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2">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2">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2">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2">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2">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2">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2">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2">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2">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2">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2">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2">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2">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2">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2">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2">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2">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2">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2">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2">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2">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2">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2">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2">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2">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2">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2">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2">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2">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2">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2">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2">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2">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2">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2">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2">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2">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2">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2">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2">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2">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2">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2">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2">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2">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2">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2">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2">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2">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2">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2">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2">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2">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2">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2">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2">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2">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2">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2">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2">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2">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2">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2">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2">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2">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2">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2">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2">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2">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2">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2">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2">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2">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2">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2">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2">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2">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2">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2">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2">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2">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2">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2">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2">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2">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2">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2">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2">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2">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2">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2">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2">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2">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2">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2">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2">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2">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2">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2">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2">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2">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2">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2">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2">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2">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2">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2">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2">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2">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2">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2">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2">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2">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2">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2">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2">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2">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2">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2">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2">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2">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2">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2">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2">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2">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2">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2">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2">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2">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2">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2">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2">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2">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2">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2">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2">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2">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2">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2">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2">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2">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2">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2">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2">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2">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2">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2">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2">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2">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2">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2">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2">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2">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2">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2">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2">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2">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2">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2">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2">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2">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2">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2">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2">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2">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2">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2">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2">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2">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2">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2">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2">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2">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2">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2">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2">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2">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2">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2">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2">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2">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2">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2">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2">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2">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2">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2">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2">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2">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2">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2">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2">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2">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2">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2">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2">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2">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2">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2">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2">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2">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2">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2">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2">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2">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2">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2">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2">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2">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2">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2">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2">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2">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2">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2">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2">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2">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2">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2">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2">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2">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2">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2">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2">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2">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2">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2">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2">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2">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2">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2">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2">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2">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2">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2">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2">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2">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2">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2">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2">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2">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2">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2">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2">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2">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2">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2">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2">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2">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2">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2">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2">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2">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2">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2">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2">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2">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2">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2">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2">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2">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2">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2">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2">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2">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2">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2">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2">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2">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2">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2">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2">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2">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2">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2">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2">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2">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2">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2">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2">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2">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2">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2">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2">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2">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2">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2">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2">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2">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2">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2">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2">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2">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2">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2">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2">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2">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2">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2">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2">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2">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2">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2">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2">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2">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2">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2">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2">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2">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2">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2">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2">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2">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2">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2">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2">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2">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2">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2">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2">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2">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2">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2">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2">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2">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2">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2">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2">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2">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2">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2">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2">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2">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2">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2">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2">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2">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2">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2">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2">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2">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2">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2">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2">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2">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2">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2">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2">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2">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2">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2">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2">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2">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2">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2">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2">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2">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2">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2">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2">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2">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2">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2">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2">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2">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2">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2">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2">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2">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2">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2">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2">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2">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2">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2">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2">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2">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2">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2">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2">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2">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2">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2">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2">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2">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2">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2">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2">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2">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2">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2">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2">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2">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2">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2">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2">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2">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2">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2">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2">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2">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2">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2">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2">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2">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2">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2">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2">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2">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2">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2">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2">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2">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2">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2">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2">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2">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2">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2">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2">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2">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2">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2">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2">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2">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2">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2">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2">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2">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2">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2">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2">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2">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2">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2">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2">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2">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2">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2">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2">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2">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2">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2">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2">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2">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2">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2">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2">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2">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2">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2">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2">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2">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2">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2">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2">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2">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2">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2">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2">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2">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2">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2">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2">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2">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2">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2">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2">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2">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2">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2">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2">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2">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2">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2">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2">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2">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2">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2">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2">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2">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2">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2">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2">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2">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2">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2">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2">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2">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2">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2">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2">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2">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2">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2">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2">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2">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2">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2">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2">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2">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2">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2">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2">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2">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2">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2">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2">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2">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2">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2">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2">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2">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2">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2">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2">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2">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2">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2">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2">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2">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2">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2">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2">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2">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2">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2">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2">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2">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2">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2">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2">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2">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2">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2">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2">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2">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2">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2">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2">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2">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2">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2">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2">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2">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2">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2">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2">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2">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2">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2">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2">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2">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2">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2">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2">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2">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2">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2">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2">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2">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2">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2">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2">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2">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2">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2">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2">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2">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2">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2">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2">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2">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2">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2">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2">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2">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2">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2">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2">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2">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2">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2">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2">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2">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2">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2">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2">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2">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2">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2">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2">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2">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2">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2">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2">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2">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2">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2">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2">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2">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2">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2">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2">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2">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2">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2">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2">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2">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2">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2">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2">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2">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2">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2">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2">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2">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2">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2">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2">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2">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2">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2">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2">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2">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2">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2">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2">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2">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2">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2">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2">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2">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2">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2">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2">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2">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2">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2">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2">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2">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2">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2">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2">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2">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2">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2">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2">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2">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2">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2">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2">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2">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2">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2">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2">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2">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2">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2">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2">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2">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2">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2">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2">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2">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2">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2">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2">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2">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2">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2">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2">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2">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2">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2">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2">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2">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2">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2">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2">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2">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2">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2">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2">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2">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2">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2">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2">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2">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2">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2">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2">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2">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2">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2">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2">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2">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2">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2">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2">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2">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2">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2">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2">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2">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2">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2">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2">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2">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2">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2">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2">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2">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2">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2">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2">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2">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2">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2">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2">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2">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2">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2">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2">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2">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2">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2">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2">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2">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2">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2">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2">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2">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2">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2">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2">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2">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2">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2">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2">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2">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2">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2">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2">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2">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2">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2">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2">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2">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2">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2">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2">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2">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2">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2">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2">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2">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2">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2">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2">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2">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2">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2">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2">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2">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2">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2">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2">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2">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2">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2">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2">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2">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2">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2">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2">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2">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2">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2">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2">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2">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2">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2">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2">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2">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2">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2">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2">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2">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2">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2">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2">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2">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2">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2">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2">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2">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2">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2">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2">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2">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2">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2">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2">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2">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2">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2">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2">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2">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2">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2">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2">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2">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2">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2">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2">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2">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2">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2">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2">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2">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2">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2">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2">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2">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2">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2">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2">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2">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2">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2">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2">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2">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2">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2">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2">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2">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2">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2">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2">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2">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2">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2">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2">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2">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2">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2">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2">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2">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2">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2">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2">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2">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2">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2">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2">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2">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2">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2">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2">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2">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2">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2">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2">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2">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2">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2">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2">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2">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2">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2">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2">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2">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2">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2">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2">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2">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2">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2">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2">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2">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2">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2">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2">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2">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2">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2">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2">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2">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2">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2">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2">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2">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2">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2">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2">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2">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2">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2">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2">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2">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2">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2">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2">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2">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2">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2">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2">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2">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2">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2">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2">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2">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2">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2">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2">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2">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2">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2">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2">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2">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2">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2">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2">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2">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2">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2">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2">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2">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2">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2">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2">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2">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2">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2">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2">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2">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2">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2">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2">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2">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2">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2">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2">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2">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2">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2">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2">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2">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2">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2">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2">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2">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2">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2">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2">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2">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2">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2">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2">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2">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2">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2">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2">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2">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2">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2">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2">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2">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2">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2">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2">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2">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2">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2">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2">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2">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2">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2">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2">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2">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2">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2">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2">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2">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2">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2">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2">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2">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2">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2">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2">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2">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2">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2">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2">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2">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2">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2">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2">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2">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2">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2">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2">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2">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2">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2">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2">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2">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2">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2">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2">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2">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2">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2">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2">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2">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2">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2">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2">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2">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2">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2">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2">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2">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2">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2">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2">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2">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2">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2">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2">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2">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2">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2">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2">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2">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2">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2">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2">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2">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2">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2">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2">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2">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2">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2">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2">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2">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2">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2">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2">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2">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2">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2">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2">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2">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2">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2">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2">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2">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2">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2">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2">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2">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2">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2">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2">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2">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2">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2">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2">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2">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2">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2">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2">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2">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2">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2">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2">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2">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2">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2">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2">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2">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2">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2">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2">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2">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2">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2">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2">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2">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2">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2">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2">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2">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2">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2">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2">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2">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2">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2">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2">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2">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2">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2">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2">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2">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2">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2">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2">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2">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2">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2">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2">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2">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2">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2">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2">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2">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2">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2">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2">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2">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2">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2">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2">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2">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2">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2">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2">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2">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2">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2">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2">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2">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2">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2">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2">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2">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2">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2">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2">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2">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2">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2">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2">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2">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2">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2">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2">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2">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2">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2">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2">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2">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2">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2">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2">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2">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2">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2">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2">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2">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2">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2">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2">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2">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2">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2">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2">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2">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2">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2">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2">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2">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2">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2">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2">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2">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2">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2">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2">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2">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2">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2">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2">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2">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2">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2">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2">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2">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2">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2">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2">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2">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2">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2">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2">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2">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2">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2">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2">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2">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2">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2">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2">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2">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2">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2">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2">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2">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2">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2">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2">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2">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2">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2">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2">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2">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2">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2">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2">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2">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2">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2">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2">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2">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2">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2">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2">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2">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2">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2">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2">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2">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2">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2">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2">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2">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2">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2">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2">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2">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2">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2">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2">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2">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2">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2">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2">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2">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2">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2">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2">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2">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2">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2">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2">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2">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2">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2">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2">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2">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2">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2">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2">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2">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2">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2">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2">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2">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2">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2">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2">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2">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2">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2">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2">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2">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2">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2">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2">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2">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2">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2">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2">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2">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2">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2">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2">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2">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2">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2">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2">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2">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2">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2">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2">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2">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2">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2">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2">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2">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2">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2">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2">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2">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2">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2">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2">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2">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2">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2">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2">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2">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2">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2">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2">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2">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2">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2">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2">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2">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2">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2">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2">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2">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2">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2">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2">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2">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2">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2">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2">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2">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2">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2">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2">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2">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2">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2">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2">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2">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2">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2">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2">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2">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2">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2">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2">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2">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2">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2">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2">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2">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2">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2">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2">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2">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2">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2">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2">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2">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2">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2">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2">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2">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2">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2">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2">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2">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2">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2">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2">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2">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2">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2">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2">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2">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2">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2">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2">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2">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2">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2">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2">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2">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2">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2">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2">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2">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2">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2">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2">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2">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2">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2">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2">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2">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2">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2">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2">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2">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2">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2">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2">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2">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2">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2">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2">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2">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2">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2">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2">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2">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2">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2">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2">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2">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2">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2">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2">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2">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2">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2">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2">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2">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2">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2">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2">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2">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2">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2">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2">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2">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2">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2">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2">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2">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2">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2">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2">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2">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2">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2">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2">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2">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2">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2">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2">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2">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2">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2">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2">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2">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2">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2">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2">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2">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2">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2">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2">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2">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2">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2">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2">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2">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2">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2">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2">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2">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2">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2">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2">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2">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2">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2">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2">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2">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2">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2">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2">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2">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2">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2">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2">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2">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2">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2">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2">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2">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2">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2">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2">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2">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2">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2">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2">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2">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2">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2">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2">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2">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2">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2">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2">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2">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2">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2">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2">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2">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2">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2">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2">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2">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2">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2">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2">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2">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2">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2">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2">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2">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2">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2">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2">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2">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2">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2">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2">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2">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2">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2">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2">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2">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2">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2">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2">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2">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2">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2">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2">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2">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2">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2">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2">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2">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2">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2">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2">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2">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2">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2">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2">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2">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2">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2">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2">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2">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2">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2">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2">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2">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2">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2">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2">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2">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2">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2">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2">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2">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2">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2">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2">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2">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2">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2">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2">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2">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2">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2">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2">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2">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2">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2">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2">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2">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2">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2">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2">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2">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2">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2">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2">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2">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2">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2">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2">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2">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2">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2">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2">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2">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2">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2">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2">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2">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2">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2">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2">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2">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2">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2">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2">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2">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2">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2">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2">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2">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2">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2">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2">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2">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2">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2">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2">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2">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2">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2">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2">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2">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2">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2">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2">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2">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2">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2">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2">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2">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2">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2">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2">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2">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2">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2">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2">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2">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2">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2">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2">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2">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2">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2">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2">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2">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2">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2">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2">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2">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2">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2">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2">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2">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2">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2">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2">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2">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2">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2">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2">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2">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2">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2">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2">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2">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2">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2">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2">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2">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2">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2">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2">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2">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2">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2">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2">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2">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2">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2">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2">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2">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2">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2">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2">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2">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2">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2">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2">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2">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2">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2">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2">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2">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2">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2">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2">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2">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2">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2">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2">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2">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2">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2">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2">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2">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2">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2">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2">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2">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2">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2">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2">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2">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2">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2">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2">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2">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2">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2">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2">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2">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2">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2">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2">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2">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2">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2">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2">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2">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2">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2">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2">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2">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2">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2">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2">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2">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2">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2">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2">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2">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2">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2">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2">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2">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2">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2">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2">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2">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2">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2">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2">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2">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2">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2">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2">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2">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2">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2">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2">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2">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2">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2">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2">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2">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2">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2">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2">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2">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2">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2">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2">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2">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2">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2">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2">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2">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2">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2">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2">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2">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2">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2">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2">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2">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2">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2">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2">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2">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2">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2">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2">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2">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2">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2">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2">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2">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2">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2">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2">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2">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2">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2">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2">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2">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2">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2">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2">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2">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2">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2">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2">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2">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2">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2">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2">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2">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2">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2">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2">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2">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2">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2">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2">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2">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2">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2">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2">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2">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2">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2">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2">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2">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2">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2">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2">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2">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2">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2">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2">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2">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2">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2">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2">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2">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2">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2">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2">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2">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2">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2">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2">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2">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2">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2">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2">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2">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2">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2">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2">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2">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2">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2">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2">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2">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2">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2">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2">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2">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2">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2">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2">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2">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2">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2">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2">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2">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2">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2">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2">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2">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2">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2">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2">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2">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2">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2">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2">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2">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2">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2">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2">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2">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2">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2">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2">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2">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2">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2">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2">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2">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2">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2">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2">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2">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2">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2">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2">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2">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2">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2">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2">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2">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2">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2">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2">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2">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2">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2">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2">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2">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2">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2">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2">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2">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2">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2">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2">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2">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2">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2">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2">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2">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2">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2">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2">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2">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2">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2">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2">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2">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2">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2">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2">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2">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2">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2">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2">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2">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2">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2">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2">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2">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2">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2">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2">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2">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2">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2">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2">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2">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2">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2">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2">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2">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2">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2">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2">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2">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2">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2">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2">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2">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2">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2">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2">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2">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2">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2">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2">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2">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2">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2">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2">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2">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2">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2">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2">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2">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2">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2">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2">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2">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2">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2">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2">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92FB9A-BD29-D947-8543-8F72254D9852}">
  <dimension ref="A1:J134"/>
  <sheetViews>
    <sheetView workbookViewId="0">
      <selection activeCell="F46" sqref="F46"/>
    </sheetView>
  </sheetViews>
  <sheetFormatPr baseColWidth="10" defaultRowHeight="16" x14ac:dyDescent="0.2"/>
  <cols>
    <col min="1" max="1" width="13.83203125" bestFit="1" customWidth="1"/>
    <col min="2" max="2" width="16.83203125" bestFit="1" customWidth="1"/>
    <col min="3" max="3" width="9.5" bestFit="1" customWidth="1"/>
    <col min="4" max="4" width="15.5" bestFit="1" customWidth="1"/>
    <col min="5" max="5" width="12.1640625" customWidth="1"/>
    <col min="6" max="6" width="14.6640625" bestFit="1" customWidth="1"/>
    <col min="7" max="7" width="16.83203125" bestFit="1" customWidth="1"/>
    <col min="8" max="8" width="8.5" bestFit="1" customWidth="1"/>
    <col min="9" max="9" width="14" customWidth="1"/>
    <col min="10" max="10" width="11.6640625" customWidth="1"/>
    <col min="11" max="11" width="10.1640625" customWidth="1"/>
    <col min="12" max="14" width="11.1640625" bestFit="1" customWidth="1"/>
    <col min="15" max="16" width="10.1640625" bestFit="1" customWidth="1"/>
    <col min="17" max="18" width="11.1640625" bestFit="1" customWidth="1"/>
    <col min="19" max="20" width="10.1640625" bestFit="1" customWidth="1"/>
    <col min="21" max="21" width="11.1640625" bestFit="1" customWidth="1"/>
    <col min="22" max="22" width="10.1640625" bestFit="1" customWidth="1"/>
    <col min="23" max="25" width="11.1640625" bestFit="1" customWidth="1"/>
    <col min="26" max="32" width="10.1640625" bestFit="1" customWidth="1"/>
    <col min="33" max="34" width="11.1640625" bestFit="1" customWidth="1"/>
    <col min="35" max="35" width="10.1640625" bestFit="1" customWidth="1"/>
    <col min="36" max="36" width="11.1640625" bestFit="1" customWidth="1"/>
    <col min="37" max="38" width="10.1640625" bestFit="1" customWidth="1"/>
    <col min="39" max="43" width="11.1640625" bestFit="1" customWidth="1"/>
    <col min="44" max="46" width="10.1640625" bestFit="1" customWidth="1"/>
    <col min="47" max="49" width="11.1640625" bestFit="1" customWidth="1"/>
    <col min="50" max="50" width="12.1640625" bestFit="1" customWidth="1"/>
  </cols>
  <sheetData>
    <row r="1" spans="1:6" x14ac:dyDescent="0.2">
      <c r="A1" t="s">
        <v>10957</v>
      </c>
    </row>
    <row r="2" spans="1:6" x14ac:dyDescent="0.2">
      <c r="A2" s="2" t="s">
        <v>10945</v>
      </c>
      <c r="B2" t="s">
        <v>10944</v>
      </c>
      <c r="C2" t="s">
        <v>10943</v>
      </c>
      <c r="E2" t="s">
        <v>10955</v>
      </c>
      <c r="F2" t="s">
        <v>10956</v>
      </c>
    </row>
    <row r="3" spans="1:6" x14ac:dyDescent="0.2">
      <c r="A3" s="3" t="s">
        <v>10953</v>
      </c>
      <c r="B3" s="6">
        <v>609205.59799999965</v>
      </c>
      <c r="C3" s="6">
        <v>81795.17429999981</v>
      </c>
      <c r="E3" s="4">
        <f>B4/B3 -1</f>
        <v>0.20355961535337097</v>
      </c>
      <c r="F3" s="4">
        <f>C4/C3 -1</f>
        <v>0.1423567514789239</v>
      </c>
    </row>
    <row r="4" spans="1:6" x14ac:dyDescent="0.2">
      <c r="A4" s="3" t="s">
        <v>10954</v>
      </c>
      <c r="B4" s="6">
        <v>733215.2551999999</v>
      </c>
      <c r="C4" s="6">
        <v>93439.269600000145</v>
      </c>
    </row>
    <row r="5" spans="1:6" x14ac:dyDescent="0.2">
      <c r="A5" s="3" t="s">
        <v>10946</v>
      </c>
      <c r="B5" s="6">
        <v>1342420.8531999995</v>
      </c>
      <c r="C5" s="6">
        <v>175234.44389999995</v>
      </c>
    </row>
    <row r="14" spans="1:6" ht="17" customHeight="1" x14ac:dyDescent="0.2"/>
    <row r="18" spans="1:8" x14ac:dyDescent="0.2">
      <c r="A18" t="s">
        <v>10958</v>
      </c>
    </row>
    <row r="20" spans="1:8" x14ac:dyDescent="0.2">
      <c r="A20" s="2" t="s">
        <v>10944</v>
      </c>
      <c r="B20" s="2" t="s">
        <v>10959</v>
      </c>
      <c r="F20" s="2" t="s">
        <v>10944</v>
      </c>
      <c r="G20" s="2" t="s">
        <v>10959</v>
      </c>
    </row>
    <row r="21" spans="1:8" x14ac:dyDescent="0.2">
      <c r="B21" t="s">
        <v>10954</v>
      </c>
      <c r="C21" t="s">
        <v>10953</v>
      </c>
      <c r="F21" s="2" t="s">
        <v>10945</v>
      </c>
      <c r="G21" t="s">
        <v>10954</v>
      </c>
      <c r="H21" t="s">
        <v>10953</v>
      </c>
    </row>
    <row r="22" spans="1:8" x14ac:dyDescent="0.2">
      <c r="F22" s="3" t="s">
        <v>265</v>
      </c>
      <c r="G22" s="5">
        <v>23628.997999999996</v>
      </c>
      <c r="H22" s="5">
        <v>23475.785999999989</v>
      </c>
    </row>
    <row r="23" spans="1:8" x14ac:dyDescent="0.2">
      <c r="A23" s="2" t="s">
        <v>10945</v>
      </c>
      <c r="F23" s="3" t="s">
        <v>41</v>
      </c>
      <c r="G23" s="5">
        <v>15029.563999999997</v>
      </c>
      <c r="H23" s="5">
        <v>13061.049999999994</v>
      </c>
    </row>
    <row r="24" spans="1:8" x14ac:dyDescent="0.2">
      <c r="A24" s="3" t="s">
        <v>58</v>
      </c>
      <c r="B24" s="5">
        <v>69677.617999999988</v>
      </c>
      <c r="C24" s="5">
        <v>58788.7</v>
      </c>
      <c r="F24" s="3" t="s">
        <v>126</v>
      </c>
      <c r="G24" s="5">
        <v>12543.001999999999</v>
      </c>
      <c r="H24" s="5">
        <v>10533.333999999997</v>
      </c>
    </row>
    <row r="25" spans="1:8" x14ac:dyDescent="0.2">
      <c r="A25" s="3" t="s">
        <v>74</v>
      </c>
      <c r="B25" s="5">
        <v>72788.044999999998</v>
      </c>
      <c r="C25" s="5">
        <v>49683.324999999997</v>
      </c>
      <c r="F25" s="3" t="s">
        <v>94</v>
      </c>
      <c r="G25" s="5">
        <v>15051.774000000001</v>
      </c>
      <c r="H25" s="5">
        <v>5406.0860000000011</v>
      </c>
    </row>
    <row r="26" spans="1:8" x14ac:dyDescent="0.2">
      <c r="A26" s="3" t="s">
        <v>77</v>
      </c>
      <c r="B26" s="5">
        <v>42926.932000000001</v>
      </c>
      <c r="C26" s="5">
        <v>26050.314999999995</v>
      </c>
      <c r="F26" s="3" t="s">
        <v>145</v>
      </c>
      <c r="G26" s="5">
        <v>12920.755999999998</v>
      </c>
      <c r="H26" s="5">
        <v>6314.9019999999991</v>
      </c>
    </row>
    <row r="27" spans="1:8" x14ac:dyDescent="0.2">
      <c r="A27" s="3" t="s">
        <v>89</v>
      </c>
      <c r="B27" s="5">
        <v>27694.717999999986</v>
      </c>
      <c r="C27" s="5">
        <v>20661.893999999997</v>
      </c>
      <c r="F27" s="3" t="s">
        <v>881</v>
      </c>
      <c r="G27" s="5">
        <v>2124.4439999999995</v>
      </c>
      <c r="H27" s="5">
        <v>12397.84</v>
      </c>
    </row>
    <row r="28" spans="1:8" x14ac:dyDescent="0.2">
      <c r="A28" s="3" t="s">
        <v>578</v>
      </c>
      <c r="B28" s="5">
        <v>16049.409999999998</v>
      </c>
      <c r="C28" s="5">
        <v>14277.575999999999</v>
      </c>
      <c r="F28" s="3" t="s">
        <v>496</v>
      </c>
      <c r="G28" s="5">
        <v>7103.7069999999994</v>
      </c>
      <c r="H28" s="5">
        <v>3644.9349999999999</v>
      </c>
    </row>
    <row r="29" spans="1:8" x14ac:dyDescent="0.2">
      <c r="A29" s="3" t="s">
        <v>67</v>
      </c>
      <c r="B29" s="5">
        <v>8863.0679999999993</v>
      </c>
      <c r="C29" s="5">
        <v>5960.9080000000013</v>
      </c>
      <c r="F29" s="3" t="s">
        <v>302</v>
      </c>
      <c r="G29" s="5">
        <v>5709.6600000000008</v>
      </c>
      <c r="H29" s="5">
        <v>3816.7579999999994</v>
      </c>
    </row>
    <row r="30" spans="1:8" x14ac:dyDescent="0.2">
      <c r="A30" s="3" t="s">
        <v>172</v>
      </c>
      <c r="B30" s="5">
        <v>3378.5740000000005</v>
      </c>
      <c r="C30" s="5">
        <v>4729.8900000000012</v>
      </c>
      <c r="F30" s="3" t="s">
        <v>183</v>
      </c>
      <c r="G30" s="5">
        <v>4899.0339999999997</v>
      </c>
      <c r="H30" s="5">
        <v>4448.5660000000007</v>
      </c>
    </row>
    <row r="31" spans="1:8" x14ac:dyDescent="0.2">
      <c r="A31" s="3" t="s">
        <v>46</v>
      </c>
      <c r="B31" s="5">
        <v>3861.2160000000008</v>
      </c>
      <c r="C31" s="5">
        <v>2827.2400000000002</v>
      </c>
      <c r="F31" s="3" t="s">
        <v>317</v>
      </c>
      <c r="G31" s="5">
        <v>6205.1809999999996</v>
      </c>
      <c r="H31" s="5">
        <v>2686.27</v>
      </c>
    </row>
    <row r="32" spans="1:8" x14ac:dyDescent="0.2">
      <c r="A32" s="3" t="s">
        <v>268</v>
      </c>
      <c r="B32" s="5">
        <v>857.59399999999971</v>
      </c>
      <c r="C32" s="5">
        <v>960.13400000000013</v>
      </c>
    </row>
    <row r="41" spans="1:8" x14ac:dyDescent="0.2">
      <c r="A41" t="s">
        <v>10960</v>
      </c>
    </row>
    <row r="43" spans="1:8" x14ac:dyDescent="0.2">
      <c r="A43" s="2" t="s">
        <v>10944</v>
      </c>
      <c r="B43" s="2" t="s">
        <v>10959</v>
      </c>
      <c r="D43" s="2"/>
      <c r="F43" s="2" t="s">
        <v>10944</v>
      </c>
      <c r="G43" s="2" t="s">
        <v>10959</v>
      </c>
    </row>
    <row r="44" spans="1:8" x14ac:dyDescent="0.2">
      <c r="A44" s="2" t="s">
        <v>10945</v>
      </c>
      <c r="B44" t="s">
        <v>10953</v>
      </c>
      <c r="C44" t="s">
        <v>10954</v>
      </c>
      <c r="F44" s="2" t="s">
        <v>10945</v>
      </c>
      <c r="G44" t="s">
        <v>10953</v>
      </c>
      <c r="H44" t="s">
        <v>10954</v>
      </c>
    </row>
    <row r="45" spans="1:8" x14ac:dyDescent="0.2">
      <c r="A45" s="3" t="s">
        <v>58</v>
      </c>
      <c r="B45" s="5">
        <v>13123.953999999998</v>
      </c>
      <c r="C45" s="5">
        <v>17112.080000000002</v>
      </c>
      <c r="F45" s="3" t="s">
        <v>265</v>
      </c>
      <c r="G45" s="5">
        <v>6507.5559999999978</v>
      </c>
      <c r="H45" s="5">
        <v>3050.0439999999994</v>
      </c>
    </row>
    <row r="46" spans="1:8" x14ac:dyDescent="0.2">
      <c r="A46" s="3" t="s">
        <v>74</v>
      </c>
      <c r="B46" s="5">
        <v>14251.798000000001</v>
      </c>
      <c r="C46" s="5">
        <v>9993.9750000000004</v>
      </c>
      <c r="F46" s="3" t="s">
        <v>41</v>
      </c>
      <c r="G46" s="5">
        <v>1991.46</v>
      </c>
      <c r="H46" s="5">
        <v>2769.0279999999998</v>
      </c>
    </row>
    <row r="47" spans="1:8" x14ac:dyDescent="0.2">
      <c r="A47" s="3" t="s">
        <v>89</v>
      </c>
      <c r="B47" s="5">
        <v>6180.4999999999973</v>
      </c>
      <c r="C47" s="5">
        <v>7025.7059999999956</v>
      </c>
      <c r="F47" s="3" t="s">
        <v>4053</v>
      </c>
      <c r="G47" s="5">
        <v>4685.076</v>
      </c>
      <c r="H47" s="5"/>
    </row>
    <row r="48" spans="1:8" x14ac:dyDescent="0.2">
      <c r="A48" s="3" t="s">
        <v>77</v>
      </c>
      <c r="B48" s="5">
        <v>6813.1979999999994</v>
      </c>
      <c r="C48" s="5">
        <v>2796.2540000000004</v>
      </c>
      <c r="F48" s="3" t="s">
        <v>3585</v>
      </c>
      <c r="G48" s="5">
        <v>3901.7000000000003</v>
      </c>
      <c r="H48" s="5"/>
    </row>
    <row r="49" spans="1:10" x14ac:dyDescent="0.2">
      <c r="A49" s="3" t="s">
        <v>67</v>
      </c>
      <c r="B49" s="5">
        <v>841.22599999999989</v>
      </c>
      <c r="C49" s="5">
        <v>1503.288</v>
      </c>
      <c r="F49" s="3" t="s">
        <v>496</v>
      </c>
      <c r="G49" s="5">
        <v>2289.7429999999999</v>
      </c>
      <c r="H49" s="5">
        <v>641.452</v>
      </c>
    </row>
    <row r="50" spans="1:10" x14ac:dyDescent="0.2">
      <c r="A50" s="3" t="s">
        <v>172</v>
      </c>
      <c r="B50" s="5">
        <v>914.03</v>
      </c>
      <c r="C50" s="5">
        <v>530.61199999999985</v>
      </c>
      <c r="F50" s="3" t="s">
        <v>145</v>
      </c>
      <c r="G50" s="5">
        <v>2467.2619999999997</v>
      </c>
      <c r="H50" s="5">
        <v>322.67099999999999</v>
      </c>
    </row>
    <row r="51" spans="1:10" x14ac:dyDescent="0.2">
      <c r="A51" s="3" t="s">
        <v>46</v>
      </c>
      <c r="B51" s="5">
        <v>499.97399999999999</v>
      </c>
      <c r="C51" s="5">
        <v>524.0300000000002</v>
      </c>
      <c r="F51" s="3" t="s">
        <v>2130</v>
      </c>
      <c r="G51" s="5"/>
      <c r="H51" s="5">
        <v>2639.99</v>
      </c>
    </row>
    <row r="52" spans="1:10" x14ac:dyDescent="0.2">
      <c r="A52" s="3" t="s">
        <v>578</v>
      </c>
      <c r="B52" s="5">
        <v>585.53399999999999</v>
      </c>
      <c r="C52" s="5">
        <v>358.69</v>
      </c>
      <c r="F52" s="3" t="s">
        <v>302</v>
      </c>
      <c r="G52" s="5">
        <v>438.21199999999999</v>
      </c>
      <c r="H52" s="5">
        <v>1892.838</v>
      </c>
    </row>
    <row r="53" spans="1:10" x14ac:dyDescent="0.2">
      <c r="A53" s="3" t="s">
        <v>268</v>
      </c>
      <c r="B53" s="5">
        <v>229.19000000000003</v>
      </c>
      <c r="C53" s="5">
        <v>126.49999999999999</v>
      </c>
      <c r="F53" s="3" t="s">
        <v>94</v>
      </c>
      <c r="G53" s="5">
        <v>121.43599999999999</v>
      </c>
      <c r="H53" s="5">
        <v>2162.6719999999996</v>
      </c>
    </row>
    <row r="54" spans="1:10" x14ac:dyDescent="0.2">
      <c r="F54" s="3" t="s">
        <v>381</v>
      </c>
      <c r="G54" s="5">
        <v>1953.51</v>
      </c>
      <c r="H54" s="5">
        <v>324.72399999999993</v>
      </c>
    </row>
    <row r="60" spans="1:10" x14ac:dyDescent="0.2">
      <c r="A60" t="s">
        <v>10961</v>
      </c>
    </row>
    <row r="62" spans="1:10" x14ac:dyDescent="0.2">
      <c r="A62" s="2" t="s">
        <v>10963</v>
      </c>
      <c r="B62" s="2" t="s">
        <v>10964</v>
      </c>
      <c r="C62" t="s">
        <v>10944</v>
      </c>
      <c r="D62" t="s">
        <v>10962</v>
      </c>
      <c r="I62" t="s">
        <v>10965</v>
      </c>
      <c r="J62" t="s">
        <v>10966</v>
      </c>
    </row>
    <row r="63" spans="1:10" x14ac:dyDescent="0.2">
      <c r="A63" t="s">
        <v>10947</v>
      </c>
      <c r="B63" t="s">
        <v>10948</v>
      </c>
      <c r="C63" s="6">
        <v>74447.796000000104</v>
      </c>
      <c r="D63" s="6">
        <v>1028</v>
      </c>
      <c r="G63" t="str">
        <f>A63</f>
        <v>2014</v>
      </c>
      <c r="H63" t="str">
        <f t="shared" ref="H63:I78" si="0">B63</f>
        <v>Qtr1</v>
      </c>
      <c r="I63" s="8">
        <f t="shared" si="0"/>
        <v>74447.796000000104</v>
      </c>
      <c r="J63" s="7">
        <f>C63/D63</f>
        <v>72.420035019455355</v>
      </c>
    </row>
    <row r="64" spans="1:10" x14ac:dyDescent="0.2">
      <c r="B64" t="s">
        <v>10949</v>
      </c>
      <c r="C64" s="6">
        <v>86538.759600000005</v>
      </c>
      <c r="D64" s="6">
        <v>1523</v>
      </c>
      <c r="H64" t="str">
        <f t="shared" si="0"/>
        <v>Qtr2</v>
      </c>
      <c r="I64" s="8">
        <f t="shared" si="0"/>
        <v>86538.759600000005</v>
      </c>
      <c r="J64" s="7">
        <f t="shared" ref="J64:J78" si="1">C64/D64</f>
        <v>56.821247275114906</v>
      </c>
    </row>
    <row r="65" spans="1:10" x14ac:dyDescent="0.2">
      <c r="B65" t="s">
        <v>10950</v>
      </c>
      <c r="C65" s="6">
        <v>143633.21229999998</v>
      </c>
      <c r="D65" s="6">
        <v>2159</v>
      </c>
      <c r="H65" t="str">
        <f t="shared" si="0"/>
        <v>Qtr3</v>
      </c>
      <c r="I65" s="8">
        <f t="shared" si="0"/>
        <v>143633.21229999998</v>
      </c>
      <c r="J65" s="7">
        <f t="shared" si="1"/>
        <v>66.527657387679469</v>
      </c>
    </row>
    <row r="66" spans="1:10" x14ac:dyDescent="0.2">
      <c r="B66" t="s">
        <v>10951</v>
      </c>
      <c r="C66" s="6">
        <v>179627.73020000022</v>
      </c>
      <c r="D66" s="6">
        <v>2871</v>
      </c>
      <c r="H66" t="str">
        <f t="shared" si="0"/>
        <v>Qtr4</v>
      </c>
      <c r="I66" s="8">
        <f t="shared" si="0"/>
        <v>179627.73020000022</v>
      </c>
      <c r="J66" s="7">
        <f t="shared" si="1"/>
        <v>62.566259212817911</v>
      </c>
    </row>
    <row r="67" spans="1:10" x14ac:dyDescent="0.2">
      <c r="A67" t="s">
        <v>10952</v>
      </c>
      <c r="B67" t="s">
        <v>10948</v>
      </c>
      <c r="C67" s="6">
        <v>68851.738599999939</v>
      </c>
      <c r="D67" s="6">
        <v>990</v>
      </c>
      <c r="G67" t="str">
        <f t="shared" ref="G67:G75" si="2">A67</f>
        <v>2015</v>
      </c>
      <c r="H67" t="str">
        <f t="shared" si="0"/>
        <v>Qtr1</v>
      </c>
      <c r="I67" s="8">
        <f t="shared" si="0"/>
        <v>68851.738599999939</v>
      </c>
      <c r="J67" s="7">
        <f t="shared" si="1"/>
        <v>69.547210707070647</v>
      </c>
    </row>
    <row r="68" spans="1:10" x14ac:dyDescent="0.2">
      <c r="B68" t="s">
        <v>10949</v>
      </c>
      <c r="C68" s="6">
        <v>89124.186999999874</v>
      </c>
      <c r="D68" s="6">
        <v>1604</v>
      </c>
      <c r="H68" t="str">
        <f t="shared" si="0"/>
        <v>Qtr2</v>
      </c>
      <c r="I68" s="8">
        <f t="shared" si="0"/>
        <v>89124.186999999874</v>
      </c>
      <c r="J68" s="7">
        <f t="shared" si="1"/>
        <v>55.563707605984959</v>
      </c>
    </row>
    <row r="69" spans="1:10" x14ac:dyDescent="0.2">
      <c r="B69" t="s">
        <v>10950</v>
      </c>
      <c r="C69" s="6">
        <v>130259.57519999996</v>
      </c>
      <c r="D69" s="6">
        <v>2241</v>
      </c>
      <c r="H69" t="str">
        <f t="shared" si="0"/>
        <v>Qtr3</v>
      </c>
      <c r="I69" s="8">
        <f t="shared" si="0"/>
        <v>130259.57519999996</v>
      </c>
      <c r="J69" s="7">
        <f t="shared" si="1"/>
        <v>58.125647121820599</v>
      </c>
    </row>
    <row r="70" spans="1:10" x14ac:dyDescent="0.2">
      <c r="B70" t="s">
        <v>10951</v>
      </c>
      <c r="C70" s="6">
        <v>182297.00819999998</v>
      </c>
      <c r="D70" s="6">
        <v>3144</v>
      </c>
      <c r="H70" t="str">
        <f t="shared" si="0"/>
        <v>Qtr4</v>
      </c>
      <c r="I70" s="8">
        <f t="shared" si="0"/>
        <v>182297.00819999998</v>
      </c>
      <c r="J70" s="7">
        <f t="shared" si="1"/>
        <v>57.982508969465641</v>
      </c>
    </row>
    <row r="71" spans="1:10" x14ac:dyDescent="0.2">
      <c r="A71" t="s">
        <v>10953</v>
      </c>
      <c r="B71" t="s">
        <v>10948</v>
      </c>
      <c r="C71" s="6">
        <v>93237.180999999953</v>
      </c>
      <c r="D71" s="6">
        <v>1243</v>
      </c>
      <c r="G71" t="str">
        <f t="shared" si="2"/>
        <v>2016</v>
      </c>
      <c r="H71" t="str">
        <f t="shared" si="0"/>
        <v>Qtr1</v>
      </c>
      <c r="I71" s="8">
        <f t="shared" si="0"/>
        <v>93237.180999999953</v>
      </c>
      <c r="J71" s="7">
        <f t="shared" si="1"/>
        <v>75.009799678197865</v>
      </c>
    </row>
    <row r="72" spans="1:10" x14ac:dyDescent="0.2">
      <c r="B72" t="s">
        <v>10949</v>
      </c>
      <c r="C72" s="6">
        <v>136082.30100000001</v>
      </c>
      <c r="D72" s="6">
        <v>2240</v>
      </c>
      <c r="H72" t="str">
        <f t="shared" si="0"/>
        <v>Qtr2</v>
      </c>
      <c r="I72" s="8">
        <f t="shared" si="0"/>
        <v>136082.30100000001</v>
      </c>
      <c r="J72" s="7">
        <f t="shared" si="1"/>
        <v>60.75102723214286</v>
      </c>
    </row>
    <row r="73" spans="1:10" x14ac:dyDescent="0.2">
      <c r="B73" t="s">
        <v>10950</v>
      </c>
      <c r="C73" s="6">
        <v>143787.36219999992</v>
      </c>
      <c r="D73" s="6">
        <v>2767</v>
      </c>
      <c r="H73" t="str">
        <f t="shared" si="0"/>
        <v>Qtr3</v>
      </c>
      <c r="I73" s="8">
        <f t="shared" si="0"/>
        <v>143787.36219999992</v>
      </c>
      <c r="J73" s="7">
        <f t="shared" si="1"/>
        <v>51.965074882544243</v>
      </c>
    </row>
    <row r="74" spans="1:10" x14ac:dyDescent="0.2">
      <c r="B74" t="s">
        <v>10951</v>
      </c>
      <c r="C74" s="6">
        <v>236098.75379999995</v>
      </c>
      <c r="D74" s="6">
        <v>3587</v>
      </c>
      <c r="H74" t="str">
        <f t="shared" si="0"/>
        <v>Qtr4</v>
      </c>
      <c r="I74" s="8">
        <f t="shared" si="0"/>
        <v>236098.75379999995</v>
      </c>
      <c r="J74" s="7">
        <f t="shared" si="1"/>
        <v>65.820672930025083</v>
      </c>
    </row>
    <row r="75" spans="1:10" x14ac:dyDescent="0.2">
      <c r="A75" t="s">
        <v>10954</v>
      </c>
      <c r="B75" t="s">
        <v>10948</v>
      </c>
      <c r="C75" s="6">
        <v>123144.86019999994</v>
      </c>
      <c r="D75" s="6">
        <v>1845</v>
      </c>
      <c r="G75" t="str">
        <f t="shared" si="2"/>
        <v>2017</v>
      </c>
      <c r="H75" t="str">
        <f t="shared" si="0"/>
        <v>Qtr1</v>
      </c>
      <c r="I75" s="8">
        <f t="shared" si="0"/>
        <v>123144.86019999994</v>
      </c>
      <c r="J75" s="7">
        <f t="shared" si="1"/>
        <v>66.745181680216774</v>
      </c>
    </row>
    <row r="76" spans="1:10" x14ac:dyDescent="0.2">
      <c r="B76" t="s">
        <v>10949</v>
      </c>
      <c r="C76" s="6">
        <v>133764.37199999994</v>
      </c>
      <c r="D76" s="6">
        <v>2551</v>
      </c>
      <c r="H76" t="str">
        <f t="shared" si="0"/>
        <v>Qtr2</v>
      </c>
      <c r="I76" s="8">
        <f t="shared" si="0"/>
        <v>133764.37199999994</v>
      </c>
      <c r="J76" s="7">
        <f t="shared" si="1"/>
        <v>52.43605331242648</v>
      </c>
    </row>
    <row r="77" spans="1:10" x14ac:dyDescent="0.2">
      <c r="B77" t="s">
        <v>10950</v>
      </c>
      <c r="C77" s="6">
        <v>196251.95600000018</v>
      </c>
      <c r="D77" s="6">
        <v>3384</v>
      </c>
      <c r="H77" t="str">
        <f t="shared" si="0"/>
        <v>Qtr3</v>
      </c>
      <c r="I77" s="8">
        <f t="shared" si="0"/>
        <v>196251.95600000018</v>
      </c>
      <c r="J77" s="7">
        <f t="shared" si="1"/>
        <v>57.99407683215135</v>
      </c>
    </row>
    <row r="78" spans="1:10" x14ac:dyDescent="0.2">
      <c r="B78" t="s">
        <v>10951</v>
      </c>
      <c r="C78" s="6">
        <v>280054.06699999998</v>
      </c>
      <c r="D78" s="6">
        <v>4696</v>
      </c>
      <c r="H78" t="str">
        <f t="shared" si="0"/>
        <v>Qtr4</v>
      </c>
      <c r="I78" s="8">
        <f t="shared" si="0"/>
        <v>280054.06699999998</v>
      </c>
      <c r="J78" s="7">
        <f t="shared" si="1"/>
        <v>59.636726362862007</v>
      </c>
    </row>
    <row r="79" spans="1:10" x14ac:dyDescent="0.2">
      <c r="A79" t="s">
        <v>10946</v>
      </c>
      <c r="C79" s="6">
        <v>2297200.8602999998</v>
      </c>
      <c r="D79" s="6">
        <v>37873</v>
      </c>
    </row>
    <row r="82" spans="1:5" x14ac:dyDescent="0.2">
      <c r="A82" t="s">
        <v>10967</v>
      </c>
    </row>
    <row r="84" spans="1:5" x14ac:dyDescent="0.2">
      <c r="A84" s="2" t="s">
        <v>10945</v>
      </c>
      <c r="B84" t="s">
        <v>10944</v>
      </c>
      <c r="D84" t="s">
        <v>10</v>
      </c>
      <c r="E84" t="s">
        <v>17</v>
      </c>
    </row>
    <row r="85" spans="1:5" x14ac:dyDescent="0.2">
      <c r="A85" s="3" t="s">
        <v>42</v>
      </c>
      <c r="B85">
        <v>457687.63150000101</v>
      </c>
      <c r="D85" t="str">
        <f>A85</f>
        <v>California</v>
      </c>
      <c r="E85">
        <f>B85</f>
        <v>457687.63150000101</v>
      </c>
    </row>
    <row r="86" spans="1:5" x14ac:dyDescent="0.2">
      <c r="A86" s="3" t="s">
        <v>266</v>
      </c>
      <c r="B86">
        <v>310876.27099999978</v>
      </c>
      <c r="D86" t="str">
        <f t="shared" ref="D86:D133" si="3">A86</f>
        <v>New York</v>
      </c>
      <c r="E86">
        <f t="shared" ref="E86:E133" si="4">B86</f>
        <v>310876.27099999978</v>
      </c>
    </row>
    <row r="87" spans="1:5" x14ac:dyDescent="0.2">
      <c r="A87" s="3" t="s">
        <v>103</v>
      </c>
      <c r="B87">
        <v>170188.04580000002</v>
      </c>
      <c r="D87" t="str">
        <f t="shared" si="3"/>
        <v>Texas</v>
      </c>
      <c r="E87">
        <f t="shared" si="4"/>
        <v>170188.04580000002</v>
      </c>
    </row>
    <row r="88" spans="1:5" x14ac:dyDescent="0.2">
      <c r="A88" s="3" t="s">
        <v>95</v>
      </c>
      <c r="B88">
        <v>138641.26999999993</v>
      </c>
      <c r="D88" t="str">
        <f t="shared" si="3"/>
        <v>Washington</v>
      </c>
      <c r="E88">
        <f t="shared" si="4"/>
        <v>138641.26999999993</v>
      </c>
    </row>
    <row r="89" spans="1:5" x14ac:dyDescent="0.2">
      <c r="A89" s="3" t="s">
        <v>146</v>
      </c>
      <c r="B89">
        <v>116511.91400000003</v>
      </c>
      <c r="D89" t="str">
        <f t="shared" si="3"/>
        <v>Pennsylvania</v>
      </c>
      <c r="E89">
        <f t="shared" si="4"/>
        <v>116511.91400000003</v>
      </c>
    </row>
    <row r="90" spans="1:5" x14ac:dyDescent="0.2">
      <c r="A90" s="3" t="s">
        <v>53</v>
      </c>
      <c r="B90">
        <v>89473.707999999999</v>
      </c>
      <c r="D90" t="str">
        <f t="shared" si="3"/>
        <v>Florida</v>
      </c>
      <c r="E90">
        <f t="shared" si="4"/>
        <v>89473.707999999999</v>
      </c>
    </row>
    <row r="91" spans="1:5" x14ac:dyDescent="0.2">
      <c r="A91" s="3" t="s">
        <v>210</v>
      </c>
      <c r="B91">
        <v>80166.100999999864</v>
      </c>
      <c r="D91" t="str">
        <f t="shared" si="3"/>
        <v>Illinois</v>
      </c>
      <c r="E91">
        <f t="shared" si="4"/>
        <v>80166.100999999864</v>
      </c>
    </row>
    <row r="92" spans="1:5" x14ac:dyDescent="0.2">
      <c r="A92" s="3" t="s">
        <v>497</v>
      </c>
      <c r="B92">
        <v>78258.135999999926</v>
      </c>
      <c r="D92" t="str">
        <f t="shared" si="3"/>
        <v>Ohio</v>
      </c>
      <c r="E92">
        <f t="shared" si="4"/>
        <v>78258.135999999926</v>
      </c>
    </row>
    <row r="93" spans="1:5" x14ac:dyDescent="0.2">
      <c r="A93" s="3" t="s">
        <v>237</v>
      </c>
      <c r="B93">
        <v>76269.614000000016</v>
      </c>
      <c r="D93" t="str">
        <f t="shared" si="3"/>
        <v>Michigan</v>
      </c>
      <c r="E93">
        <f t="shared" si="4"/>
        <v>76269.614000000016</v>
      </c>
    </row>
    <row r="94" spans="1:5" x14ac:dyDescent="0.2">
      <c r="A94" s="3" t="s">
        <v>318</v>
      </c>
      <c r="B94">
        <v>70636.719999999987</v>
      </c>
      <c r="D94" t="str">
        <f t="shared" si="3"/>
        <v>Virginia</v>
      </c>
      <c r="E94">
        <f t="shared" si="4"/>
        <v>70636.719999999987</v>
      </c>
    </row>
    <row r="95" spans="1:5" x14ac:dyDescent="0.2">
      <c r="A95" s="3" t="s">
        <v>87</v>
      </c>
      <c r="B95">
        <v>55603.163999999968</v>
      </c>
      <c r="D95" t="str">
        <f t="shared" si="3"/>
        <v>North Carolina</v>
      </c>
      <c r="E95">
        <f t="shared" si="4"/>
        <v>55603.163999999968</v>
      </c>
    </row>
    <row r="96" spans="1:5" x14ac:dyDescent="0.2">
      <c r="A96" s="3" t="s">
        <v>253</v>
      </c>
      <c r="B96">
        <v>53555.360000000001</v>
      </c>
      <c r="D96" t="str">
        <f t="shared" si="3"/>
        <v>Indiana</v>
      </c>
      <c r="E96">
        <f t="shared" si="4"/>
        <v>53555.360000000001</v>
      </c>
    </row>
    <row r="97" spans="1:5" x14ac:dyDescent="0.2">
      <c r="A97" s="3" t="s">
        <v>1274</v>
      </c>
      <c r="B97">
        <v>49095.840000000004</v>
      </c>
      <c r="D97" t="str">
        <f t="shared" si="3"/>
        <v>Georgia</v>
      </c>
      <c r="E97">
        <f t="shared" si="4"/>
        <v>49095.840000000004</v>
      </c>
    </row>
    <row r="98" spans="1:5" x14ac:dyDescent="0.2">
      <c r="A98" s="3" t="s">
        <v>28</v>
      </c>
      <c r="B98">
        <v>36591.749999999971</v>
      </c>
      <c r="D98" t="str">
        <f t="shared" si="3"/>
        <v>Kentucky</v>
      </c>
      <c r="E98">
        <f t="shared" si="4"/>
        <v>36591.749999999971</v>
      </c>
    </row>
    <row r="99" spans="1:5" x14ac:dyDescent="0.2">
      <c r="A99" s="3" t="s">
        <v>789</v>
      </c>
      <c r="B99">
        <v>35764.312000000013</v>
      </c>
      <c r="D99" t="str">
        <f t="shared" si="3"/>
        <v>New Jersey</v>
      </c>
      <c r="E99">
        <f t="shared" si="4"/>
        <v>35764.312000000013</v>
      </c>
    </row>
    <row r="100" spans="1:5" x14ac:dyDescent="0.2">
      <c r="A100" s="3" t="s">
        <v>309</v>
      </c>
      <c r="B100">
        <v>35282.000999999997</v>
      </c>
      <c r="D100" t="str">
        <f t="shared" si="3"/>
        <v>Arizona</v>
      </c>
      <c r="E100">
        <f t="shared" si="4"/>
        <v>35282.000999999997</v>
      </c>
    </row>
    <row r="101" spans="1:5" x14ac:dyDescent="0.2">
      <c r="A101" s="3" t="s">
        <v>113</v>
      </c>
      <c r="B101">
        <v>32114.610000000019</v>
      </c>
      <c r="D101" t="str">
        <f t="shared" si="3"/>
        <v>Wisconsin</v>
      </c>
      <c r="E101">
        <f t="shared" si="4"/>
        <v>32114.610000000019</v>
      </c>
    </row>
    <row r="102" spans="1:5" x14ac:dyDescent="0.2">
      <c r="A102" s="3" t="s">
        <v>456</v>
      </c>
      <c r="B102">
        <v>32108.117999999995</v>
      </c>
      <c r="D102" t="str">
        <f t="shared" si="3"/>
        <v>Colorado</v>
      </c>
      <c r="E102">
        <f t="shared" si="4"/>
        <v>32108.117999999995</v>
      </c>
    </row>
    <row r="103" spans="1:5" x14ac:dyDescent="0.2">
      <c r="A103" s="3" t="s">
        <v>334</v>
      </c>
      <c r="B103">
        <v>30661.872999999981</v>
      </c>
      <c r="D103" t="str">
        <f t="shared" si="3"/>
        <v>Tennessee</v>
      </c>
      <c r="E103">
        <f t="shared" si="4"/>
        <v>30661.872999999981</v>
      </c>
    </row>
    <row r="104" spans="1:5" x14ac:dyDescent="0.2">
      <c r="A104" s="3" t="s">
        <v>228</v>
      </c>
      <c r="B104">
        <v>29863.149999999994</v>
      </c>
      <c r="D104" t="str">
        <f t="shared" si="3"/>
        <v>Minnesota</v>
      </c>
      <c r="E104">
        <f t="shared" si="4"/>
        <v>29863.149999999994</v>
      </c>
    </row>
    <row r="105" spans="1:5" x14ac:dyDescent="0.2">
      <c r="A105" s="3" t="s">
        <v>1247</v>
      </c>
      <c r="B105">
        <v>28634.433999999994</v>
      </c>
      <c r="D105" t="str">
        <f t="shared" si="3"/>
        <v>Massachusetts</v>
      </c>
      <c r="E105">
        <f t="shared" si="4"/>
        <v>28634.433999999994</v>
      </c>
    </row>
    <row r="106" spans="1:5" x14ac:dyDescent="0.2">
      <c r="A106" s="3" t="s">
        <v>244</v>
      </c>
      <c r="B106">
        <v>27451.068999999992</v>
      </c>
      <c r="D106" t="str">
        <f t="shared" si="3"/>
        <v>Delaware</v>
      </c>
      <c r="E106">
        <f t="shared" si="4"/>
        <v>27451.068999999992</v>
      </c>
    </row>
    <row r="107" spans="1:5" x14ac:dyDescent="0.2">
      <c r="A107" s="3" t="s">
        <v>2741</v>
      </c>
      <c r="B107">
        <v>23705.523000000001</v>
      </c>
      <c r="D107" t="str">
        <f t="shared" si="3"/>
        <v>Maryland</v>
      </c>
      <c r="E107">
        <f t="shared" si="4"/>
        <v>23705.523000000001</v>
      </c>
    </row>
    <row r="108" spans="1:5" x14ac:dyDescent="0.2">
      <c r="A108" s="3" t="s">
        <v>1402</v>
      </c>
      <c r="B108">
        <v>22627.955999999995</v>
      </c>
      <c r="D108" t="str">
        <f t="shared" si="3"/>
        <v>Rhode Island</v>
      </c>
      <c r="E108">
        <f t="shared" si="4"/>
        <v>22627.955999999995</v>
      </c>
    </row>
    <row r="109" spans="1:5" x14ac:dyDescent="0.2">
      <c r="A109" s="3" t="s">
        <v>596</v>
      </c>
      <c r="B109">
        <v>22205.149999999998</v>
      </c>
      <c r="D109" t="str">
        <f t="shared" si="3"/>
        <v>Missouri</v>
      </c>
      <c r="E109">
        <f t="shared" si="4"/>
        <v>22205.149999999998</v>
      </c>
    </row>
    <row r="110" spans="1:5" x14ac:dyDescent="0.2">
      <c r="A110" s="3" t="s">
        <v>649</v>
      </c>
      <c r="B110">
        <v>19683.39</v>
      </c>
      <c r="D110" t="str">
        <f t="shared" si="3"/>
        <v>Oklahoma</v>
      </c>
      <c r="E110">
        <f t="shared" si="4"/>
        <v>19683.39</v>
      </c>
    </row>
    <row r="111" spans="1:5" x14ac:dyDescent="0.2">
      <c r="A111" s="3" t="s">
        <v>357</v>
      </c>
      <c r="B111">
        <v>19510.639999999992</v>
      </c>
      <c r="D111" t="str">
        <f t="shared" si="3"/>
        <v>Alabama</v>
      </c>
      <c r="E111">
        <f t="shared" si="4"/>
        <v>19510.639999999992</v>
      </c>
    </row>
    <row r="112" spans="1:5" x14ac:dyDescent="0.2">
      <c r="A112" s="3" t="s">
        <v>419</v>
      </c>
      <c r="B112">
        <v>17431.149999999991</v>
      </c>
      <c r="D112" t="str">
        <f t="shared" si="3"/>
        <v>Oregon</v>
      </c>
      <c r="E112">
        <f t="shared" si="4"/>
        <v>17431.149999999991</v>
      </c>
    </row>
    <row r="113" spans="1:5" x14ac:dyDescent="0.2">
      <c r="A113" s="3" t="s">
        <v>1395</v>
      </c>
      <c r="B113">
        <v>16729.101999999999</v>
      </c>
      <c r="D113" t="str">
        <f t="shared" si="3"/>
        <v>Nevada</v>
      </c>
      <c r="E113">
        <f t="shared" si="4"/>
        <v>16729.101999999999</v>
      </c>
    </row>
    <row r="114" spans="1:5" x14ac:dyDescent="0.2">
      <c r="A114" s="3" t="s">
        <v>748</v>
      </c>
      <c r="B114">
        <v>13384.356999999996</v>
      </c>
      <c r="D114" t="str">
        <f t="shared" si="3"/>
        <v>Connecticut</v>
      </c>
      <c r="E114">
        <f t="shared" si="4"/>
        <v>13384.356999999996</v>
      </c>
    </row>
    <row r="115" spans="1:5" x14ac:dyDescent="0.2">
      <c r="A115" s="3" t="s">
        <v>1711</v>
      </c>
      <c r="B115">
        <v>11678.129999999997</v>
      </c>
      <c r="D115" t="str">
        <f t="shared" si="3"/>
        <v>Arkansas</v>
      </c>
      <c r="E115">
        <f t="shared" si="4"/>
        <v>11678.129999999997</v>
      </c>
    </row>
    <row r="116" spans="1:5" x14ac:dyDescent="0.2">
      <c r="A116" s="3" t="s">
        <v>120</v>
      </c>
      <c r="B116">
        <v>11220.055999999999</v>
      </c>
      <c r="D116" t="str">
        <f t="shared" si="3"/>
        <v>Utah</v>
      </c>
      <c r="E116">
        <f t="shared" si="4"/>
        <v>11220.055999999999</v>
      </c>
    </row>
    <row r="117" spans="1:5" x14ac:dyDescent="0.2">
      <c r="A117" s="3" t="s">
        <v>1491</v>
      </c>
      <c r="B117">
        <v>10771.34</v>
      </c>
      <c r="D117" t="str">
        <f t="shared" si="3"/>
        <v>Mississippi</v>
      </c>
      <c r="E117">
        <f t="shared" si="4"/>
        <v>10771.34</v>
      </c>
    </row>
    <row r="118" spans="1:5" x14ac:dyDescent="0.2">
      <c r="A118" s="3" t="s">
        <v>737</v>
      </c>
      <c r="B118">
        <v>9217.0299999999988</v>
      </c>
      <c r="D118" t="str">
        <f t="shared" si="3"/>
        <v>Louisiana</v>
      </c>
      <c r="E118">
        <f t="shared" si="4"/>
        <v>9217.0299999999988</v>
      </c>
    </row>
    <row r="119" spans="1:5" x14ac:dyDescent="0.2">
      <c r="A119" s="3" t="s">
        <v>5211</v>
      </c>
      <c r="B119">
        <v>8929.369999999999</v>
      </c>
      <c r="D119" t="str">
        <f t="shared" si="3"/>
        <v>Vermont</v>
      </c>
      <c r="E119">
        <f t="shared" si="4"/>
        <v>8929.369999999999</v>
      </c>
    </row>
    <row r="120" spans="1:5" x14ac:dyDescent="0.2">
      <c r="A120" s="3" t="s">
        <v>382</v>
      </c>
      <c r="B120">
        <v>8481.7099999999991</v>
      </c>
      <c r="D120" t="str">
        <f t="shared" si="3"/>
        <v>South Carolina</v>
      </c>
      <c r="E120">
        <f t="shared" si="4"/>
        <v>8481.7099999999991</v>
      </c>
    </row>
    <row r="121" spans="1:5" x14ac:dyDescent="0.2">
      <c r="A121" s="3" t="s">
        <v>137</v>
      </c>
      <c r="B121">
        <v>7464.9299999999985</v>
      </c>
      <c r="D121" t="str">
        <f t="shared" si="3"/>
        <v>Nebraska</v>
      </c>
      <c r="E121">
        <f t="shared" si="4"/>
        <v>7464.9299999999985</v>
      </c>
    </row>
    <row r="122" spans="1:5" x14ac:dyDescent="0.2">
      <c r="A122" s="3" t="s">
        <v>2700</v>
      </c>
      <c r="B122">
        <v>7292.5239999999994</v>
      </c>
      <c r="D122" t="str">
        <f t="shared" si="3"/>
        <v>New Hampshire</v>
      </c>
      <c r="E122">
        <f t="shared" si="4"/>
        <v>7292.5239999999994</v>
      </c>
    </row>
    <row r="123" spans="1:5" x14ac:dyDescent="0.2">
      <c r="A123" s="3" t="s">
        <v>1766</v>
      </c>
      <c r="B123">
        <v>5589.3519999999971</v>
      </c>
      <c r="D123" t="str">
        <f t="shared" si="3"/>
        <v>Montana</v>
      </c>
      <c r="E123">
        <f t="shared" si="4"/>
        <v>5589.3519999999971</v>
      </c>
    </row>
    <row r="124" spans="1:5" x14ac:dyDescent="0.2">
      <c r="A124" s="3" t="s">
        <v>668</v>
      </c>
      <c r="B124">
        <v>4783.521999999999</v>
      </c>
      <c r="D124" t="str">
        <f t="shared" si="3"/>
        <v>New Mexico</v>
      </c>
      <c r="E124">
        <f t="shared" si="4"/>
        <v>4783.521999999999</v>
      </c>
    </row>
    <row r="125" spans="1:5" x14ac:dyDescent="0.2">
      <c r="A125" s="3" t="s">
        <v>488</v>
      </c>
      <c r="B125">
        <v>4579.7599999999993</v>
      </c>
      <c r="D125" t="str">
        <f t="shared" si="3"/>
        <v>Iowa</v>
      </c>
      <c r="E125">
        <f t="shared" si="4"/>
        <v>4579.7599999999993</v>
      </c>
    </row>
    <row r="126" spans="1:5" x14ac:dyDescent="0.2">
      <c r="A126" s="3" t="s">
        <v>6267</v>
      </c>
      <c r="B126">
        <v>4382.4860000000017</v>
      </c>
      <c r="D126" t="str">
        <f t="shared" si="3"/>
        <v>Idaho</v>
      </c>
      <c r="E126">
        <f t="shared" si="4"/>
        <v>4382.4860000000017</v>
      </c>
    </row>
    <row r="127" spans="1:5" x14ac:dyDescent="0.2">
      <c r="A127" s="3" t="s">
        <v>4538</v>
      </c>
      <c r="B127">
        <v>2914.31</v>
      </c>
      <c r="D127" t="str">
        <f t="shared" si="3"/>
        <v>Kansas</v>
      </c>
      <c r="E127">
        <f t="shared" si="4"/>
        <v>2914.31</v>
      </c>
    </row>
    <row r="128" spans="1:5" x14ac:dyDescent="0.2">
      <c r="A128" s="3" t="s">
        <v>3040</v>
      </c>
      <c r="B128">
        <v>2865.0199999999995</v>
      </c>
      <c r="D128" t="str">
        <f t="shared" si="3"/>
        <v>District of Columbia</v>
      </c>
      <c r="E128">
        <f t="shared" si="4"/>
        <v>2865.0199999999995</v>
      </c>
    </row>
    <row r="129" spans="1:5" x14ac:dyDescent="0.2">
      <c r="A129" s="3" t="s">
        <v>8549</v>
      </c>
      <c r="B129">
        <v>1603.136</v>
      </c>
      <c r="D129" t="str">
        <f t="shared" si="3"/>
        <v>Wyoming</v>
      </c>
      <c r="E129">
        <f t="shared" si="4"/>
        <v>1603.136</v>
      </c>
    </row>
    <row r="130" spans="1:5" x14ac:dyDescent="0.2">
      <c r="A130" s="3" t="s">
        <v>5333</v>
      </c>
      <c r="B130">
        <v>1315.5600000000002</v>
      </c>
      <c r="D130" t="str">
        <f t="shared" si="3"/>
        <v>South Dakota</v>
      </c>
      <c r="E130">
        <f t="shared" si="4"/>
        <v>1315.5600000000002</v>
      </c>
    </row>
    <row r="131" spans="1:5" x14ac:dyDescent="0.2">
      <c r="A131" s="3" t="s">
        <v>5242</v>
      </c>
      <c r="B131">
        <v>1270.5300000000002</v>
      </c>
      <c r="D131" t="str">
        <f t="shared" si="3"/>
        <v>Maine</v>
      </c>
      <c r="E131">
        <f t="shared" si="4"/>
        <v>1270.5300000000002</v>
      </c>
    </row>
    <row r="132" spans="1:5" x14ac:dyDescent="0.2">
      <c r="A132" s="3" t="s">
        <v>9733</v>
      </c>
      <c r="B132">
        <v>1209.8240000000001</v>
      </c>
      <c r="D132" t="str">
        <f t="shared" si="3"/>
        <v>West Virginia</v>
      </c>
      <c r="E132">
        <f t="shared" si="4"/>
        <v>1209.8240000000001</v>
      </c>
    </row>
    <row r="133" spans="1:5" x14ac:dyDescent="0.2">
      <c r="A133" s="3" t="s">
        <v>7456</v>
      </c>
      <c r="B133">
        <v>919.91</v>
      </c>
      <c r="D133" t="str">
        <f t="shared" si="3"/>
        <v>North Dakota</v>
      </c>
      <c r="E133">
        <f t="shared" si="4"/>
        <v>919.91</v>
      </c>
    </row>
    <row r="134" spans="1:5" x14ac:dyDescent="0.2">
      <c r="A134" s="3" t="s">
        <v>10946</v>
      </c>
      <c r="B134">
        <v>2297200.8603000008</v>
      </c>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E598E-A29A-1B46-91DC-EF11E08830A6}">
  <dimension ref="B12:X36"/>
  <sheetViews>
    <sheetView showGridLines="0" tabSelected="1" zoomScale="70" zoomScaleNormal="70" workbookViewId="0">
      <selection activeCell="C17" sqref="C17"/>
    </sheetView>
  </sheetViews>
  <sheetFormatPr baseColWidth="10" defaultRowHeight="16" x14ac:dyDescent="0.2"/>
  <cols>
    <col min="1" max="1" width="4.5" customWidth="1"/>
    <col min="2" max="2" width="16.83203125" customWidth="1"/>
    <col min="3" max="3" width="14.83203125" customWidth="1"/>
    <col min="4" max="4" width="11.5" customWidth="1"/>
    <col min="5" max="5" width="11" customWidth="1"/>
    <col min="8" max="8" width="8.5" customWidth="1"/>
    <col min="9" max="9" width="14.83203125" customWidth="1"/>
    <col min="10" max="10" width="13.1640625" bestFit="1" customWidth="1"/>
    <col min="11" max="11" width="11.5" customWidth="1"/>
    <col min="12" max="12" width="10.83203125" customWidth="1"/>
    <col min="13" max="13" width="6.5" customWidth="1"/>
    <col min="14" max="14" width="7.6640625" customWidth="1"/>
    <col min="15" max="15" width="14.83203125" customWidth="1"/>
    <col min="16" max="17" width="11.5" customWidth="1"/>
    <col min="19" max="19" width="9" customWidth="1"/>
    <col min="20" max="20" width="13.33203125" customWidth="1"/>
    <col min="21" max="21" width="14.83203125" customWidth="1"/>
    <col min="22" max="23" width="11.5" customWidth="1"/>
    <col min="24" max="24" width="11.5" bestFit="1" customWidth="1"/>
    <col min="25" max="25" width="8.33203125" customWidth="1"/>
  </cols>
  <sheetData>
    <row r="12" spans="2:24" ht="22" customHeight="1" x14ac:dyDescent="0.2"/>
    <row r="13" spans="2:24" ht="21" customHeight="1" x14ac:dyDescent="0.2"/>
    <row r="14" spans="2:24" ht="46" customHeight="1" x14ac:dyDescent="0.2"/>
    <row r="15" spans="2:24" ht="18" x14ac:dyDescent="0.2">
      <c r="B15" s="9"/>
      <c r="C15" s="10" t="s">
        <v>10968</v>
      </c>
      <c r="D15" s="10">
        <v>2017</v>
      </c>
      <c r="E15" s="10">
        <v>2016</v>
      </c>
      <c r="F15" s="10" t="s">
        <v>10969</v>
      </c>
      <c r="G15" s="10"/>
      <c r="H15" s="10"/>
      <c r="I15" s="10" t="s">
        <v>10968</v>
      </c>
      <c r="J15" s="10">
        <v>2017</v>
      </c>
      <c r="K15" s="10">
        <v>2016</v>
      </c>
      <c r="L15" s="10" t="s">
        <v>10969</v>
      </c>
      <c r="M15" s="10"/>
      <c r="N15" s="10"/>
      <c r="O15" s="10" t="s">
        <v>10968</v>
      </c>
      <c r="P15" s="10">
        <v>2017</v>
      </c>
      <c r="Q15" s="10">
        <v>2016</v>
      </c>
      <c r="R15" s="10" t="s">
        <v>10969</v>
      </c>
      <c r="S15" s="10"/>
      <c r="T15" s="10"/>
      <c r="U15" s="10" t="s">
        <v>10968</v>
      </c>
      <c r="V15" s="10">
        <v>2017</v>
      </c>
      <c r="W15" s="10">
        <v>2016</v>
      </c>
      <c r="X15" s="10" t="s">
        <v>10969</v>
      </c>
    </row>
    <row r="16" spans="2:24" s="9" customFormat="1" ht="18" x14ac:dyDescent="0.2">
      <c r="B16"/>
      <c r="C16" s="11" t="str">
        <f>IF(Working_Sheet!A24="","",Working_Sheet!A24)</f>
        <v>Storage</v>
      </c>
      <c r="D16" s="17">
        <f>IF(Working_Sheet!B24="","",Working_Sheet!B24)</f>
        <v>69677.617999999988</v>
      </c>
      <c r="E16" s="17">
        <f>IF(Working_Sheet!C24="","",Working_Sheet!C24)</f>
        <v>58788.7</v>
      </c>
      <c r="F16" s="15">
        <f>IF(C16 = "","",D16/E16-1)</f>
        <v>0.18522127551723355</v>
      </c>
      <c r="G16" s="11"/>
      <c r="H16" s="11"/>
      <c r="I16" s="11" t="str">
        <f>IF(Working_Sheet!F22 ="","",Working_Sheet!F22)</f>
        <v>New York City</v>
      </c>
      <c r="J16" s="17">
        <f>IF(Working_Sheet!G22 ="","",Working_Sheet!G22)</f>
        <v>23628.997999999996</v>
      </c>
      <c r="K16" s="17">
        <f>IF(Working_Sheet!H22 ="","",Working_Sheet!H22)</f>
        <v>23475.785999999989</v>
      </c>
      <c r="L16" s="15">
        <f>IF(I16="","",J16/K16-1)</f>
        <v>6.5263842497118585E-3</v>
      </c>
      <c r="M16" s="11"/>
      <c r="N16" s="11"/>
      <c r="O16" s="11" t="str">
        <f>IF(Working_Sheet!A45="","",Working_Sheet!A45)</f>
        <v>Storage</v>
      </c>
      <c r="P16" s="17">
        <f>IF(Working_Sheet!B45="","",Working_Sheet!B45)</f>
        <v>13123.953999999998</v>
      </c>
      <c r="Q16" s="17">
        <f>IF(Working_Sheet!C45="","",Working_Sheet!C45)</f>
        <v>17112.080000000002</v>
      </c>
      <c r="R16" s="15">
        <f>IF(O16 ="","",P16/Q16-1)</f>
        <v>-0.23305910210798475</v>
      </c>
      <c r="S16" s="11"/>
      <c r="T16" s="11"/>
      <c r="U16" s="11" t="str">
        <f>IF(Working_Sheet!F45="","",Working_Sheet!F45)</f>
        <v>New York City</v>
      </c>
      <c r="V16" s="12">
        <f>Working_Sheet!G45</f>
        <v>6507.5559999999978</v>
      </c>
      <c r="W16" s="12">
        <f>Working_Sheet!H45</f>
        <v>3050.0439999999994</v>
      </c>
      <c r="X16" s="15">
        <f>V16/W16-1</f>
        <v>1.13359413831407</v>
      </c>
    </row>
    <row r="17" spans="2:24" ht="18" x14ac:dyDescent="0.2">
      <c r="C17" s="11" t="str">
        <f>IF(Working_Sheet!A25="","",Working_Sheet!A25)</f>
        <v>Binders</v>
      </c>
      <c r="D17" s="17">
        <f>IF(Working_Sheet!B25="","",Working_Sheet!B25)</f>
        <v>72788.044999999998</v>
      </c>
      <c r="E17" s="17">
        <f>IF(Working_Sheet!C25="","",Working_Sheet!C25)</f>
        <v>49683.324999999997</v>
      </c>
      <c r="F17" s="15">
        <f t="shared" ref="F17:F25" si="0">IF(C17 = "","",D17/E17-1)</f>
        <v>0.4650397291244095</v>
      </c>
      <c r="G17" s="11"/>
      <c r="H17" s="11"/>
      <c r="I17" s="11" t="str">
        <f>IF(Working_Sheet!F23 ="","",Working_Sheet!F23)</f>
        <v>Los Angeles</v>
      </c>
      <c r="J17" s="17">
        <f>IF(Working_Sheet!G23 ="","",Working_Sheet!G23)</f>
        <v>15029.563999999997</v>
      </c>
      <c r="K17" s="17">
        <f>IF(Working_Sheet!H23 ="","",Working_Sheet!H23)</f>
        <v>13061.049999999994</v>
      </c>
      <c r="L17" s="15">
        <f t="shared" ref="L17:L25" si="1">IF(I17="","",J17/K17-1)</f>
        <v>0.15071636660146037</v>
      </c>
      <c r="M17" s="11"/>
      <c r="N17" s="11"/>
      <c r="O17" s="11" t="str">
        <f>IF(Working_Sheet!A46="","",Working_Sheet!A46)</f>
        <v>Binders</v>
      </c>
      <c r="P17" s="17">
        <f>IF(Working_Sheet!B46="","",Working_Sheet!B46)</f>
        <v>14251.798000000001</v>
      </c>
      <c r="Q17" s="17">
        <f>IF(Working_Sheet!C46="","",Working_Sheet!C46)</f>
        <v>9993.9750000000004</v>
      </c>
      <c r="R17" s="15">
        <f t="shared" ref="R17:R25" si="2">IF(O17 ="","",P17/Q17-1)</f>
        <v>0.42603898849056554</v>
      </c>
      <c r="S17" s="11"/>
      <c r="T17" s="11"/>
      <c r="U17" s="11" t="str">
        <f>IF(Working_Sheet!F46="","",Working_Sheet!F46)</f>
        <v>Los Angeles</v>
      </c>
      <c r="V17" s="12">
        <f>Working_Sheet!G46</f>
        <v>1991.46</v>
      </c>
      <c r="W17" s="12">
        <f>Working_Sheet!H46</f>
        <v>2769.0279999999998</v>
      </c>
      <c r="X17" s="15">
        <f t="shared" ref="X17:X26" si="3">V17/W17-1</f>
        <v>-0.2808090059038767</v>
      </c>
    </row>
    <row r="18" spans="2:24" ht="18" x14ac:dyDescent="0.2">
      <c r="C18" s="11" t="str">
        <f>IF(Working_Sheet!A26="","",Working_Sheet!A26)</f>
        <v>Appliances</v>
      </c>
      <c r="D18" s="17">
        <f>IF(Working_Sheet!B26="","",Working_Sheet!B26)</f>
        <v>42926.932000000001</v>
      </c>
      <c r="E18" s="17">
        <f>IF(Working_Sheet!C26="","",Working_Sheet!C26)</f>
        <v>26050.314999999995</v>
      </c>
      <c r="F18" s="15">
        <f t="shared" si="0"/>
        <v>0.64784694542081378</v>
      </c>
      <c r="G18" s="11"/>
      <c r="H18" s="11"/>
      <c r="I18" s="11" t="str">
        <f>IF(Working_Sheet!F24 ="","",Working_Sheet!F24)</f>
        <v>San Francisco</v>
      </c>
      <c r="J18" s="17">
        <f>IF(Working_Sheet!G24 ="","",Working_Sheet!G24)</f>
        <v>12543.001999999999</v>
      </c>
      <c r="K18" s="17">
        <f>IF(Working_Sheet!H24 ="","",Working_Sheet!H24)</f>
        <v>10533.333999999997</v>
      </c>
      <c r="L18" s="15">
        <f t="shared" si="1"/>
        <v>0.19079125374738926</v>
      </c>
      <c r="M18" s="11"/>
      <c r="N18" s="11"/>
      <c r="O18" s="11" t="str">
        <f>IF(Working_Sheet!A47="","",Working_Sheet!A47)</f>
        <v>Paper</v>
      </c>
      <c r="P18" s="17">
        <f>IF(Working_Sheet!B47="","",Working_Sheet!B47)</f>
        <v>6180.4999999999973</v>
      </c>
      <c r="Q18" s="17">
        <f>IF(Working_Sheet!C47="","",Working_Sheet!C47)</f>
        <v>7025.7059999999956</v>
      </c>
      <c r="R18" s="15">
        <f t="shared" si="2"/>
        <v>-0.1203019312222855</v>
      </c>
      <c r="S18" s="11"/>
      <c r="T18" s="11"/>
      <c r="U18" s="11" t="str">
        <f>IF(Working_Sheet!F47="","",Working_Sheet!F47)</f>
        <v>North Las Vegas</v>
      </c>
      <c r="V18" s="12">
        <f>Working_Sheet!G47</f>
        <v>4685.076</v>
      </c>
      <c r="W18" s="12">
        <f>Working_Sheet!H47</f>
        <v>0</v>
      </c>
      <c r="X18" s="15" t="e">
        <f t="shared" si="3"/>
        <v>#DIV/0!</v>
      </c>
    </row>
    <row r="19" spans="2:24" ht="18" x14ac:dyDescent="0.2">
      <c r="C19" s="11" t="str">
        <f>IF(Working_Sheet!A27="","",Working_Sheet!A27)</f>
        <v>Paper</v>
      </c>
      <c r="D19" s="17">
        <f>IF(Working_Sheet!B27="","",Working_Sheet!B27)</f>
        <v>27694.717999999986</v>
      </c>
      <c r="E19" s="17">
        <f>IF(Working_Sheet!C27="","",Working_Sheet!C27)</f>
        <v>20661.893999999997</v>
      </c>
      <c r="F19" s="15">
        <f t="shared" si="0"/>
        <v>0.34037654050495036</v>
      </c>
      <c r="G19" s="11"/>
      <c r="H19" s="11"/>
      <c r="I19" s="11" t="str">
        <f>IF(Working_Sheet!F25 ="","",Working_Sheet!F25)</f>
        <v>Seattle</v>
      </c>
      <c r="J19" s="17">
        <f>IF(Working_Sheet!G25 ="","",Working_Sheet!G25)</f>
        <v>15051.774000000001</v>
      </c>
      <c r="K19" s="17">
        <f>IF(Working_Sheet!H25 ="","",Working_Sheet!H25)</f>
        <v>5406.0860000000011</v>
      </c>
      <c r="L19" s="15">
        <f t="shared" si="1"/>
        <v>1.7842276278993707</v>
      </c>
      <c r="M19" s="11"/>
      <c r="N19" s="11"/>
      <c r="O19" s="11" t="str">
        <f>IF(Working_Sheet!A48="","",Working_Sheet!A48)</f>
        <v>Appliances</v>
      </c>
      <c r="P19" s="17">
        <f>IF(Working_Sheet!B48="","",Working_Sheet!B48)</f>
        <v>6813.1979999999994</v>
      </c>
      <c r="Q19" s="17">
        <f>IF(Working_Sheet!C48="","",Working_Sheet!C48)</f>
        <v>2796.2540000000004</v>
      </c>
      <c r="R19" s="15">
        <f t="shared" si="2"/>
        <v>1.4365447487960674</v>
      </c>
      <c r="S19" s="11"/>
      <c r="T19" s="11"/>
      <c r="U19" s="11" t="str">
        <f>IF(Working_Sheet!F48="","",Working_Sheet!F48)</f>
        <v>Providence</v>
      </c>
      <c r="V19" s="12">
        <f>Working_Sheet!G48</f>
        <v>3901.7000000000003</v>
      </c>
      <c r="W19" s="12">
        <f>Working_Sheet!H48</f>
        <v>0</v>
      </c>
      <c r="X19" s="15" t="e">
        <f t="shared" si="3"/>
        <v>#DIV/0!</v>
      </c>
    </row>
    <row r="20" spans="2:24" ht="18" x14ac:dyDescent="0.2">
      <c r="C20" s="11" t="str">
        <f>IF(Working_Sheet!A28="","",Working_Sheet!A28)</f>
        <v>Supplies</v>
      </c>
      <c r="D20" s="17">
        <f>IF(Working_Sheet!B28="","",Working_Sheet!B28)</f>
        <v>16049.409999999998</v>
      </c>
      <c r="E20" s="17">
        <f>IF(Working_Sheet!C28="","",Working_Sheet!C28)</f>
        <v>14277.575999999999</v>
      </c>
      <c r="F20" s="15">
        <f t="shared" si="0"/>
        <v>0.12409907676204979</v>
      </c>
      <c r="G20" s="11"/>
      <c r="H20" s="11"/>
      <c r="I20" s="11" t="str">
        <f>IF(Working_Sheet!F26 ="","",Working_Sheet!F26)</f>
        <v>Philadelphia</v>
      </c>
      <c r="J20" s="17">
        <f>IF(Working_Sheet!G26 ="","",Working_Sheet!G26)</f>
        <v>12920.755999999998</v>
      </c>
      <c r="K20" s="17">
        <f>IF(Working_Sheet!H26 ="","",Working_Sheet!H26)</f>
        <v>6314.9019999999991</v>
      </c>
      <c r="L20" s="15">
        <f t="shared" si="1"/>
        <v>1.0460738741472153</v>
      </c>
      <c r="M20" s="11"/>
      <c r="N20" s="11"/>
      <c r="O20" s="11" t="str">
        <f>IF(Working_Sheet!A49="","",Working_Sheet!A49)</f>
        <v>Art</v>
      </c>
      <c r="P20" s="17">
        <f>IF(Working_Sheet!B49="","",Working_Sheet!B49)</f>
        <v>841.22599999999989</v>
      </c>
      <c r="Q20" s="17">
        <f>IF(Working_Sheet!C49="","",Working_Sheet!C49)</f>
        <v>1503.288</v>
      </c>
      <c r="R20" s="15">
        <f t="shared" si="2"/>
        <v>-0.44040928950407376</v>
      </c>
      <c r="S20" s="11"/>
      <c r="T20" s="11"/>
      <c r="U20" s="11" t="str">
        <f>IF(Working_Sheet!F49="","",Working_Sheet!F49)</f>
        <v>Columbus</v>
      </c>
      <c r="V20" s="12">
        <f>Working_Sheet!G49</f>
        <v>2289.7429999999999</v>
      </c>
      <c r="W20" s="12">
        <f>Working_Sheet!H49</f>
        <v>641.452</v>
      </c>
      <c r="X20" s="15">
        <f t="shared" si="3"/>
        <v>2.5696248511190238</v>
      </c>
    </row>
    <row r="21" spans="2:24" ht="18" x14ac:dyDescent="0.2">
      <c r="C21" s="11" t="str">
        <f>IF(Working_Sheet!A29="","",Working_Sheet!A29)</f>
        <v>Art</v>
      </c>
      <c r="D21" s="17">
        <f>IF(Working_Sheet!B29="","",Working_Sheet!B29)</f>
        <v>8863.0679999999993</v>
      </c>
      <c r="E21" s="17">
        <f>IF(Working_Sheet!C29="","",Working_Sheet!C29)</f>
        <v>5960.9080000000013</v>
      </c>
      <c r="F21" s="15">
        <f t="shared" si="0"/>
        <v>0.48686542385824394</v>
      </c>
      <c r="G21" s="11"/>
      <c r="H21" s="11"/>
      <c r="I21" s="11" t="str">
        <f>IF(Working_Sheet!F27 ="","",Working_Sheet!F27)</f>
        <v>Detroit</v>
      </c>
      <c r="J21" s="17">
        <f>IF(Working_Sheet!G27 ="","",Working_Sheet!G27)</f>
        <v>2124.4439999999995</v>
      </c>
      <c r="K21" s="17">
        <f>IF(Working_Sheet!H27 ="","",Working_Sheet!H27)</f>
        <v>12397.84</v>
      </c>
      <c r="L21" s="15">
        <f t="shared" si="1"/>
        <v>-0.82864402186187269</v>
      </c>
      <c r="M21" s="11"/>
      <c r="N21" s="11"/>
      <c r="O21" s="11" t="str">
        <f>IF(Working_Sheet!A50="","",Working_Sheet!A50)</f>
        <v>Envelopes</v>
      </c>
      <c r="P21" s="17">
        <f>IF(Working_Sheet!B50="","",Working_Sheet!B50)</f>
        <v>914.03</v>
      </c>
      <c r="Q21" s="17">
        <f>IF(Working_Sheet!C50="","",Working_Sheet!C50)</f>
        <v>530.61199999999985</v>
      </c>
      <c r="R21" s="15">
        <f t="shared" si="2"/>
        <v>0.72259579504421345</v>
      </c>
      <c r="S21" s="11"/>
      <c r="T21" s="11"/>
      <c r="U21" s="11" t="str">
        <f>IF(Working_Sheet!F50="","",Working_Sheet!F50)</f>
        <v>Philadelphia</v>
      </c>
      <c r="V21" s="12">
        <f>Working_Sheet!G50</f>
        <v>2467.2619999999997</v>
      </c>
      <c r="W21" s="12">
        <f>Working_Sheet!H50</f>
        <v>322.67099999999999</v>
      </c>
      <c r="X21" s="15">
        <f t="shared" si="3"/>
        <v>6.6463704516364963</v>
      </c>
    </row>
    <row r="22" spans="2:24" ht="18" x14ac:dyDescent="0.2">
      <c r="C22" s="11" t="str">
        <f>IF(Working_Sheet!A30="","",Working_Sheet!A30)</f>
        <v>Envelopes</v>
      </c>
      <c r="D22" s="17">
        <f>IF(Working_Sheet!B30="","",Working_Sheet!B30)</f>
        <v>3378.5740000000005</v>
      </c>
      <c r="E22" s="17">
        <f>IF(Working_Sheet!C30="","",Working_Sheet!C30)</f>
        <v>4729.8900000000012</v>
      </c>
      <c r="F22" s="15">
        <f t="shared" si="0"/>
        <v>-0.28569713037723932</v>
      </c>
      <c r="G22" s="11"/>
      <c r="H22" s="11"/>
      <c r="I22" s="11" t="str">
        <f>IF(Working_Sheet!F28 ="","",Working_Sheet!F28)</f>
        <v>Columbus</v>
      </c>
      <c r="J22" s="17">
        <f>IF(Working_Sheet!G28 ="","",Working_Sheet!G28)</f>
        <v>7103.7069999999994</v>
      </c>
      <c r="K22" s="17">
        <f>IF(Working_Sheet!H28 ="","",Working_Sheet!H28)</f>
        <v>3644.9349999999999</v>
      </c>
      <c r="L22" s="15">
        <f t="shared" si="1"/>
        <v>0.9489255638303562</v>
      </c>
      <c r="M22" s="11"/>
      <c r="N22" s="11"/>
      <c r="O22" s="11" t="str">
        <f>IF(Working_Sheet!A51="","",Working_Sheet!A51)</f>
        <v>Labels</v>
      </c>
      <c r="P22" s="17">
        <f>IF(Working_Sheet!B51="","",Working_Sheet!B51)</f>
        <v>499.97399999999999</v>
      </c>
      <c r="Q22" s="17">
        <f>IF(Working_Sheet!C51="","",Working_Sheet!C51)</f>
        <v>524.0300000000002</v>
      </c>
      <c r="R22" s="15">
        <f t="shared" si="2"/>
        <v>-4.5905768753697673E-2</v>
      </c>
      <c r="S22" s="11"/>
      <c r="T22" s="11"/>
      <c r="U22" s="11" t="str">
        <f>IF(Working_Sheet!F51="","",Working_Sheet!F51)</f>
        <v>Plainfield</v>
      </c>
      <c r="V22" s="12">
        <f>Working_Sheet!G51</f>
        <v>0</v>
      </c>
      <c r="W22" s="12">
        <f>Working_Sheet!H51</f>
        <v>2639.99</v>
      </c>
      <c r="X22" s="15">
        <f t="shared" si="3"/>
        <v>-1</v>
      </c>
    </row>
    <row r="23" spans="2:24" ht="18" x14ac:dyDescent="0.2">
      <c r="C23" s="11" t="str">
        <f>IF(Working_Sheet!A31="","",Working_Sheet!A31)</f>
        <v>Labels</v>
      </c>
      <c r="D23" s="17">
        <f>IF(Working_Sheet!B31="","",Working_Sheet!B31)</f>
        <v>3861.2160000000008</v>
      </c>
      <c r="E23" s="17">
        <f>IF(Working_Sheet!C31="","",Working_Sheet!C31)</f>
        <v>2827.2400000000002</v>
      </c>
      <c r="F23" s="15">
        <f t="shared" si="0"/>
        <v>0.36571921732856083</v>
      </c>
      <c r="G23" s="11"/>
      <c r="H23" s="11"/>
      <c r="I23" s="11" t="str">
        <f>IF(Working_Sheet!F29 ="","",Working_Sheet!F29)</f>
        <v>Chicago</v>
      </c>
      <c r="J23" s="17">
        <f>IF(Working_Sheet!G29 ="","",Working_Sheet!G29)</f>
        <v>5709.6600000000008</v>
      </c>
      <c r="K23" s="17">
        <f>IF(Working_Sheet!H29 ="","",Working_Sheet!H29)</f>
        <v>3816.7579999999994</v>
      </c>
      <c r="L23" s="15">
        <f t="shared" si="1"/>
        <v>0.49594498786666641</v>
      </c>
      <c r="M23" s="11"/>
      <c r="N23" s="11"/>
      <c r="O23" s="11" t="str">
        <f>IF(Working_Sheet!A52="","",Working_Sheet!A52)</f>
        <v>Supplies</v>
      </c>
      <c r="P23" s="17">
        <f>IF(Working_Sheet!B52="","",Working_Sheet!B52)</f>
        <v>585.53399999999999</v>
      </c>
      <c r="Q23" s="17">
        <f>IF(Working_Sheet!C52="","",Working_Sheet!C52)</f>
        <v>358.69</v>
      </c>
      <c r="R23" s="15">
        <f t="shared" si="2"/>
        <v>0.63242354121943745</v>
      </c>
      <c r="S23" s="11"/>
      <c r="T23" s="11"/>
      <c r="U23" s="11" t="str">
        <f>IF(Working_Sheet!F52="","",Working_Sheet!F52)</f>
        <v>Chicago</v>
      </c>
      <c r="V23" s="12">
        <f>Working_Sheet!G52</f>
        <v>438.21199999999999</v>
      </c>
      <c r="W23" s="12">
        <f>Working_Sheet!H52</f>
        <v>1892.838</v>
      </c>
      <c r="X23" s="15">
        <f t="shared" si="3"/>
        <v>-0.76848943227048483</v>
      </c>
    </row>
    <row r="24" spans="2:24" ht="18" x14ac:dyDescent="0.2">
      <c r="C24" s="11" t="str">
        <f>IF(Working_Sheet!A32="","",Working_Sheet!A32)</f>
        <v>Fasteners</v>
      </c>
      <c r="D24" s="17">
        <f>IF(Working_Sheet!B32="","",Working_Sheet!B32)</f>
        <v>857.59399999999971</v>
      </c>
      <c r="E24" s="17">
        <f>IF(Working_Sheet!C32="","",Working_Sheet!C32)</f>
        <v>960.13400000000013</v>
      </c>
      <c r="F24" s="15">
        <f t="shared" si="0"/>
        <v>-0.10679759283600043</v>
      </c>
      <c r="G24" s="11"/>
      <c r="H24" s="11"/>
      <c r="I24" s="11" t="str">
        <f>IF(Working_Sheet!F30 ="","",Working_Sheet!F30)</f>
        <v>Houston</v>
      </c>
      <c r="J24" s="17">
        <f>IF(Working_Sheet!G30 ="","",Working_Sheet!G30)</f>
        <v>4899.0339999999997</v>
      </c>
      <c r="K24" s="17">
        <f>IF(Working_Sheet!H30 ="","",Working_Sheet!H30)</f>
        <v>4448.5660000000007</v>
      </c>
      <c r="L24" s="15">
        <f t="shared" si="1"/>
        <v>0.10126139524511912</v>
      </c>
      <c r="M24" s="11"/>
      <c r="N24" s="11"/>
      <c r="O24" s="11" t="str">
        <f>IF(Working_Sheet!A53="","",Working_Sheet!A53)</f>
        <v>Fasteners</v>
      </c>
      <c r="P24" s="17">
        <f>IF(Working_Sheet!B53="","",Working_Sheet!B53)</f>
        <v>229.19000000000003</v>
      </c>
      <c r="Q24" s="17">
        <f>IF(Working_Sheet!C53="","",Working_Sheet!C53)</f>
        <v>126.49999999999999</v>
      </c>
      <c r="R24" s="15">
        <f t="shared" si="2"/>
        <v>0.81177865612648259</v>
      </c>
      <c r="S24" s="11"/>
      <c r="T24" s="11"/>
      <c r="U24" s="11" t="str">
        <f>IF(Working_Sheet!F53="","",Working_Sheet!F53)</f>
        <v>Seattle</v>
      </c>
      <c r="V24" s="12">
        <f>Working_Sheet!G53</f>
        <v>121.43599999999999</v>
      </c>
      <c r="W24" s="12">
        <f>Working_Sheet!H53</f>
        <v>2162.6719999999996</v>
      </c>
      <c r="X24" s="15">
        <f t="shared" si="3"/>
        <v>-0.94384909038448739</v>
      </c>
    </row>
    <row r="25" spans="2:24" ht="18" x14ac:dyDescent="0.2">
      <c r="C25" s="11" t="str">
        <f>IF(Working_Sheet!A33="","",Working_Sheet!A33)</f>
        <v/>
      </c>
      <c r="D25" s="17" t="str">
        <f>IF(Working_Sheet!B33="","",Working_Sheet!B33)</f>
        <v/>
      </c>
      <c r="E25" s="17" t="str">
        <f>IF(Working_Sheet!C33="","",Working_Sheet!C33)</f>
        <v/>
      </c>
      <c r="F25" s="15" t="str">
        <f t="shared" si="0"/>
        <v/>
      </c>
      <c r="G25" s="11"/>
      <c r="H25" s="11"/>
      <c r="I25" s="11" t="str">
        <f>IF(Working_Sheet!F31 ="","",Working_Sheet!F31)</f>
        <v>Springfield</v>
      </c>
      <c r="J25" s="17">
        <f>IF(Working_Sheet!G31 ="","",Working_Sheet!G31)</f>
        <v>6205.1809999999996</v>
      </c>
      <c r="K25" s="17">
        <f>IF(Working_Sheet!H31 ="","",Working_Sheet!H31)</f>
        <v>2686.27</v>
      </c>
      <c r="L25" s="15">
        <f t="shared" si="1"/>
        <v>1.3099617685489542</v>
      </c>
      <c r="M25" s="11"/>
      <c r="N25" s="11"/>
      <c r="O25" s="11" t="str">
        <f>IF(Working_Sheet!A54="","",Working_Sheet!A54)</f>
        <v/>
      </c>
      <c r="P25" s="17" t="str">
        <f>IF(Working_Sheet!B54="","",Working_Sheet!B54)</f>
        <v/>
      </c>
      <c r="Q25" s="17" t="str">
        <f>IF(Working_Sheet!C54="","",Working_Sheet!C54)</f>
        <v/>
      </c>
      <c r="R25" s="15" t="str">
        <f t="shared" si="2"/>
        <v/>
      </c>
      <c r="S25" s="11"/>
      <c r="T25" s="11"/>
      <c r="U25" s="11" t="str">
        <f>IF(Working_Sheet!F54="","",Working_Sheet!F54)</f>
        <v>Columbia</v>
      </c>
      <c r="V25" s="12">
        <f>Working_Sheet!G54</f>
        <v>1953.51</v>
      </c>
      <c r="W25" s="12">
        <f>Working_Sheet!H54</f>
        <v>324.72399999999993</v>
      </c>
      <c r="X25" s="15">
        <f t="shared" si="3"/>
        <v>5.0159088949384723</v>
      </c>
    </row>
    <row r="26" spans="2:24" ht="18" x14ac:dyDescent="0.2">
      <c r="B26" s="9"/>
      <c r="C26" s="13" t="s">
        <v>10970</v>
      </c>
      <c r="D26" s="18">
        <f>SUM(D16:D25)</f>
        <v>246097.17500000002</v>
      </c>
      <c r="E26" s="18">
        <f>SUM(E16:E25)</f>
        <v>183939.98199999999</v>
      </c>
      <c r="F26" s="16">
        <f t="shared" ref="F26" si="4">D26/E26-1</f>
        <v>0.33792105622800395</v>
      </c>
      <c r="G26" s="13"/>
      <c r="H26" s="13"/>
      <c r="I26" s="13" t="s">
        <v>10970</v>
      </c>
      <c r="J26" s="14">
        <f>SUM(J16:J25)</f>
        <v>105216.11999999998</v>
      </c>
      <c r="K26" s="14">
        <f>SUM(K16:K25)</f>
        <v>85785.526999999987</v>
      </c>
      <c r="L26" s="16">
        <f t="shared" ref="L26" si="5">J26/K26-1</f>
        <v>0.22650199491109957</v>
      </c>
      <c r="M26" s="13"/>
      <c r="N26" s="13"/>
      <c r="O26" s="13" t="s">
        <v>10970</v>
      </c>
      <c r="P26" s="14">
        <f>SUM(P16:P25)</f>
        <v>43439.404000000002</v>
      </c>
      <c r="Q26" s="14">
        <f>SUM(Q16:Q25)</f>
        <v>39971.135000000002</v>
      </c>
      <c r="R26" s="15">
        <f t="shared" ref="R26" si="6">P26/Q26-1</f>
        <v>8.6769339924923417E-2</v>
      </c>
      <c r="S26" s="13"/>
      <c r="T26" s="13"/>
      <c r="U26" s="13" t="s">
        <v>10970</v>
      </c>
      <c r="V26" s="14">
        <f>SUM(V16:V25)</f>
        <v>24355.954999999994</v>
      </c>
      <c r="W26" s="14">
        <f>SUM(W16:W25)</f>
        <v>13803.419</v>
      </c>
      <c r="X26" s="15">
        <f t="shared" si="3"/>
        <v>0.76448711728594154</v>
      </c>
    </row>
    <row r="28" spans="2:24" ht="32" customHeight="1" x14ac:dyDescent="0.2"/>
    <row r="29" spans="2:24" ht="31" customHeight="1" x14ac:dyDescent="0.2"/>
    <row r="35" spans="5:17" x14ac:dyDescent="0.2">
      <c r="E35" t="s">
        <v>10939</v>
      </c>
      <c r="Q35" t="s">
        <v>10940</v>
      </c>
    </row>
    <row r="36" spans="5:17" x14ac:dyDescent="0.2">
      <c r="E36" t="s">
        <v>10941</v>
      </c>
      <c r="Q36" t="s">
        <v>10942</v>
      </c>
    </row>
  </sheetData>
  <pageMargins left="0.7" right="0.7" top="0.75" bottom="0.75" header="0.3" footer="0.3"/>
  <pageSetup paperSize="9"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Sauce Data</vt:lpstr>
      <vt:lpstr>Working_Sheet</vt:lpstr>
      <vt:lpstr>Final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Mohamed Abdelnasser</cp:lastModifiedBy>
  <dcterms:created xsi:type="dcterms:W3CDTF">2023-07-14T16:27:36Z</dcterms:created>
  <dcterms:modified xsi:type="dcterms:W3CDTF">2023-07-21T01:51:20Z</dcterms:modified>
</cp:coreProperties>
</file>