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pivotTables/pivotTable2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chart11.xml" ContentType="application/vnd.openxmlformats-officedocument.drawingml.chart+xml"/>
  <Override PartName="/xl/drawings/drawing3.xml" ContentType="application/vnd.openxmlformats-officedocument.drawing+xml"/>
  <Override PartName="/xl/slicers/slicer3.xml" ContentType="application/vnd.ms-excel.slicer+xml"/>
  <Override PartName="/xl/charts/chart12.xml" ContentType="application/vnd.openxmlformats-officedocument.drawingml.chart+xml"/>
  <Override PartName="/xl/charts/style10.xml" ContentType="application/vnd.ms-office.chartstyle+xml"/>
  <Override PartName="/xl/charts/colors10.xml" ContentType="application/vnd.ms-office.chartcolorstyle+xml"/>
  <Override PartName="/xl/charts/chart13.xml" ContentType="application/vnd.openxmlformats-officedocument.drawingml.chart+xml"/>
  <Override PartName="/xl/charts/style11.xml" ContentType="application/vnd.ms-office.chartstyle+xml"/>
  <Override PartName="/xl/charts/colors11.xml" ContentType="application/vnd.ms-office.chartcolorstyle+xml"/>
  <Override PartName="/xl/charts/chart14.xml" ContentType="application/vnd.openxmlformats-officedocument.drawingml.chart+xml"/>
  <Override PartName="/xl/charts/style12.xml" ContentType="application/vnd.ms-office.chartstyle+xml"/>
  <Override PartName="/xl/charts/colors12.xml" ContentType="application/vnd.ms-office.chartcolorstyle+xml"/>
  <Override PartName="/xl/charts/chart15.xml" ContentType="application/vnd.openxmlformats-officedocument.drawingml.chart+xml"/>
  <Override PartName="/xl/charts/style13.xml" ContentType="application/vnd.ms-office.chartstyle+xml"/>
  <Override PartName="/xl/charts/colors13.xml" ContentType="application/vnd.ms-office.chartcolorstyle+xml"/>
  <Override PartName="/xl/charts/chart16.xml" ContentType="application/vnd.openxmlformats-officedocument.drawingml.chart+xml"/>
  <Override PartName="/xl/charts/style14.xml" ContentType="application/vnd.ms-office.chartstyle+xml"/>
  <Override PartName="/xl/charts/colors14.xml" ContentType="application/vnd.ms-office.chartcolorstyle+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drawings/drawing4.xml" ContentType="application/vnd.openxmlformats-officedocument.drawing+xml"/>
  <Override PartName="/xl/slicers/slicer4.xml" ContentType="application/vnd.ms-excel.slicer+xml"/>
  <Override PartName="/xl/charts/chart20.xml" ContentType="application/vnd.openxmlformats-officedocument.drawingml.chart+xml"/>
  <Override PartName="/xl/charts/style15.xml" ContentType="application/vnd.ms-office.chartstyle+xml"/>
  <Override PartName="/xl/charts/colors15.xml" ContentType="application/vnd.ms-office.chartcolorstyle+xml"/>
  <Override PartName="/xl/charts/chart21.xml" ContentType="application/vnd.openxmlformats-officedocument.drawingml.chart+xml"/>
  <Override PartName="/xl/charts/style16.xml" ContentType="application/vnd.ms-office.chartstyle+xml"/>
  <Override PartName="/xl/charts/colors16.xml" ContentType="application/vnd.ms-office.chartcolorstyle+xml"/>
  <Override PartName="/xl/charts/chart22.xml" ContentType="application/vnd.openxmlformats-officedocument.drawingml.chart+xml"/>
  <Override PartName="/xl/charts/style17.xml" ContentType="application/vnd.ms-office.chartstyle+xml"/>
  <Override PartName="/xl/charts/colors17.xml" ContentType="application/vnd.ms-office.chartcolorstyle+xml"/>
  <Override PartName="/xl/charts/chart23.xml" ContentType="application/vnd.openxmlformats-officedocument.drawingml.chart+xml"/>
  <Override PartName="/xl/charts/style18.xml" ContentType="application/vnd.ms-office.chartstyle+xml"/>
  <Override PartName="/xl/charts/colors18.xml" ContentType="application/vnd.ms-office.chartcolorstyle+xml"/>
  <Override PartName="/xl/charts/chart24.xml" ContentType="application/vnd.openxmlformats-officedocument.drawingml.chart+xml"/>
  <Override PartName="/xl/charts/style19.xml" ContentType="application/vnd.ms-office.chartstyle+xml"/>
  <Override PartName="/xl/charts/colors19.xml" ContentType="application/vnd.ms-office.chartcolorstyle+xml"/>
  <Override PartName="/xl/charts/chart25.xml" ContentType="application/vnd.openxmlformats-officedocument.drawingml.chart+xml"/>
  <Override PartName="/xl/charts/chart26.xml" ContentType="application/vnd.openxmlformats-officedocument.drawingml.chart+xml"/>
  <Override PartName="/xl/charts/chart27.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1"/>
  <workbookPr defaultThemeVersion="166925"/>
  <mc:AlternateContent xmlns:mc="http://schemas.openxmlformats.org/markup-compatibility/2006">
    <mc:Choice Requires="x15">
      <x15ac:absPath xmlns:x15ac="http://schemas.microsoft.com/office/spreadsheetml/2010/11/ac" url="/Users/mohamed/Dropbox/My Mac (Mohameds-MacBook.local)/Desktop/Dashboard/Projects/"/>
    </mc:Choice>
  </mc:AlternateContent>
  <xr:revisionPtr revIDLastSave="0" documentId="13_ncr:1_{945F70BB-0681-AA45-9872-AE818E2C8821}" xr6:coauthVersionLast="47" xr6:coauthVersionMax="47" xr10:uidLastSave="{00000000-0000-0000-0000-000000000000}"/>
  <bookViews>
    <workbookView xWindow="0" yWindow="500" windowWidth="25600" windowHeight="14420" activeTab="2" xr2:uid="{D9C4C01D-6606-4146-9C4A-B2EBD68ADFAD}"/>
  </bookViews>
  <sheets>
    <sheet name="Dataset" sheetId="1" state="hidden" r:id="rId1"/>
    <sheet name="Pivot" sheetId="2" state="hidden" r:id="rId2"/>
    <sheet name="Dashboard" sheetId="3" r:id="rId3"/>
    <sheet name="Trend" sheetId="6" r:id="rId4"/>
    <sheet name="Regions - Below Target" sheetId="9" r:id="rId5"/>
    <sheet name="RMs - Below Target" sheetId="8" r:id="rId6"/>
  </sheets>
  <definedNames>
    <definedName name="Slicer_Region">#N/A</definedName>
    <definedName name="Slicer_RM">#N/A</definedName>
  </definedNames>
  <calcPr calcId="191029"/>
  <pivotCaches>
    <pivotCache cacheId="0"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A72" i="2" l="1"/>
  <c r="A73" i="2"/>
  <c r="J23" i="2"/>
  <c r="J22" i="2"/>
  <c r="D23" i="2"/>
  <c r="D22" i="2"/>
  <c r="A84" i="2"/>
  <c r="A7" i="2"/>
  <c r="B7" i="2"/>
  <c r="C7" i="2"/>
  <c r="D7" i="2"/>
  <c r="A8" i="2"/>
  <c r="B8" i="2"/>
  <c r="K40" i="3" s="1"/>
  <c r="C8" i="2"/>
  <c r="R40" i="3" s="1"/>
  <c r="D8" i="2"/>
  <c r="X40" i="3" s="1"/>
  <c r="E40" i="3"/>
  <c r="B9" i="2" l="1"/>
  <c r="C1" i="2"/>
  <c r="A81" i="2"/>
  <c r="B81" i="2"/>
  <c r="C81" i="2"/>
  <c r="D81" i="2"/>
  <c r="E81" i="2"/>
  <c r="F81" i="2"/>
  <c r="G81" i="2"/>
  <c r="A82" i="2"/>
  <c r="B82" i="2"/>
  <c r="C82" i="2"/>
  <c r="D82" i="2"/>
  <c r="E82" i="2"/>
  <c r="F82" i="2"/>
  <c r="G82" i="2"/>
  <c r="A9" i="2"/>
  <c r="C9" i="2"/>
  <c r="D9" i="2"/>
  <c r="J73" i="2"/>
  <c r="J72" i="2"/>
  <c r="G73" i="2"/>
  <c r="G72" i="2"/>
  <c r="D73" i="2"/>
  <c r="D72" i="2"/>
  <c r="G23" i="2"/>
  <c r="G22" i="2"/>
  <c r="A23" i="2"/>
  <c r="A22" i="2"/>
  <c r="H82" i="2" l="1"/>
  <c r="H83" i="2" s="1"/>
  <c r="D83" i="2"/>
  <c r="F83" i="2"/>
  <c r="B83" i="2"/>
</calcChain>
</file>

<file path=xl/sharedStrings.xml><?xml version="1.0" encoding="utf-8"?>
<sst xmlns="http://schemas.openxmlformats.org/spreadsheetml/2006/main" count="1542" uniqueCount="134">
  <si>
    <t>RM</t>
  </si>
  <si>
    <t>Month</t>
  </si>
  <si>
    <t xml:space="preserve">Officer code </t>
  </si>
  <si>
    <t>Computer No</t>
  </si>
  <si>
    <t xml:space="preserve">Region </t>
  </si>
  <si>
    <t>Live Accounts - Achievements</t>
  </si>
  <si>
    <t>Live Accounts - Target</t>
  </si>
  <si>
    <t>Live Accounts - %</t>
  </si>
  <si>
    <t>NTB Accounts - Achievements</t>
  </si>
  <si>
    <t>NTB Accounts - Target</t>
  </si>
  <si>
    <t>NTB Accounts - %</t>
  </si>
  <si>
    <t>NTB Companies - Achievements</t>
  </si>
  <si>
    <t>NTB Companies - Target</t>
  </si>
  <si>
    <t>NTB Companies - %</t>
  </si>
  <si>
    <t>Penetration</t>
  </si>
  <si>
    <t xml:space="preserve">Essam Mohamed Ahmed Ahmed El Taweel </t>
  </si>
  <si>
    <t>June</t>
  </si>
  <si>
    <t>5K3</t>
  </si>
  <si>
    <t>Giza &amp; October Region</t>
  </si>
  <si>
    <t>Aly Magdy Aly Aly Salem</t>
  </si>
  <si>
    <t>6xy</t>
  </si>
  <si>
    <t>Heliopolis Region</t>
  </si>
  <si>
    <t>Hossam El-Hassan Youssef Ramadan</t>
  </si>
  <si>
    <t>6ZK</t>
  </si>
  <si>
    <t>Mohamed El Sayed Abdel Aal Abdel Latif</t>
  </si>
  <si>
    <t>6TQ</t>
  </si>
  <si>
    <t>Industrial, Ports &amp; Canal Region</t>
  </si>
  <si>
    <t>Mahmoud Saad Abdallah Abo Zied</t>
  </si>
  <si>
    <t>7MH</t>
  </si>
  <si>
    <t>Down Town &amp; Maadi Region</t>
  </si>
  <si>
    <t>Mahmoud Samy Saad Abo El-Enein El-Hosary</t>
  </si>
  <si>
    <t>7KP</t>
  </si>
  <si>
    <t>Mohamed Emad Mahmoud Kamal Abdel-Hamid El-Khatib</t>
  </si>
  <si>
    <t>7IN</t>
  </si>
  <si>
    <t>Mahmoud Fekry Kasem Mahmoud Matrod</t>
  </si>
  <si>
    <t>6AG</t>
  </si>
  <si>
    <t>Asmaa Mahmoud Hosny</t>
  </si>
  <si>
    <t>1KL</t>
  </si>
  <si>
    <t>New Cairo Region</t>
  </si>
  <si>
    <t xml:space="preserve">Ahmed Shaker Abbas Mohamed El Sayed </t>
  </si>
  <si>
    <t>6MU</t>
  </si>
  <si>
    <t>Mohamed Aly Abdel-Fattah Atteya</t>
  </si>
  <si>
    <t>7MG</t>
  </si>
  <si>
    <t>Nasr City Region</t>
  </si>
  <si>
    <t xml:space="preserve">Mohamed Maher Abdel Moamen Naser </t>
  </si>
  <si>
    <t>5T4</t>
  </si>
  <si>
    <t>Mahmoud Talaat Mahmoud Hafez El Kosary</t>
  </si>
  <si>
    <t>7BI</t>
  </si>
  <si>
    <t>Mohamed Mostafa Sayed Sobeh</t>
  </si>
  <si>
    <t>7AA</t>
  </si>
  <si>
    <t xml:space="preserve">Abdel Kader Mohamed Abdel Kader Mohamed </t>
  </si>
  <si>
    <t>5N3</t>
  </si>
  <si>
    <t>Hadeer Magdy Hamed Abdel-Ghany</t>
  </si>
  <si>
    <t>7DY</t>
  </si>
  <si>
    <t>Mohamed Mahmoud Abd El Atty</t>
  </si>
  <si>
    <t>6BZ</t>
  </si>
  <si>
    <t>Ahmed Mohamed Ahmed Mahmoud Osman</t>
  </si>
  <si>
    <t>5RV</t>
  </si>
  <si>
    <t>Touristic Cities Region</t>
  </si>
  <si>
    <t xml:space="preserve">Marwan Ahmed  El Nawasany </t>
  </si>
  <si>
    <t>6RK</t>
  </si>
  <si>
    <t>Mahmoud Sabry Saad Abdel Latif</t>
  </si>
  <si>
    <t>5Z4</t>
  </si>
  <si>
    <t xml:space="preserve">Mohamed Ahmed Othman Mohamed </t>
  </si>
  <si>
    <t>7LX</t>
  </si>
  <si>
    <t xml:space="preserve">Ahmed Mohamed Mohamed Abdel Gwad Ismail </t>
  </si>
  <si>
    <t>1KW</t>
  </si>
  <si>
    <t>Karim Salah El Din Sayed Mahmoud El Hariri</t>
  </si>
  <si>
    <t>5Q1</t>
  </si>
  <si>
    <t>Mohamed Ramadan Eissa</t>
  </si>
  <si>
    <t>6RW</t>
  </si>
  <si>
    <t>Botros Ishaq Helmy Nageuib</t>
  </si>
  <si>
    <t>7DF</t>
  </si>
  <si>
    <t>Wael Mahmoud Shehata Ibrahim El Rouby</t>
  </si>
  <si>
    <t>6IR</t>
  </si>
  <si>
    <t xml:space="preserve">Mohamed Adly </t>
  </si>
  <si>
    <t>7lB</t>
  </si>
  <si>
    <t xml:space="preserve">Karim Mohamed Abdel Hamid Bondok </t>
  </si>
  <si>
    <t>1BZ</t>
  </si>
  <si>
    <t>Ahmed Hassan Mohamed Abdel Ghany</t>
  </si>
  <si>
    <t>1UL</t>
  </si>
  <si>
    <t>Asmaa Osama Mohamed El Masry</t>
  </si>
  <si>
    <t>5XN</t>
  </si>
  <si>
    <t xml:space="preserve">Mohamed Ahmed Mahmoud Youssef </t>
  </si>
  <si>
    <t>1KQ</t>
  </si>
  <si>
    <t>Alex Region</t>
  </si>
  <si>
    <t>Mohamed Ali Anwar Baz</t>
  </si>
  <si>
    <t>6HF</t>
  </si>
  <si>
    <t>Ahmed Hussein Fattouh</t>
  </si>
  <si>
    <t>5TH</t>
  </si>
  <si>
    <t>Delta &amp; Upper Egypt I Region</t>
  </si>
  <si>
    <t xml:space="preserve">Mohamed Ahmed Mohamed Moussa Sallam </t>
  </si>
  <si>
    <t>1EZ</t>
  </si>
  <si>
    <t>Mohamed Hatem Hassan Tawfik</t>
  </si>
  <si>
    <t>7LP</t>
  </si>
  <si>
    <t>Hesham Abdel Hamid Mohamed Abdullah</t>
  </si>
  <si>
    <t>7nf</t>
  </si>
  <si>
    <t xml:space="preserve">Ahmed Mohamed Taher  Othman </t>
  </si>
  <si>
    <t>1C8</t>
  </si>
  <si>
    <t>Ahmed Ezzat El Sayed Mohamed Gabr</t>
  </si>
  <si>
    <t>6SG</t>
  </si>
  <si>
    <t>Marwan Ahmed Khaled El-Mehdawy</t>
  </si>
  <si>
    <t>6TB</t>
  </si>
  <si>
    <t>Ahmed Mohamed El Metwaly El Lawendy</t>
  </si>
  <si>
    <t>6AK</t>
  </si>
  <si>
    <t>Mahmoud Talaat Sayed Aly El Khatib</t>
  </si>
  <si>
    <t>5SM</t>
  </si>
  <si>
    <t>Mostafa Abd Elaziz Abdel Maksoud Mekkawy</t>
  </si>
  <si>
    <t>7KY</t>
  </si>
  <si>
    <t xml:space="preserve">Beshoy Yehia Riad Youssef </t>
  </si>
  <si>
    <t>1RU</t>
  </si>
  <si>
    <t>Yehia Mohamed Reda Abdel Wahab Lashin</t>
  </si>
  <si>
    <t>5H9</t>
  </si>
  <si>
    <t>Hisham Ahmed Ibrahim Mekky</t>
  </si>
  <si>
    <t>7YP</t>
  </si>
  <si>
    <t>May</t>
  </si>
  <si>
    <t>April</t>
  </si>
  <si>
    <t>March</t>
  </si>
  <si>
    <t>Feb</t>
  </si>
  <si>
    <t>Jan</t>
  </si>
  <si>
    <t>Sum of Live Accounts - Achievements</t>
  </si>
  <si>
    <t>Sum of Live Accounts - Target</t>
  </si>
  <si>
    <t>Average of Live Accounts - %</t>
  </si>
  <si>
    <t>Average of NTB Accounts - %</t>
  </si>
  <si>
    <t>Average of NTB Companies - %</t>
  </si>
  <si>
    <t>Average of Penetration</t>
  </si>
  <si>
    <t>Row Labels</t>
  </si>
  <si>
    <t>Sum of NTB Accounts - Achievements</t>
  </si>
  <si>
    <t>Sum of NTB Accounts - Target</t>
  </si>
  <si>
    <t>Sum of NTB Companies - Achievements</t>
  </si>
  <si>
    <t>Sum of NTB Companies - Target</t>
  </si>
  <si>
    <t>Sum of Target</t>
  </si>
  <si>
    <t>Penetration Accounts</t>
  </si>
  <si>
    <t>(All)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</si>
</sst>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4" x14ac:knownFonts="1">
    <font>
      <sz val="12"/>
      <color theme="1"/>
      <name val="Calibri"/>
      <family val="2"/>
      <scheme val="minor"/>
    </font>
    <font>
      <sz val="12"/>
      <color theme="1"/>
      <name val="Calibri"/>
      <family val="2"/>
      <scheme val="minor"/>
    </font>
    <font>
      <sz val="8"/>
      <name val="Calibri"/>
      <family val="2"/>
      <scheme val="minor"/>
    </font>
    <font>
      <sz val="30"/>
      <color theme="1"/>
      <name val="Calibri"/>
      <family val="2"/>
      <scheme val="minor"/>
    </font>
  </fonts>
  <fills count="3">
    <fill>
      <patternFill patternType="none"/>
    </fill>
    <fill>
      <patternFill patternType="gray125"/>
    </fill>
    <fill>
      <patternFill patternType="solid">
        <fgColor rgb="FFFFFF00"/>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theme="0"/>
      </left>
      <right style="thin">
        <color theme="0"/>
      </right>
      <top style="thin">
        <color theme="0"/>
      </top>
      <bottom style="thin">
        <color theme="0"/>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34">
    <xf numFmtId="0" fontId="0" fillId="0" borderId="0" xfId="0"/>
    <xf numFmtId="9" fontId="0" fillId="0" borderId="0" xfId="2" applyFont="1"/>
    <xf numFmtId="0" fontId="0" fillId="0" borderId="0" xfId="0" pivotButton="1"/>
    <xf numFmtId="9" fontId="0" fillId="0" borderId="0" xfId="0" applyNumberFormat="1"/>
    <xf numFmtId="0" fontId="0" fillId="0" borderId="0" xfId="0" applyAlignment="1">
      <alignment horizontal="left"/>
    </xf>
    <xf numFmtId="0" fontId="0" fillId="0" borderId="2" xfId="0" applyBorder="1" applyAlignment="1">
      <alignment horizontal="left" vertical="center"/>
    </xf>
    <xf numFmtId="0" fontId="0" fillId="0" borderId="3" xfId="0" applyBorder="1" applyAlignment="1">
      <alignment horizontal="left" vertical="center"/>
    </xf>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9" fontId="0" fillId="0" borderId="9" xfId="0" applyNumberFormat="1" applyBorder="1" applyAlignment="1">
      <alignment horizontal="right" vertical="center"/>
    </xf>
    <xf numFmtId="9" fontId="0" fillId="0" borderId="9" xfId="2" applyNumberFormat="1" applyFont="1" applyBorder="1" applyAlignment="1">
      <alignment horizontal="right" vertical="center"/>
    </xf>
    <xf numFmtId="0" fontId="0" fillId="0" borderId="4" xfId="0" applyBorder="1" applyAlignment="1">
      <alignment horizontal="right" vertical="center"/>
    </xf>
    <xf numFmtId="0" fontId="0" fillId="0" borderId="5" xfId="0" applyBorder="1" applyAlignment="1">
      <alignment horizontal="right" vertical="center"/>
    </xf>
    <xf numFmtId="0" fontId="0" fillId="0" borderId="6" xfId="0" applyBorder="1" applyAlignment="1">
      <alignment horizontal="right" vertical="center"/>
    </xf>
    <xf numFmtId="9" fontId="0" fillId="0" borderId="7" xfId="2" applyNumberFormat="1" applyFont="1" applyBorder="1" applyAlignment="1">
      <alignment horizontal="right" vertical="center"/>
    </xf>
    <xf numFmtId="9" fontId="0" fillId="0" borderId="1" xfId="2" applyNumberFormat="1" applyFont="1" applyBorder="1" applyAlignment="1">
      <alignment horizontal="right" vertical="center"/>
    </xf>
    <xf numFmtId="9" fontId="0" fillId="0" borderId="8" xfId="2" applyNumberFormat="1" applyFont="1" applyBorder="1" applyAlignment="1">
      <alignment horizontal="right" vertical="center"/>
    </xf>
    <xf numFmtId="1" fontId="0" fillId="0" borderId="0" xfId="0" applyNumberFormat="1"/>
    <xf numFmtId="0" fontId="0" fillId="0" borderId="11" xfId="0" applyBorder="1"/>
    <xf numFmtId="0" fontId="0" fillId="0" borderId="0" xfId="0" applyBorder="1"/>
    <xf numFmtId="164" fontId="1" fillId="0" borderId="7" xfId="1" applyNumberFormat="1" applyFont="1" applyBorder="1" applyAlignment="1">
      <alignment horizontal="center" vertical="center"/>
    </xf>
    <xf numFmtId="164" fontId="1" fillId="0" borderId="1" xfId="1" applyNumberFormat="1" applyFont="1" applyBorder="1"/>
    <xf numFmtId="164" fontId="1" fillId="0" borderId="1" xfId="1" applyNumberFormat="1" applyFont="1" applyBorder="1" applyAlignment="1">
      <alignment horizontal="center" vertical="center"/>
    </xf>
    <xf numFmtId="9" fontId="1" fillId="0" borderId="1" xfId="2" applyFont="1" applyBorder="1" applyAlignment="1">
      <alignment horizontal="center" vertical="center"/>
    </xf>
    <xf numFmtId="0" fontId="1" fillId="0" borderId="9" xfId="0" applyFont="1" applyBorder="1"/>
    <xf numFmtId="0" fontId="1" fillId="0" borderId="10" xfId="0" applyFont="1" applyBorder="1"/>
    <xf numFmtId="3" fontId="0" fillId="0" borderId="0" xfId="0" applyNumberFormat="1"/>
    <xf numFmtId="164" fontId="1" fillId="2" borderId="10" xfId="1" applyNumberFormat="1" applyFont="1" applyFill="1" applyBorder="1"/>
    <xf numFmtId="9" fontId="0" fillId="0" borderId="11" xfId="0" applyNumberFormat="1" applyBorder="1"/>
    <xf numFmtId="9" fontId="3" fillId="0" borderId="11" xfId="2" applyFont="1" applyBorder="1" applyAlignment="1">
      <alignment horizontal="right"/>
    </xf>
    <xf numFmtId="9" fontId="3" fillId="0" borderId="11" xfId="2" applyFont="1" applyBorder="1" applyAlignment="1">
      <alignment horizontal="left"/>
    </xf>
  </cellXfs>
  <cellStyles count="3">
    <cellStyle name="Comma" xfId="1" builtinId="3"/>
    <cellStyle name="Normal" xfId="0" builtinId="0"/>
    <cellStyle name="Percent" xfId="2" builtinId="5"/>
  </cellStyles>
  <dxfs count="89">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 formatCode="0"/>
    </dxf>
    <dxf>
      <numFmt numFmtId="13" formatCode="0%"/>
    </dxf>
    <dxf>
      <numFmt numFmtId="13" formatCode="0%"/>
    </dxf>
    <dxf>
      <numFmt numFmtId="13" formatCode="0%"/>
    </dxf>
    <dxf>
      <numFmt numFmtId="13" formatCode="0%"/>
    </dxf>
    <dxf>
      <numFmt numFmtId="13" formatCode="0%"/>
    </dxf>
    <dxf>
      <numFmt numFmtId="13" formatCode="0%"/>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s>
  <tableStyles count="0" defaultTableStyle="TableStyleMedium2" defaultPivotStyle="PivotStyleLight16"/>
  <colors>
    <mruColors>
      <color rgb="FFD50000"/>
      <color rgb="FFE1000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2.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3.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4.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5.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6.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1.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2.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23.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4.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9050">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D9B4-C44E-A160-1D87336C83F6}"/>
              </c:ext>
            </c:extLst>
          </c:dPt>
          <c:dPt>
            <c:idx val="1"/>
            <c:bubble3D val="0"/>
            <c:spPr>
              <a:solidFill>
                <a:srgbClr val="FF0000"/>
              </a:solidFill>
              <a:ln w="19050">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D9B4-C44E-A160-1D87336C83F6}"/>
              </c:ext>
            </c:extLst>
          </c:dPt>
          <c:val>
            <c:numRef>
              <c:f>Pivot!$A$8:$A$9</c:f>
              <c:numCache>
                <c:formatCode>0%</c:formatCode>
                <c:ptCount val="2"/>
                <c:pt idx="0">
                  <c:v>1.0801175196055186</c:v>
                </c:pt>
                <c:pt idx="1">
                  <c:v>0</c:v>
                </c:pt>
              </c:numCache>
            </c:numRef>
          </c:val>
          <c:extLst>
            <c:ext xmlns:c16="http://schemas.microsoft.com/office/drawing/2014/chart" uri="{C3380CC4-5D6E-409C-BE32-E72D297353CC}">
              <c16:uniqueId val="{00000004-D9B4-C44E-A160-1D87336C83F6}"/>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EG"/>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[RMs Project.xlsx]Pivot!PivotTable21</c:name>
    <c:fmtId val="17"/>
  </c:pivotSource>
  <c:chart>
    <c:autoTitleDeleted val="0"/>
    <c:pivotFmts>
      <c:pivotFmt>
        <c:idx val="0"/>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4"/>
        <c:spPr>
          <a:solidFill>
            <a:schemeClr val="accent1"/>
          </a:solidFill>
          <a:ln w="28575" cap="rnd">
            <a:solidFill>
              <a:schemeClr val="accent1">
                <a:lumMod val="75000"/>
              </a:schemeClr>
            </a:solidFill>
            <a:round/>
          </a:ln>
          <a:effectLst>
            <a:outerShdw blurRad="57150" dist="19050" dir="5400000" algn="ctr" rotWithShape="0">
              <a:srgbClr val="000000">
                <a:alpha val="63000"/>
              </a:srgbClr>
            </a:outerShdw>
          </a:effectLst>
        </c:spPr>
        <c:marker>
          <c:symbol val="none"/>
        </c:marker>
        <c:dLbl>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lt1"/>
                  </a:solidFill>
                  <a:latin typeface="+mn-lt"/>
                  <a:ea typeface="+mn-ea"/>
                  <a:cs typeface="+mn-cs"/>
                </a:defRPr>
              </a:pPr>
              <a:endParaRPr lang="en-EG"/>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FFC000"/>
            </a:solidFill>
            <a:round/>
          </a:ln>
          <a:effectLst>
            <a:outerShdw blurRad="57150" dist="19050" dir="5400000" algn="ctr" rotWithShape="0">
              <a:srgbClr val="000000">
                <a:alpha val="63000"/>
              </a:srgbClr>
            </a:outerShdw>
          </a:effectLst>
        </c:spPr>
        <c:marker>
          <c:symbol val="none"/>
        </c:marker>
        <c:dLbl>
          <c:idx val="0"/>
          <c:delete val="1"/>
          <c:extLst>
            <c:ext xmlns:c15="http://schemas.microsoft.com/office/drawing/2012/chart" uri="{CE6537A1-D6FC-4f65-9D91-7224C49458BB}"/>
          </c:extLst>
        </c:dLbl>
      </c:pivotFmt>
      <c:pivotFmt>
        <c:idx val="6"/>
        <c:spPr>
          <a:solidFill>
            <a:schemeClr val="accent1"/>
          </a:solidFill>
          <a:ln w="28575" cap="rnd">
            <a:solidFill>
              <a:schemeClr val="accent1">
                <a:lumMod val="75000"/>
              </a:schemeClr>
            </a:solidFill>
            <a:round/>
          </a:ln>
          <a:effectLst>
            <a:outerShdw blurRad="57150" dist="19050" dir="5400000" algn="ctr" rotWithShape="0">
              <a:srgbClr val="000000">
                <a:alpha val="63000"/>
              </a:srgbClr>
            </a:outerShdw>
          </a:effectLst>
        </c:spPr>
        <c:marker>
          <c:symbol val="none"/>
        </c:marker>
        <c:dLbl>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lt1"/>
                  </a:solidFill>
                  <a:latin typeface="+mn-lt"/>
                  <a:ea typeface="+mn-ea"/>
                  <a:cs typeface="+mn-cs"/>
                </a:defRPr>
              </a:pPr>
              <a:endParaRPr lang="en-EG"/>
            </a:p>
          </c:txPr>
          <c:dLblPos val="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C000"/>
            </a:solidFill>
            <a:round/>
          </a:ln>
          <a:effectLst>
            <a:outerShdw blurRad="57150" dist="19050" dir="5400000" algn="ctr" rotWithShape="0">
              <a:srgbClr val="000000">
                <a:alpha val="63000"/>
              </a:srgbClr>
            </a:outerShdw>
          </a:effectLst>
        </c:spPr>
        <c:marker>
          <c:symbol val="none"/>
        </c:marker>
        <c:dLbl>
          <c:idx val="0"/>
          <c:delete val="1"/>
          <c:extLst>
            <c:ext xmlns:c15="http://schemas.microsoft.com/office/drawing/2012/chart" uri="{CE6537A1-D6FC-4f65-9D91-7224C49458BB}"/>
          </c:extLst>
        </c:dLbl>
      </c:pivotFmt>
      <c:pivotFmt>
        <c:idx val="8"/>
        <c:spPr>
          <a:ln w="28575" cap="rnd">
            <a:solidFill>
              <a:schemeClr val="accent1">
                <a:lumMod val="75000"/>
              </a:schemeClr>
            </a:solidFill>
            <a:round/>
          </a:ln>
          <a:effectLst>
            <a:outerShdw blurRad="57150" dist="19050" dir="5400000" algn="ctr" rotWithShape="0">
              <a:srgbClr val="000000">
                <a:alpha val="63000"/>
              </a:srgbClr>
            </a:outerShdw>
          </a:effectLst>
        </c:spPr>
        <c:marker>
          <c:symbol val="none"/>
        </c:marker>
        <c:dLbl>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lt1"/>
                  </a:solidFill>
                  <a:latin typeface="+mn-lt"/>
                  <a:ea typeface="+mn-ea"/>
                  <a:cs typeface="+mn-cs"/>
                </a:defRPr>
              </a:pPr>
              <a:endParaRPr lang="en-EG"/>
            </a:p>
          </c:txPr>
          <c:dLblPos val="t"/>
          <c:showLegendKey val="0"/>
          <c:showVal val="1"/>
          <c:showCatName val="0"/>
          <c:showSerName val="0"/>
          <c:showPercent val="0"/>
          <c:showBubbleSize val="0"/>
          <c:extLst>
            <c:ext xmlns:c15="http://schemas.microsoft.com/office/drawing/2012/chart" uri="{CE6537A1-D6FC-4f65-9D91-7224C49458BB}"/>
          </c:extLst>
        </c:dLbl>
      </c:pivotFmt>
      <c:pivotFmt>
        <c:idx val="9"/>
        <c:spPr>
          <a:ln w="28575" cap="rnd">
            <a:solidFill>
              <a:srgbClr val="FFC000"/>
            </a:solidFill>
            <a:round/>
          </a:ln>
          <a:effectLst>
            <a:outerShdw blurRad="57150" dist="19050" dir="5400000" algn="ctr" rotWithShape="0">
              <a:srgbClr val="000000">
                <a:alpha val="63000"/>
              </a:srgbClr>
            </a:outerShdw>
          </a:effectLst>
        </c:spPr>
        <c:marker>
          <c:symbol val="none"/>
        </c:marker>
        <c:dLbl>
          <c:idx val="0"/>
          <c:delete val="1"/>
          <c:extLst>
            <c:ext xmlns:c15="http://schemas.microsoft.com/office/drawing/2012/chart" uri="{CE6537A1-D6FC-4f65-9D91-7224C49458BB}"/>
          </c:extLst>
        </c:dLbl>
      </c:pivotFmt>
      <c:pivotFmt>
        <c:idx val="10"/>
        <c:spPr>
          <a:ln w="28575" cap="rnd">
            <a:solidFill>
              <a:schemeClr val="accent1">
                <a:lumMod val="75000"/>
              </a:schemeClr>
            </a:solidFill>
            <a:round/>
          </a:ln>
          <a:effectLst>
            <a:outerShdw blurRad="57150" dist="19050" dir="5400000" algn="ctr" rotWithShape="0">
              <a:srgbClr val="000000">
                <a:alpha val="63000"/>
              </a:srgbClr>
            </a:outerShdw>
          </a:effectLst>
        </c:spPr>
        <c:marker>
          <c:symbol val="none"/>
        </c:marker>
        <c:dLbl>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lt1"/>
                  </a:solidFill>
                  <a:latin typeface="+mn-lt"/>
                  <a:ea typeface="+mn-ea"/>
                  <a:cs typeface="+mn-cs"/>
                </a:defRPr>
              </a:pPr>
              <a:endParaRPr lang="en-EG"/>
            </a:p>
          </c:txPr>
          <c:dLblPos val="t"/>
          <c:showLegendKey val="0"/>
          <c:showVal val="1"/>
          <c:showCatName val="0"/>
          <c:showSerName val="0"/>
          <c:showPercent val="0"/>
          <c:showBubbleSize val="0"/>
          <c:extLst>
            <c:ext xmlns:c15="http://schemas.microsoft.com/office/drawing/2012/chart" uri="{CE6537A1-D6FC-4f65-9D91-7224C49458BB}"/>
          </c:extLst>
        </c:dLbl>
      </c:pivotFmt>
      <c:pivotFmt>
        <c:idx val="11"/>
        <c:spPr>
          <a:ln w="28575" cap="rnd">
            <a:solidFill>
              <a:srgbClr val="FFC000"/>
            </a:solidFill>
            <a:round/>
          </a:ln>
          <a:effectLst>
            <a:outerShdw blurRad="57150" dist="19050" dir="5400000" algn="ctr" rotWithShape="0">
              <a:srgbClr val="000000">
                <a:alpha val="63000"/>
              </a:srgbClr>
            </a:outerShdw>
          </a:effectLst>
        </c:spPr>
        <c:marker>
          <c:symbol val="none"/>
        </c:marker>
        <c:dLbl>
          <c:idx val="0"/>
          <c:delete val="1"/>
          <c:extLst>
            <c:ext xmlns:c15="http://schemas.microsoft.com/office/drawing/2012/chart" uri="{CE6537A1-D6FC-4f65-9D91-7224C49458BB}"/>
          </c:extLst>
        </c:dLbl>
      </c:pivotFmt>
      <c:pivotFmt>
        <c:idx val="12"/>
        <c:spPr>
          <a:ln>
            <a:solidFill>
              <a:srgbClr val="FFC000"/>
            </a:solidFill>
          </a:ln>
          <a:effectLst>
            <a:outerShdw blurRad="57150" dist="19050" dir="5400000" algn="ctr" rotWithShape="0">
              <a:srgbClr val="000000">
                <a:alpha val="63000"/>
              </a:srgbClr>
            </a:outerShdw>
          </a:effectLst>
        </c:spPr>
        <c:marker>
          <c:symbol val="none"/>
        </c:marker>
        <c:dLbl>
          <c:idx val="0"/>
          <c:delete val="1"/>
          <c:extLst>
            <c:ext xmlns:c15="http://schemas.microsoft.com/office/drawing/2012/chart" uri="{CE6537A1-D6FC-4f65-9D91-7224C49458BB}"/>
          </c:extLst>
        </c:dLbl>
      </c:pivotFmt>
    </c:pivotFmts>
    <c:plotArea>
      <c:layout/>
      <c:lineChart>
        <c:grouping val="standard"/>
        <c:varyColors val="0"/>
        <c:ser>
          <c:idx val="0"/>
          <c:order val="0"/>
          <c:tx>
            <c:strRef>
              <c:f>Pivot!$F$90</c:f>
              <c:strCache>
                <c:ptCount val="1"/>
                <c:pt idx="0">
                  <c:v>Average of NTB Accounts - %</c:v>
                </c:pt>
              </c:strCache>
            </c:strRef>
          </c:tx>
          <c:spPr>
            <a:ln w="28575" cap="rnd">
              <a:solidFill>
                <a:schemeClr val="accent1">
                  <a:lumMod val="75000"/>
                </a:schemeClr>
              </a:solidFill>
              <a:round/>
            </a:ln>
            <a:effectLst>
              <a:outerShdw blurRad="57150" dist="19050" dir="5400000" algn="ctr" rotWithShape="0">
                <a:srgbClr val="000000">
                  <a:alpha val="63000"/>
                </a:srgbClr>
              </a:outerShdw>
            </a:effectLst>
          </c:spPr>
          <c:marker>
            <c:symbol val="none"/>
          </c:marker>
          <c:dLbls>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lt1"/>
                    </a:solidFill>
                    <a:latin typeface="+mn-lt"/>
                    <a:ea typeface="+mn-ea"/>
                    <a:cs typeface="+mn-cs"/>
                  </a:defRPr>
                </a:pPr>
                <a:endParaRPr lang="en-EG"/>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Pivot!$E$91:$E$96</c:f>
              <c:strCache>
                <c:ptCount val="6"/>
                <c:pt idx="0">
                  <c:v>Jan</c:v>
                </c:pt>
                <c:pt idx="1">
                  <c:v>Feb</c:v>
                </c:pt>
                <c:pt idx="2">
                  <c:v>March</c:v>
                </c:pt>
                <c:pt idx="3">
                  <c:v>April</c:v>
                </c:pt>
                <c:pt idx="4">
                  <c:v>May</c:v>
                </c:pt>
                <c:pt idx="5">
                  <c:v>June</c:v>
                </c:pt>
              </c:strCache>
            </c:strRef>
          </c:cat>
          <c:val>
            <c:numRef>
              <c:f>Pivot!$F$91:$F$96</c:f>
              <c:numCache>
                <c:formatCode>0%</c:formatCode>
                <c:ptCount val="6"/>
                <c:pt idx="0">
                  <c:v>0.54129089372943073</c:v>
                </c:pt>
                <c:pt idx="1">
                  <c:v>0.6029120087481924</c:v>
                </c:pt>
                <c:pt idx="2">
                  <c:v>0.69088003379596652</c:v>
                </c:pt>
                <c:pt idx="3">
                  <c:v>0.49356876090790114</c:v>
                </c:pt>
                <c:pt idx="4">
                  <c:v>0.23111976220643474</c:v>
                </c:pt>
                <c:pt idx="5">
                  <c:v>0.4302346225610485</c:v>
                </c:pt>
              </c:numCache>
            </c:numRef>
          </c:val>
          <c:smooth val="0"/>
          <c:extLst>
            <c:ext xmlns:c16="http://schemas.microsoft.com/office/drawing/2014/chart" uri="{C3380CC4-5D6E-409C-BE32-E72D297353CC}">
              <c16:uniqueId val="{00000004-8E46-094C-9895-38FE34A544CA}"/>
            </c:ext>
          </c:extLst>
        </c:ser>
        <c:ser>
          <c:idx val="1"/>
          <c:order val="1"/>
          <c:tx>
            <c:strRef>
              <c:f>Pivot!$G$90</c:f>
              <c:strCache>
                <c:ptCount val="1"/>
                <c:pt idx="0">
                  <c:v>Sum of Target</c:v>
                </c:pt>
              </c:strCache>
            </c:strRef>
          </c:tx>
          <c:spPr>
            <a:ln>
              <a:solidFill>
                <a:srgbClr val="FFC000"/>
              </a:solidFill>
            </a:ln>
            <a:effectLst>
              <a:outerShdw blurRad="57150" dist="19050" dir="5400000" algn="ctr" rotWithShape="0">
                <a:srgbClr val="000000">
                  <a:alpha val="63000"/>
                </a:srgbClr>
              </a:outerShdw>
            </a:effectLst>
          </c:spPr>
          <c:marker>
            <c:symbol val="none"/>
          </c:marker>
          <c:cat>
            <c:strRef>
              <c:f>Pivot!$E$91:$E$96</c:f>
              <c:strCache>
                <c:ptCount val="6"/>
                <c:pt idx="0">
                  <c:v>Jan</c:v>
                </c:pt>
                <c:pt idx="1">
                  <c:v>Feb</c:v>
                </c:pt>
                <c:pt idx="2">
                  <c:v>March</c:v>
                </c:pt>
                <c:pt idx="3">
                  <c:v>April</c:v>
                </c:pt>
                <c:pt idx="4">
                  <c:v>May</c:v>
                </c:pt>
                <c:pt idx="5">
                  <c:v>June</c:v>
                </c:pt>
              </c:strCache>
            </c:strRef>
          </c:cat>
          <c:val>
            <c:numRef>
              <c:f>Pivot!$G$91:$G$96</c:f>
              <c:numCache>
                <c:formatCode>0%</c:formatCode>
                <c:ptCount val="6"/>
                <c:pt idx="0">
                  <c:v>1</c:v>
                </c:pt>
                <c:pt idx="1">
                  <c:v>1</c:v>
                </c:pt>
                <c:pt idx="2">
                  <c:v>1</c:v>
                </c:pt>
                <c:pt idx="3">
                  <c:v>1</c:v>
                </c:pt>
                <c:pt idx="4">
                  <c:v>1</c:v>
                </c:pt>
                <c:pt idx="5">
                  <c:v>1</c:v>
                </c:pt>
              </c:numCache>
            </c:numRef>
          </c:val>
          <c:smooth val="0"/>
          <c:extLst>
            <c:ext xmlns:c16="http://schemas.microsoft.com/office/drawing/2014/chart" uri="{C3380CC4-5D6E-409C-BE32-E72D297353CC}">
              <c16:uniqueId val="{00000005-8E46-094C-9895-38FE34A544CA}"/>
            </c:ext>
          </c:extLst>
        </c:ser>
        <c:dLbls>
          <c:showLegendKey val="0"/>
          <c:showVal val="0"/>
          <c:showCatName val="0"/>
          <c:showSerName val="0"/>
          <c:showPercent val="0"/>
          <c:showBubbleSize val="0"/>
        </c:dLbls>
        <c:smooth val="0"/>
        <c:axId val="962456735"/>
        <c:axId val="583907423"/>
      </c:lineChart>
      <c:catAx>
        <c:axId val="9624567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EG"/>
          </a:p>
        </c:txPr>
        <c:crossAx val="583907423"/>
        <c:crosses val="autoZero"/>
        <c:auto val="1"/>
        <c:lblAlgn val="ctr"/>
        <c:lblOffset val="100"/>
        <c:noMultiLvlLbl val="0"/>
      </c:catAx>
      <c:valAx>
        <c:axId val="583907423"/>
        <c:scaling>
          <c:orientation val="minMax"/>
        </c:scaling>
        <c:delete val="1"/>
        <c:axPos val="l"/>
        <c:numFmt formatCode="0%" sourceLinked="1"/>
        <c:majorTickMark val="none"/>
        <c:minorTickMark val="none"/>
        <c:tickLblPos val="nextTo"/>
        <c:crossAx val="962456735"/>
        <c:crosses val="autoZero"/>
        <c:crossBetween val="between"/>
      </c:valAx>
    </c:plotArea>
    <c:plotVisOnly val="1"/>
    <c:dispBlanksAs val="gap"/>
    <c:showDLblsOverMax val="0"/>
    <c:extLst/>
  </c:chart>
  <c:spPr>
    <a:noFill/>
    <a:ln w="9525" cap="flat" cmpd="sng" algn="ctr">
      <a:noFill/>
      <a:round/>
    </a:ln>
    <a:effectLst/>
  </c:spPr>
  <c:txPr>
    <a:bodyPr/>
    <a:lstStyle/>
    <a:p>
      <a:pPr>
        <a:defRPr/>
      </a:pPr>
      <a:endParaRPr lang="en-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[RMs Project.xlsx]Pivot!PivotTable22</c:name>
    <c:fmtId val="17"/>
  </c:pivotSource>
  <c:chart>
    <c:autoTitleDeleted val="0"/>
    <c:pivotFmts>
      <c:pivotFmt>
        <c:idx val="0"/>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4"/>
        <c:spPr>
          <a:solidFill>
            <a:schemeClr val="accent1"/>
          </a:solidFill>
          <a:ln w="28575" cap="rnd">
            <a:solidFill>
              <a:schemeClr val="accent1">
                <a:lumMod val="75000"/>
              </a:schemeClr>
            </a:solidFill>
            <a:round/>
          </a:ln>
          <a:effectLst>
            <a:outerShdw blurRad="57150" dist="19050" dir="5400000" algn="ctr" rotWithShape="0">
              <a:srgbClr val="000000">
                <a:alpha val="63000"/>
              </a:srgbClr>
            </a:outerShdw>
          </a:effectLst>
        </c:spPr>
        <c:marker>
          <c:symbol val="none"/>
        </c:marker>
        <c:dLbl>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lt1"/>
                  </a:solidFill>
                  <a:latin typeface="+mn-lt"/>
                  <a:ea typeface="+mn-ea"/>
                  <a:cs typeface="+mn-cs"/>
                </a:defRPr>
              </a:pPr>
              <a:endParaRPr lang="en-EG"/>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FFC000"/>
            </a:solidFill>
            <a:round/>
          </a:ln>
          <a:effectLst>
            <a:outerShdw blurRad="57150" dist="19050" dir="5400000" algn="ctr" rotWithShape="0">
              <a:srgbClr val="000000">
                <a:alpha val="63000"/>
              </a:srgbClr>
            </a:outerShdw>
          </a:effectLst>
        </c:spPr>
        <c:marker>
          <c:symbol val="none"/>
        </c:marker>
        <c:dLbl>
          <c:idx val="0"/>
          <c:delete val="1"/>
          <c:extLst>
            <c:ext xmlns:c15="http://schemas.microsoft.com/office/drawing/2012/chart" uri="{CE6537A1-D6FC-4f65-9D91-7224C49458BB}"/>
          </c:extLst>
        </c:dLbl>
      </c:pivotFmt>
      <c:pivotFmt>
        <c:idx val="6"/>
        <c:spPr>
          <a:solidFill>
            <a:schemeClr val="accent1"/>
          </a:solidFill>
          <a:ln w="28575" cap="rnd">
            <a:solidFill>
              <a:schemeClr val="accent1">
                <a:lumMod val="75000"/>
              </a:schemeClr>
            </a:solidFill>
            <a:round/>
          </a:ln>
          <a:effectLst>
            <a:outerShdw blurRad="57150" dist="19050" dir="5400000" algn="ctr" rotWithShape="0">
              <a:srgbClr val="000000">
                <a:alpha val="63000"/>
              </a:srgbClr>
            </a:outerShdw>
          </a:effectLst>
        </c:spPr>
        <c:marker>
          <c:symbol val="none"/>
        </c:marker>
        <c:dLbl>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lt1"/>
                  </a:solidFill>
                  <a:latin typeface="+mn-lt"/>
                  <a:ea typeface="+mn-ea"/>
                  <a:cs typeface="+mn-cs"/>
                </a:defRPr>
              </a:pPr>
              <a:endParaRPr lang="en-EG"/>
            </a:p>
          </c:txPr>
          <c:dLblPos val="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C000"/>
            </a:solidFill>
            <a:round/>
          </a:ln>
          <a:effectLst>
            <a:outerShdw blurRad="57150" dist="19050" dir="5400000" algn="ctr" rotWithShape="0">
              <a:srgbClr val="000000">
                <a:alpha val="63000"/>
              </a:srgbClr>
            </a:outerShdw>
          </a:effectLst>
        </c:spPr>
        <c:marker>
          <c:symbol val="none"/>
        </c:marker>
        <c:dLbl>
          <c:idx val="0"/>
          <c:delete val="1"/>
          <c:extLst>
            <c:ext xmlns:c15="http://schemas.microsoft.com/office/drawing/2012/chart" uri="{CE6537A1-D6FC-4f65-9D91-7224C49458BB}"/>
          </c:extLst>
        </c:dLbl>
      </c:pivotFmt>
      <c:pivotFmt>
        <c:idx val="8"/>
        <c:spPr>
          <a:ln w="28575" cap="rnd">
            <a:solidFill>
              <a:schemeClr val="accent1">
                <a:lumMod val="75000"/>
              </a:schemeClr>
            </a:solidFill>
            <a:round/>
          </a:ln>
          <a:effectLst>
            <a:outerShdw blurRad="57150" dist="19050" dir="5400000" algn="ctr" rotWithShape="0">
              <a:srgbClr val="000000">
                <a:alpha val="63000"/>
              </a:srgbClr>
            </a:outerShdw>
          </a:effectLst>
        </c:spPr>
        <c:marker>
          <c:symbol val="none"/>
        </c:marker>
        <c:dLbl>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lt1"/>
                  </a:solidFill>
                  <a:latin typeface="+mn-lt"/>
                  <a:ea typeface="+mn-ea"/>
                  <a:cs typeface="+mn-cs"/>
                </a:defRPr>
              </a:pPr>
              <a:endParaRPr lang="en-EG"/>
            </a:p>
          </c:txPr>
          <c:dLblPos val="t"/>
          <c:showLegendKey val="0"/>
          <c:showVal val="1"/>
          <c:showCatName val="0"/>
          <c:showSerName val="0"/>
          <c:showPercent val="0"/>
          <c:showBubbleSize val="0"/>
          <c:extLst>
            <c:ext xmlns:c15="http://schemas.microsoft.com/office/drawing/2012/chart" uri="{CE6537A1-D6FC-4f65-9D91-7224C49458BB}"/>
          </c:extLst>
        </c:dLbl>
      </c:pivotFmt>
      <c:pivotFmt>
        <c:idx val="9"/>
        <c:spPr>
          <a:ln w="28575" cap="rnd">
            <a:solidFill>
              <a:srgbClr val="FFC000"/>
            </a:solidFill>
            <a:round/>
          </a:ln>
          <a:effectLst>
            <a:outerShdw blurRad="57150" dist="19050" dir="5400000" algn="ctr" rotWithShape="0">
              <a:srgbClr val="000000">
                <a:alpha val="63000"/>
              </a:srgbClr>
            </a:outerShdw>
          </a:effectLst>
        </c:spPr>
        <c:marker>
          <c:symbol val="none"/>
        </c:marker>
        <c:dLbl>
          <c:idx val="0"/>
          <c:delete val="1"/>
          <c:extLst>
            <c:ext xmlns:c15="http://schemas.microsoft.com/office/drawing/2012/chart" uri="{CE6537A1-D6FC-4f65-9D91-7224C49458BB}"/>
          </c:extLst>
        </c:dLbl>
      </c:pivotFmt>
      <c:pivotFmt>
        <c:idx val="10"/>
        <c:spPr>
          <a:ln w="28575" cap="rnd">
            <a:solidFill>
              <a:schemeClr val="accent1">
                <a:lumMod val="75000"/>
              </a:schemeClr>
            </a:solidFill>
            <a:round/>
          </a:ln>
          <a:effectLst>
            <a:outerShdw blurRad="57150" dist="19050" dir="5400000" algn="ctr" rotWithShape="0">
              <a:srgbClr val="000000">
                <a:alpha val="63000"/>
              </a:srgbClr>
            </a:outerShdw>
          </a:effectLst>
        </c:spPr>
        <c:marker>
          <c:symbol val="none"/>
        </c:marker>
        <c:dLbl>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lt1"/>
                  </a:solidFill>
                  <a:latin typeface="+mn-lt"/>
                  <a:ea typeface="+mn-ea"/>
                  <a:cs typeface="+mn-cs"/>
                </a:defRPr>
              </a:pPr>
              <a:endParaRPr lang="en-EG"/>
            </a:p>
          </c:txPr>
          <c:dLblPos val="t"/>
          <c:showLegendKey val="0"/>
          <c:showVal val="1"/>
          <c:showCatName val="0"/>
          <c:showSerName val="0"/>
          <c:showPercent val="0"/>
          <c:showBubbleSize val="0"/>
          <c:extLst>
            <c:ext xmlns:c15="http://schemas.microsoft.com/office/drawing/2012/chart" uri="{CE6537A1-D6FC-4f65-9D91-7224C49458BB}"/>
          </c:extLst>
        </c:dLbl>
      </c:pivotFmt>
      <c:pivotFmt>
        <c:idx val="11"/>
        <c:spPr>
          <a:ln w="28575" cap="rnd">
            <a:solidFill>
              <a:srgbClr val="FFC000"/>
            </a:solidFill>
            <a:round/>
          </a:ln>
          <a:effectLst>
            <a:outerShdw blurRad="57150" dist="19050" dir="5400000" algn="ctr" rotWithShape="0">
              <a:srgbClr val="000000">
                <a:alpha val="63000"/>
              </a:srgbClr>
            </a:outerShdw>
          </a:effectLst>
        </c:spPr>
        <c:marker>
          <c:symbol val="none"/>
        </c:marker>
        <c:dLbl>
          <c:idx val="0"/>
          <c:delete val="1"/>
          <c:extLst>
            <c:ext xmlns:c15="http://schemas.microsoft.com/office/drawing/2012/chart" uri="{CE6537A1-D6FC-4f65-9D91-7224C49458BB}"/>
          </c:extLst>
        </c:dLbl>
      </c:pivotFmt>
    </c:pivotFmts>
    <c:plotArea>
      <c:layout/>
      <c:lineChart>
        <c:grouping val="standard"/>
        <c:varyColors val="0"/>
        <c:ser>
          <c:idx val="0"/>
          <c:order val="0"/>
          <c:tx>
            <c:strRef>
              <c:f>Pivot!$J$90</c:f>
              <c:strCache>
                <c:ptCount val="1"/>
                <c:pt idx="0">
                  <c:v>Average of NTB Companies - %</c:v>
                </c:pt>
              </c:strCache>
            </c:strRef>
          </c:tx>
          <c:spPr>
            <a:ln w="28575" cap="rnd">
              <a:solidFill>
                <a:schemeClr val="accent1">
                  <a:lumMod val="75000"/>
                </a:schemeClr>
              </a:solidFill>
              <a:round/>
            </a:ln>
            <a:effectLst>
              <a:outerShdw blurRad="57150" dist="19050" dir="5400000" algn="ctr" rotWithShape="0">
                <a:srgbClr val="000000">
                  <a:alpha val="63000"/>
                </a:srgbClr>
              </a:outerShdw>
            </a:effectLst>
          </c:spPr>
          <c:marker>
            <c:symbol val="none"/>
          </c:marker>
          <c:dLbls>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lt1"/>
                    </a:solidFill>
                    <a:latin typeface="+mn-lt"/>
                    <a:ea typeface="+mn-ea"/>
                    <a:cs typeface="+mn-cs"/>
                  </a:defRPr>
                </a:pPr>
                <a:endParaRPr lang="en-EG"/>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Pivot!$I$91:$I$96</c:f>
              <c:strCache>
                <c:ptCount val="6"/>
                <c:pt idx="0">
                  <c:v>Jan</c:v>
                </c:pt>
                <c:pt idx="1">
                  <c:v>Feb</c:v>
                </c:pt>
                <c:pt idx="2">
                  <c:v>March</c:v>
                </c:pt>
                <c:pt idx="3">
                  <c:v>April</c:v>
                </c:pt>
                <c:pt idx="4">
                  <c:v>May</c:v>
                </c:pt>
                <c:pt idx="5">
                  <c:v>June</c:v>
                </c:pt>
              </c:strCache>
            </c:strRef>
          </c:cat>
          <c:val>
            <c:numRef>
              <c:f>Pivot!$J$91:$J$96</c:f>
              <c:numCache>
                <c:formatCode>0%</c:formatCode>
                <c:ptCount val="6"/>
                <c:pt idx="0">
                  <c:v>1.0465116279069768</c:v>
                </c:pt>
                <c:pt idx="1">
                  <c:v>1.3953488372093024</c:v>
                </c:pt>
                <c:pt idx="2">
                  <c:v>2</c:v>
                </c:pt>
                <c:pt idx="3">
                  <c:v>1.6279069767441861</c:v>
                </c:pt>
                <c:pt idx="4">
                  <c:v>1.0681818181818181</c:v>
                </c:pt>
                <c:pt idx="5">
                  <c:v>2.3111111111111109</c:v>
                </c:pt>
              </c:numCache>
            </c:numRef>
          </c:val>
          <c:smooth val="0"/>
          <c:extLst>
            <c:ext xmlns:c16="http://schemas.microsoft.com/office/drawing/2014/chart" uri="{C3380CC4-5D6E-409C-BE32-E72D297353CC}">
              <c16:uniqueId val="{00000003-F963-4A4C-B0C2-8D3298330B6D}"/>
            </c:ext>
          </c:extLst>
        </c:ser>
        <c:ser>
          <c:idx val="1"/>
          <c:order val="1"/>
          <c:tx>
            <c:strRef>
              <c:f>Pivot!$K$90</c:f>
              <c:strCache>
                <c:ptCount val="1"/>
                <c:pt idx="0">
                  <c:v>Sum of Target</c:v>
                </c:pt>
              </c:strCache>
            </c:strRef>
          </c:tx>
          <c:spPr>
            <a:ln w="28575" cap="rnd">
              <a:solidFill>
                <a:srgbClr val="FFC000"/>
              </a:solidFill>
              <a:round/>
            </a:ln>
            <a:effectLst>
              <a:outerShdw blurRad="57150" dist="19050" dir="5400000" algn="ctr" rotWithShape="0">
                <a:srgbClr val="000000">
                  <a:alpha val="63000"/>
                </a:srgbClr>
              </a:outerShdw>
            </a:effectLst>
          </c:spPr>
          <c:marker>
            <c:symbol val="none"/>
          </c:marker>
          <c:cat>
            <c:strRef>
              <c:f>Pivot!$I$91:$I$96</c:f>
              <c:strCache>
                <c:ptCount val="6"/>
                <c:pt idx="0">
                  <c:v>Jan</c:v>
                </c:pt>
                <c:pt idx="1">
                  <c:v>Feb</c:v>
                </c:pt>
                <c:pt idx="2">
                  <c:v>March</c:v>
                </c:pt>
                <c:pt idx="3">
                  <c:v>April</c:v>
                </c:pt>
                <c:pt idx="4">
                  <c:v>May</c:v>
                </c:pt>
                <c:pt idx="5">
                  <c:v>June</c:v>
                </c:pt>
              </c:strCache>
            </c:strRef>
          </c:cat>
          <c:val>
            <c:numRef>
              <c:f>Pivot!$K$91:$K$96</c:f>
              <c:numCache>
                <c:formatCode>0%</c:formatCode>
                <c:ptCount val="6"/>
                <c:pt idx="0">
                  <c:v>1</c:v>
                </c:pt>
                <c:pt idx="1">
                  <c:v>1</c:v>
                </c:pt>
                <c:pt idx="2">
                  <c:v>1</c:v>
                </c:pt>
                <c:pt idx="3">
                  <c:v>1</c:v>
                </c:pt>
                <c:pt idx="4">
                  <c:v>1</c:v>
                </c:pt>
                <c:pt idx="5">
                  <c:v>1</c:v>
                </c:pt>
              </c:numCache>
            </c:numRef>
          </c:val>
          <c:smooth val="0"/>
          <c:extLst>
            <c:ext xmlns:c16="http://schemas.microsoft.com/office/drawing/2014/chart" uri="{C3380CC4-5D6E-409C-BE32-E72D297353CC}">
              <c16:uniqueId val="{00000004-F963-4A4C-B0C2-8D3298330B6D}"/>
            </c:ext>
          </c:extLst>
        </c:ser>
        <c:dLbls>
          <c:showLegendKey val="0"/>
          <c:showVal val="0"/>
          <c:showCatName val="0"/>
          <c:showSerName val="0"/>
          <c:showPercent val="0"/>
          <c:showBubbleSize val="0"/>
        </c:dLbls>
        <c:smooth val="0"/>
        <c:axId val="962456735"/>
        <c:axId val="583907423"/>
      </c:lineChart>
      <c:catAx>
        <c:axId val="9624567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EG"/>
          </a:p>
        </c:txPr>
        <c:crossAx val="583907423"/>
        <c:crosses val="autoZero"/>
        <c:auto val="1"/>
        <c:lblAlgn val="ctr"/>
        <c:lblOffset val="100"/>
        <c:noMultiLvlLbl val="0"/>
      </c:catAx>
      <c:valAx>
        <c:axId val="583907423"/>
        <c:scaling>
          <c:orientation val="minMax"/>
        </c:scaling>
        <c:delete val="1"/>
        <c:axPos val="l"/>
        <c:numFmt formatCode="0%" sourceLinked="1"/>
        <c:majorTickMark val="none"/>
        <c:minorTickMark val="none"/>
        <c:tickLblPos val="nextTo"/>
        <c:crossAx val="962456735"/>
        <c:crosses val="autoZero"/>
        <c:crossBetween val="between"/>
      </c:valAx>
    </c:plotArea>
    <c:plotVisOnly val="1"/>
    <c:dispBlanksAs val="gap"/>
    <c:showDLblsOverMax val="0"/>
    <c:extLst/>
  </c:chart>
  <c:spPr>
    <a:noFill/>
    <a:ln w="9525" cap="flat" cmpd="sng" algn="ctr">
      <a:noFill/>
      <a:round/>
    </a:ln>
    <a:effectLst/>
  </c:spPr>
  <c:txPr>
    <a:bodyPr/>
    <a:lstStyle/>
    <a:p>
      <a:pPr>
        <a:defRPr/>
      </a:pPr>
      <a:endParaRPr lang="en-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9050">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16DF-9443-BDA6-A9692FD572B3}"/>
              </c:ext>
            </c:extLst>
          </c:dPt>
          <c:dPt>
            <c:idx val="1"/>
            <c:bubble3D val="0"/>
            <c:spPr>
              <a:solidFill>
                <a:srgbClr val="FF0000"/>
              </a:solidFill>
              <a:ln w="19050">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16DF-9443-BDA6-A9692FD572B3}"/>
              </c:ext>
            </c:extLst>
          </c:dPt>
          <c:val>
            <c:numRef>
              <c:f>Pivot!$A$8:$A$9</c:f>
              <c:numCache>
                <c:formatCode>0%</c:formatCode>
                <c:ptCount val="2"/>
                <c:pt idx="0">
                  <c:v>1.0801175196055186</c:v>
                </c:pt>
                <c:pt idx="1">
                  <c:v>0</c:v>
                </c:pt>
              </c:numCache>
            </c:numRef>
          </c:val>
          <c:extLst>
            <c:ext xmlns:c16="http://schemas.microsoft.com/office/drawing/2014/chart" uri="{C3380CC4-5D6E-409C-BE32-E72D297353CC}">
              <c16:uniqueId val="{00000004-16DF-9443-BDA6-A9692FD572B3}"/>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EG"/>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9050">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C0EA-3E43-B0D3-8E517916D988}"/>
              </c:ext>
            </c:extLst>
          </c:dPt>
          <c:dPt>
            <c:idx val="1"/>
            <c:bubble3D val="0"/>
            <c:spPr>
              <a:solidFill>
                <a:srgbClr val="FF0000"/>
              </a:solidFill>
              <a:ln w="19050">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C0EA-3E43-B0D3-8E517916D988}"/>
              </c:ext>
            </c:extLst>
          </c:dPt>
          <c:val>
            <c:numRef>
              <c:f>Pivot!$B$8:$B$9</c:f>
              <c:numCache>
                <c:formatCode>0%</c:formatCode>
                <c:ptCount val="2"/>
                <c:pt idx="0">
                  <c:v>0.49678869935300574</c:v>
                </c:pt>
                <c:pt idx="1">
                  <c:v>0.50321130064699426</c:v>
                </c:pt>
              </c:numCache>
            </c:numRef>
          </c:val>
          <c:extLst>
            <c:ext xmlns:c16="http://schemas.microsoft.com/office/drawing/2014/chart" uri="{C3380CC4-5D6E-409C-BE32-E72D297353CC}">
              <c16:uniqueId val="{00000004-C0EA-3E43-B0D3-8E517916D988}"/>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EG"/>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9050">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A2FE-784E-A679-998DD17D6FD9}"/>
              </c:ext>
            </c:extLst>
          </c:dPt>
          <c:dPt>
            <c:idx val="1"/>
            <c:bubble3D val="0"/>
            <c:spPr>
              <a:solidFill>
                <a:srgbClr val="FF0000"/>
              </a:solidFill>
              <a:ln w="19050">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A2FE-784E-A679-998DD17D6FD9}"/>
              </c:ext>
            </c:extLst>
          </c:dPt>
          <c:val>
            <c:numRef>
              <c:f>Pivot!$C$8:$C$9</c:f>
              <c:numCache>
                <c:formatCode>0%</c:formatCode>
                <c:ptCount val="2"/>
                <c:pt idx="0">
                  <c:v>1.578544061302682</c:v>
                </c:pt>
                <c:pt idx="1">
                  <c:v>0</c:v>
                </c:pt>
              </c:numCache>
            </c:numRef>
          </c:val>
          <c:extLst>
            <c:ext xmlns:c16="http://schemas.microsoft.com/office/drawing/2014/chart" uri="{C3380CC4-5D6E-409C-BE32-E72D297353CC}">
              <c16:uniqueId val="{00000004-A2FE-784E-A679-998DD17D6FD9}"/>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EG"/>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9050">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66F5-6C4B-A101-D150751DFEA0}"/>
              </c:ext>
            </c:extLst>
          </c:dPt>
          <c:dPt>
            <c:idx val="1"/>
            <c:bubble3D val="0"/>
            <c:spPr>
              <a:solidFill>
                <a:srgbClr val="FF0000"/>
              </a:solidFill>
              <a:ln w="19050">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66F5-6C4B-A101-D150751DFEA0}"/>
              </c:ext>
            </c:extLst>
          </c:dPt>
          <c:val>
            <c:numRef>
              <c:f>Pivot!$D$8:$D$9</c:f>
              <c:numCache>
                <c:formatCode>0%</c:formatCode>
                <c:ptCount val="2"/>
                <c:pt idx="0">
                  <c:v>0.3079408905975593</c:v>
                </c:pt>
                <c:pt idx="1">
                  <c:v>0.1920591094024407</c:v>
                </c:pt>
              </c:numCache>
            </c:numRef>
          </c:val>
          <c:extLst>
            <c:ext xmlns:c16="http://schemas.microsoft.com/office/drawing/2014/chart" uri="{C3380CC4-5D6E-409C-BE32-E72D297353CC}">
              <c16:uniqueId val="{00000004-66F5-6C4B-A101-D150751DFEA0}"/>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EG"/>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[RMs Project.xlsx]Pivot!PivotTable13</c:name>
    <c:fmtId val="2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0000"/>
          </a:solidFill>
          <a:ln>
            <a:noFill/>
          </a:ln>
          <a:effectLst>
            <a:outerShdw blurRad="57150" dist="19050" dir="5400000" algn="ctr" rotWithShape="0">
              <a:srgbClr val="000000">
                <a:alpha val="63000"/>
              </a:srgbClr>
            </a:outerShdw>
          </a:effectLst>
        </c:spPr>
        <c:marker>
          <c:symbol val="none"/>
        </c:marker>
        <c:dLbl>
          <c:idx val="0"/>
          <c:spPr>
            <a:solidFill>
              <a:srgbClr val="FF0000"/>
            </a:solidFill>
            <a:ln>
              <a:noFill/>
            </a:ln>
            <a:effectLst>
              <a:outerShdw blurRad="57150" dist="19050" dir="5400000" algn="ctr" rotWithShape="0">
                <a:srgbClr val="000000">
                  <a:alpha val="63000"/>
                </a:srgbClr>
              </a:outerShdw>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lt1"/>
                  </a:solidFill>
                  <a:latin typeface="+mn-lt"/>
                  <a:ea typeface="+mn-ea"/>
                  <a:cs typeface="+mn-cs"/>
                </a:defRPr>
              </a:pPr>
              <a:endParaRPr lang="en-EG"/>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0000"/>
          </a:solidFill>
          <a:ln>
            <a:noFill/>
          </a:ln>
          <a:effectLst>
            <a:outerShdw blurRad="57150" dist="19050" dir="5400000" algn="ctr" rotWithShape="0">
              <a:srgbClr val="000000">
                <a:alpha val="63000"/>
              </a:srgbClr>
            </a:outerShdw>
          </a:effectLst>
        </c:spPr>
      </c:pivotFmt>
    </c:pivotFmts>
    <c:plotArea>
      <c:layout/>
      <c:barChart>
        <c:barDir val="col"/>
        <c:grouping val="clustered"/>
        <c:varyColors val="0"/>
        <c:ser>
          <c:idx val="0"/>
          <c:order val="0"/>
          <c:tx>
            <c:strRef>
              <c:f>Pivot!$B$99</c:f>
              <c:strCache>
                <c:ptCount val="1"/>
                <c:pt idx="0">
                  <c:v>Total</c:v>
                </c:pt>
              </c:strCache>
            </c:strRef>
          </c:tx>
          <c:spPr>
            <a:solidFill>
              <a:srgbClr val="FF0000"/>
            </a:solidFill>
            <a:ln>
              <a:noFill/>
            </a:ln>
            <a:effectLst>
              <a:outerShdw blurRad="57150" dist="19050" dir="5400000" algn="ctr" rotWithShape="0">
                <a:srgbClr val="000000">
                  <a:alpha val="63000"/>
                </a:srgbClr>
              </a:outerShdw>
            </a:effectLst>
          </c:spPr>
          <c:invertIfNegative val="0"/>
          <c:dLbls>
            <c:spPr>
              <a:solidFill>
                <a:srgbClr val="FF0000"/>
              </a:solidFill>
              <a:ln>
                <a:noFill/>
              </a:ln>
              <a:effectLst>
                <a:outerShdw blurRad="57150" dist="19050" dir="5400000" algn="ctr" rotWithShape="0">
                  <a:srgbClr val="000000">
                    <a:alpha val="63000"/>
                  </a:srgbClr>
                </a:outerShdw>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lt1"/>
                    </a:solidFill>
                    <a:latin typeface="+mn-lt"/>
                    <a:ea typeface="+mn-ea"/>
                    <a:cs typeface="+mn-cs"/>
                  </a:defRPr>
                </a:pPr>
                <a:endParaRPr lang="en-EG"/>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Pivot!$A$100:$A$102</c:f>
              <c:strCache>
                <c:ptCount val="3"/>
                <c:pt idx="0">
                  <c:v>Alex Region</c:v>
                </c:pt>
                <c:pt idx="1">
                  <c:v>Delta &amp; Upper Egypt I Region</c:v>
                </c:pt>
                <c:pt idx="2">
                  <c:v>Down Town &amp; Maadi Region</c:v>
                </c:pt>
              </c:strCache>
            </c:strRef>
          </c:cat>
          <c:val>
            <c:numRef>
              <c:f>Pivot!$B$100:$B$102</c:f>
              <c:numCache>
                <c:formatCode>0%</c:formatCode>
                <c:ptCount val="3"/>
                <c:pt idx="0">
                  <c:v>0.70889041514041518</c:v>
                </c:pt>
                <c:pt idx="1">
                  <c:v>0.6162698412698413</c:v>
                </c:pt>
                <c:pt idx="2">
                  <c:v>0.86764381710872496</c:v>
                </c:pt>
              </c:numCache>
            </c:numRef>
          </c:val>
          <c:extLst>
            <c:ext xmlns:c16="http://schemas.microsoft.com/office/drawing/2014/chart" uri="{C3380CC4-5D6E-409C-BE32-E72D297353CC}">
              <c16:uniqueId val="{00000000-E39D-144F-B7A6-1D5764F1A32F}"/>
            </c:ext>
          </c:extLst>
        </c:ser>
        <c:dLbls>
          <c:showLegendKey val="0"/>
          <c:showVal val="0"/>
          <c:showCatName val="0"/>
          <c:showSerName val="0"/>
          <c:showPercent val="0"/>
          <c:showBubbleSize val="0"/>
        </c:dLbls>
        <c:gapWidth val="219"/>
        <c:overlap val="-27"/>
        <c:axId val="1558362560"/>
        <c:axId val="1558782080"/>
      </c:barChart>
      <c:catAx>
        <c:axId val="1558362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EG"/>
          </a:p>
        </c:txPr>
        <c:crossAx val="1558782080"/>
        <c:crosses val="autoZero"/>
        <c:auto val="1"/>
        <c:lblAlgn val="ctr"/>
        <c:lblOffset val="100"/>
        <c:noMultiLvlLbl val="0"/>
      </c:catAx>
      <c:valAx>
        <c:axId val="1558782080"/>
        <c:scaling>
          <c:orientation val="minMax"/>
        </c:scaling>
        <c:delete val="1"/>
        <c:axPos val="l"/>
        <c:numFmt formatCode="0%" sourceLinked="1"/>
        <c:majorTickMark val="none"/>
        <c:minorTickMark val="none"/>
        <c:tickLblPos val="nextTo"/>
        <c:crossAx val="15583625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[RMs Project.xlsx]Pivot!PivotTable17</c:name>
    <c:fmtId val="25"/>
  </c:pivotSource>
  <c:chart>
    <c:autoTitleDeleted val="1"/>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rgbClr val="FF0000"/>
          </a:solidFill>
          <a:ln>
            <a:noFill/>
          </a:ln>
          <a:effectLst>
            <a:outerShdw blurRad="57150" dist="19050" dir="5400000" algn="ctr" rotWithShape="0">
              <a:srgbClr val="000000">
                <a:alpha val="63000"/>
              </a:srgbClr>
            </a:outerShdw>
          </a:effectLst>
        </c:spPr>
        <c:marker>
          <c:symbol val="none"/>
        </c:marker>
        <c:dLbl>
          <c:idx val="0"/>
          <c:spPr>
            <a:solidFill>
              <a:srgbClr val="FF0000"/>
            </a:solidFill>
            <a:ln>
              <a:noFill/>
            </a:ln>
            <a:effectLst>
              <a:outerShdw blurRad="57150" dist="19050" dir="5400000" algn="ctr" rotWithShape="0">
                <a:srgbClr val="000000">
                  <a:alpha val="63000"/>
                </a:srgbClr>
              </a:outerShdw>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lt1"/>
                  </a:solidFill>
                  <a:latin typeface="+mn-lt"/>
                  <a:ea typeface="+mn-ea"/>
                  <a:cs typeface="+mn-cs"/>
                </a:defRPr>
              </a:pPr>
              <a:endParaRPr lang="en-EG"/>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0000"/>
          </a:solidFill>
          <a:ln>
            <a:noFill/>
          </a:ln>
          <a:effectLst>
            <a:outerShdw blurRad="57150" dist="19050" dir="5400000" algn="ctr" rotWithShape="0">
              <a:srgbClr val="000000">
                <a:alpha val="63000"/>
              </a:srgbClr>
            </a:outerShdw>
          </a:effectLst>
        </c:spPr>
      </c:pivotFmt>
      <c:pivotFmt>
        <c:idx val="4"/>
        <c:spPr>
          <a:solidFill>
            <a:srgbClr val="FF0000"/>
          </a:solidFill>
          <a:ln>
            <a:noFill/>
          </a:ln>
          <a:effectLst>
            <a:outerShdw blurRad="57150" dist="19050" dir="5400000" algn="ctr" rotWithShape="0">
              <a:srgbClr val="000000">
                <a:alpha val="63000"/>
              </a:srgbClr>
            </a:outerShdw>
          </a:effectLst>
        </c:spPr>
        <c:marker>
          <c:symbol val="none"/>
        </c:marker>
        <c:dLbl>
          <c:idx val="0"/>
          <c:spPr>
            <a:solidFill>
              <a:srgbClr val="FF0000"/>
            </a:solidFill>
            <a:ln>
              <a:noFill/>
            </a:ln>
            <a:effectLst>
              <a:outerShdw blurRad="57150" dist="19050" dir="5400000" algn="ctr" rotWithShape="0">
                <a:srgbClr val="000000">
                  <a:alpha val="63000"/>
                </a:srgbClr>
              </a:outerShdw>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lt1"/>
                  </a:solidFill>
                  <a:latin typeface="+mn-lt"/>
                  <a:ea typeface="+mn-ea"/>
                  <a:cs typeface="+mn-cs"/>
                </a:defRPr>
              </a:pPr>
              <a:endParaRPr lang="en-EG"/>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0000"/>
          </a:solidFill>
          <a:ln>
            <a:noFill/>
          </a:ln>
          <a:effectLst>
            <a:outerShdw blurRad="57150" dist="19050" dir="5400000" algn="ctr" rotWithShape="0">
              <a:srgbClr val="000000">
                <a:alpha val="63000"/>
              </a:srgbClr>
            </a:outerShdw>
          </a:effectLst>
        </c:spPr>
        <c:marker>
          <c:symbol val="none"/>
        </c:marker>
        <c:dLbl>
          <c:idx val="0"/>
          <c:spPr>
            <a:solidFill>
              <a:srgbClr val="FF0000"/>
            </a:solidFill>
            <a:ln>
              <a:noFill/>
            </a:ln>
            <a:effectLst>
              <a:outerShdw blurRad="57150" dist="19050" dir="5400000" algn="ctr" rotWithShape="0">
                <a:srgbClr val="000000">
                  <a:alpha val="63000"/>
                </a:srgbClr>
              </a:outerShdw>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lt1"/>
                  </a:solidFill>
                  <a:latin typeface="+mn-lt"/>
                  <a:ea typeface="+mn-ea"/>
                  <a:cs typeface="+mn-cs"/>
                </a:defRPr>
              </a:pPr>
              <a:endParaRPr lang="en-EG"/>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FF0000"/>
          </a:solidFill>
          <a:ln>
            <a:noFill/>
          </a:ln>
          <a:effectLst>
            <a:outerShdw blurRad="57150" dist="19050" dir="5400000" algn="ctr" rotWithShape="0">
              <a:srgbClr val="000000">
                <a:alpha val="63000"/>
              </a:srgbClr>
            </a:outerShdw>
          </a:effectLst>
        </c:spPr>
        <c:marker>
          <c:symbol val="none"/>
        </c:marker>
        <c:dLbl>
          <c:idx val="0"/>
          <c:spPr>
            <a:solidFill>
              <a:srgbClr val="FF0000"/>
            </a:solidFill>
            <a:ln>
              <a:noFill/>
            </a:ln>
            <a:effectLst>
              <a:outerShdw blurRad="57150" dist="19050" dir="5400000" algn="ctr" rotWithShape="0">
                <a:srgbClr val="000000">
                  <a:alpha val="63000"/>
                </a:srgbClr>
              </a:outerShdw>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lt1"/>
                  </a:solidFill>
                  <a:latin typeface="+mn-lt"/>
                  <a:ea typeface="+mn-ea"/>
                  <a:cs typeface="+mn-cs"/>
                </a:defRPr>
              </a:pPr>
              <a:endParaRPr lang="en-EG"/>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Pivot!$E$99</c:f>
              <c:strCache>
                <c:ptCount val="1"/>
                <c:pt idx="0">
                  <c:v>Total</c:v>
                </c:pt>
              </c:strCache>
            </c:strRef>
          </c:tx>
          <c:spPr>
            <a:solidFill>
              <a:srgbClr val="FF0000"/>
            </a:solidFill>
            <a:ln>
              <a:noFill/>
            </a:ln>
            <a:effectLst>
              <a:outerShdw blurRad="57150" dist="19050" dir="5400000" algn="ctr" rotWithShape="0">
                <a:srgbClr val="000000">
                  <a:alpha val="63000"/>
                </a:srgbClr>
              </a:outerShdw>
            </a:effectLst>
          </c:spPr>
          <c:invertIfNegative val="0"/>
          <c:dLbls>
            <c:spPr>
              <a:solidFill>
                <a:srgbClr val="FF0000"/>
              </a:solidFill>
              <a:ln>
                <a:noFill/>
              </a:ln>
              <a:effectLst>
                <a:outerShdw blurRad="57150" dist="19050" dir="5400000" algn="ctr" rotWithShape="0">
                  <a:srgbClr val="000000">
                    <a:alpha val="63000"/>
                  </a:srgbClr>
                </a:outerShdw>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lt1"/>
                    </a:solidFill>
                    <a:latin typeface="+mn-lt"/>
                    <a:ea typeface="+mn-ea"/>
                    <a:cs typeface="+mn-cs"/>
                  </a:defRPr>
                </a:pPr>
                <a:endParaRPr lang="en-EG"/>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Pivot!$D$100:$D$105</c:f>
              <c:strCache>
                <c:ptCount val="6"/>
                <c:pt idx="0">
                  <c:v>Down Town &amp; Maadi Region</c:v>
                </c:pt>
                <c:pt idx="1">
                  <c:v>Nasr City Region</c:v>
                </c:pt>
                <c:pt idx="2">
                  <c:v>New Cairo Region</c:v>
                </c:pt>
                <c:pt idx="3">
                  <c:v>Touristic Cities Region</c:v>
                </c:pt>
                <c:pt idx="4">
                  <c:v>Delta &amp; Upper Egypt I Region</c:v>
                </c:pt>
                <c:pt idx="5">
                  <c:v>Alex Region</c:v>
                </c:pt>
              </c:strCache>
            </c:strRef>
          </c:cat>
          <c:val>
            <c:numRef>
              <c:f>Pivot!$E$100:$E$105</c:f>
              <c:numCache>
                <c:formatCode>0%</c:formatCode>
                <c:ptCount val="6"/>
                <c:pt idx="0">
                  <c:v>0.43808634952238729</c:v>
                </c:pt>
                <c:pt idx="1">
                  <c:v>0.43474348072562369</c:v>
                </c:pt>
                <c:pt idx="2">
                  <c:v>0.34845993953136811</c:v>
                </c:pt>
                <c:pt idx="3">
                  <c:v>0.32137188208616785</c:v>
                </c:pt>
                <c:pt idx="4">
                  <c:v>0.27704081632653055</c:v>
                </c:pt>
                <c:pt idx="5">
                  <c:v>0.22966651404151406</c:v>
                </c:pt>
              </c:numCache>
            </c:numRef>
          </c:val>
          <c:extLst>
            <c:ext xmlns:c16="http://schemas.microsoft.com/office/drawing/2014/chart" uri="{C3380CC4-5D6E-409C-BE32-E72D297353CC}">
              <c16:uniqueId val="{00000002-4E81-AB46-ACB0-BBA8852611C9}"/>
            </c:ext>
          </c:extLst>
        </c:ser>
        <c:dLbls>
          <c:showLegendKey val="0"/>
          <c:showVal val="0"/>
          <c:showCatName val="0"/>
          <c:showSerName val="0"/>
          <c:showPercent val="0"/>
          <c:showBubbleSize val="0"/>
        </c:dLbls>
        <c:gapWidth val="219"/>
        <c:overlap val="-27"/>
        <c:axId val="1558362560"/>
        <c:axId val="1558782080"/>
      </c:barChart>
      <c:catAx>
        <c:axId val="1558362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EG"/>
          </a:p>
        </c:txPr>
        <c:crossAx val="1558782080"/>
        <c:crosses val="autoZero"/>
        <c:auto val="1"/>
        <c:lblAlgn val="ctr"/>
        <c:lblOffset val="100"/>
        <c:noMultiLvlLbl val="0"/>
      </c:catAx>
      <c:valAx>
        <c:axId val="1558782080"/>
        <c:scaling>
          <c:orientation val="minMax"/>
        </c:scaling>
        <c:delete val="1"/>
        <c:axPos val="l"/>
        <c:numFmt formatCode="0%" sourceLinked="1"/>
        <c:majorTickMark val="none"/>
        <c:minorTickMark val="none"/>
        <c:tickLblPos val="nextTo"/>
        <c:crossAx val="1558362560"/>
        <c:crosses val="autoZero"/>
        <c:crossBetween val="between"/>
      </c:valAx>
    </c:plotArea>
    <c:plotVisOnly val="1"/>
    <c:dispBlanksAs val="gap"/>
    <c:showDLblsOverMax val="0"/>
    <c:extLst/>
  </c:chart>
  <c:spPr>
    <a:noFill/>
    <a:ln w="9525" cap="flat" cmpd="sng" algn="ctr">
      <a:noFill/>
      <a:round/>
    </a:ln>
    <a:effectLst/>
  </c:spPr>
  <c:txPr>
    <a:bodyPr/>
    <a:lstStyle/>
    <a:p>
      <a:pPr>
        <a:defRPr/>
      </a:pPr>
      <a:endParaRPr lang="en-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[RMs Project.xlsx]Pivot!PivotTable18</c:name>
    <c:fmtId val="25"/>
  </c:pivotSource>
  <c:chart>
    <c:autoTitleDeleted val="1"/>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rgbClr val="FF0000"/>
          </a:solidFill>
          <a:ln>
            <a:noFill/>
          </a:ln>
          <a:effectLst>
            <a:outerShdw blurRad="57150" dist="19050" dir="5400000" algn="ctr" rotWithShape="0">
              <a:srgbClr val="000000">
                <a:alpha val="63000"/>
              </a:srgbClr>
            </a:outerShdw>
          </a:effectLst>
        </c:spPr>
        <c:marker>
          <c:symbol val="none"/>
        </c:marker>
        <c:dLbl>
          <c:idx val="0"/>
          <c:spPr>
            <a:solidFill>
              <a:srgbClr val="FF0000"/>
            </a:solidFill>
            <a:ln>
              <a:noFill/>
            </a:ln>
            <a:effectLst>
              <a:outerShdw blurRad="57150" dist="19050" dir="5400000" algn="ctr" rotWithShape="0">
                <a:srgbClr val="000000">
                  <a:alpha val="63000"/>
                </a:srgbClr>
              </a:outerShdw>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lt1"/>
                  </a:solidFill>
                  <a:latin typeface="+mn-lt"/>
                  <a:ea typeface="+mn-ea"/>
                  <a:cs typeface="+mn-cs"/>
                </a:defRPr>
              </a:pPr>
              <a:endParaRPr lang="en-EG"/>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0000"/>
          </a:solidFill>
          <a:ln>
            <a:noFill/>
          </a:ln>
          <a:effectLst>
            <a:outerShdw blurRad="57150" dist="19050" dir="5400000" algn="ctr" rotWithShape="0">
              <a:srgbClr val="000000">
                <a:alpha val="63000"/>
              </a:srgbClr>
            </a:outerShdw>
          </a:effectLst>
        </c:spPr>
      </c:pivotFmt>
      <c:pivotFmt>
        <c:idx val="4"/>
        <c:spPr>
          <a:solidFill>
            <a:srgbClr val="FF0000"/>
          </a:solidFill>
          <a:ln>
            <a:noFill/>
          </a:ln>
          <a:effectLst>
            <a:outerShdw blurRad="57150" dist="19050" dir="5400000" algn="ctr" rotWithShape="0">
              <a:srgbClr val="000000">
                <a:alpha val="63000"/>
              </a:srgbClr>
            </a:outerShdw>
          </a:effectLst>
        </c:spPr>
        <c:marker>
          <c:symbol val="none"/>
        </c:marker>
        <c:dLbl>
          <c:idx val="0"/>
          <c:spPr>
            <a:solidFill>
              <a:srgbClr val="FF0000"/>
            </a:solidFill>
            <a:ln>
              <a:noFill/>
            </a:ln>
            <a:effectLst>
              <a:outerShdw blurRad="57150" dist="19050" dir="5400000" algn="ctr" rotWithShape="0">
                <a:srgbClr val="000000">
                  <a:alpha val="63000"/>
                </a:srgbClr>
              </a:outerShdw>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lt1"/>
                  </a:solidFill>
                  <a:latin typeface="+mn-lt"/>
                  <a:ea typeface="+mn-ea"/>
                  <a:cs typeface="+mn-cs"/>
                </a:defRPr>
              </a:pPr>
              <a:endParaRPr lang="en-EG"/>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0000"/>
          </a:solidFill>
          <a:ln>
            <a:noFill/>
          </a:ln>
          <a:effectLst>
            <a:outerShdw blurRad="57150" dist="19050" dir="5400000" algn="ctr" rotWithShape="0">
              <a:srgbClr val="000000">
                <a:alpha val="63000"/>
              </a:srgbClr>
            </a:outerShdw>
          </a:effectLst>
        </c:spPr>
        <c:marker>
          <c:symbol val="none"/>
        </c:marker>
        <c:dLbl>
          <c:idx val="0"/>
          <c:spPr>
            <a:solidFill>
              <a:srgbClr val="FF0000"/>
            </a:solidFill>
            <a:ln>
              <a:noFill/>
            </a:ln>
            <a:effectLst>
              <a:outerShdw blurRad="57150" dist="19050" dir="5400000" algn="ctr" rotWithShape="0">
                <a:srgbClr val="000000">
                  <a:alpha val="63000"/>
                </a:srgbClr>
              </a:outerShdw>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lt1"/>
                  </a:solidFill>
                  <a:latin typeface="+mn-lt"/>
                  <a:ea typeface="+mn-ea"/>
                  <a:cs typeface="+mn-cs"/>
                </a:defRPr>
              </a:pPr>
              <a:endParaRPr lang="en-EG"/>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FF0000"/>
          </a:solidFill>
          <a:ln>
            <a:noFill/>
          </a:ln>
          <a:effectLst>
            <a:outerShdw blurRad="57150" dist="19050" dir="5400000" algn="ctr" rotWithShape="0">
              <a:srgbClr val="000000">
                <a:alpha val="63000"/>
              </a:srgbClr>
            </a:outerShdw>
          </a:effectLst>
        </c:spPr>
        <c:marker>
          <c:symbol val="none"/>
        </c:marker>
        <c:dLbl>
          <c:idx val="0"/>
          <c:spPr>
            <a:solidFill>
              <a:srgbClr val="FF0000"/>
            </a:solidFill>
            <a:ln>
              <a:noFill/>
            </a:ln>
            <a:effectLst>
              <a:outerShdw blurRad="57150" dist="19050" dir="5400000" algn="ctr" rotWithShape="0">
                <a:srgbClr val="000000">
                  <a:alpha val="63000"/>
                </a:srgbClr>
              </a:outerShdw>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lt1"/>
                  </a:solidFill>
                  <a:latin typeface="+mn-lt"/>
                  <a:ea typeface="+mn-ea"/>
                  <a:cs typeface="+mn-cs"/>
                </a:defRPr>
              </a:pPr>
              <a:endParaRPr lang="en-EG"/>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Pivot!$H$99</c:f>
              <c:strCache>
                <c:ptCount val="1"/>
                <c:pt idx="0">
                  <c:v>Total</c:v>
                </c:pt>
              </c:strCache>
            </c:strRef>
          </c:tx>
          <c:spPr>
            <a:solidFill>
              <a:srgbClr val="FF0000"/>
            </a:solidFill>
            <a:ln>
              <a:noFill/>
            </a:ln>
            <a:effectLst>
              <a:outerShdw blurRad="57150" dist="19050" dir="5400000" algn="ctr" rotWithShape="0">
                <a:srgbClr val="000000">
                  <a:alpha val="63000"/>
                </a:srgbClr>
              </a:outerShdw>
            </a:effectLst>
          </c:spPr>
          <c:invertIfNegative val="0"/>
          <c:dLbls>
            <c:spPr>
              <a:solidFill>
                <a:srgbClr val="FF0000"/>
              </a:solidFill>
              <a:ln>
                <a:noFill/>
              </a:ln>
              <a:effectLst>
                <a:outerShdw blurRad="57150" dist="19050" dir="5400000" algn="ctr" rotWithShape="0">
                  <a:srgbClr val="000000">
                    <a:alpha val="63000"/>
                  </a:srgbClr>
                </a:outerShdw>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lt1"/>
                    </a:solidFill>
                    <a:latin typeface="+mn-lt"/>
                    <a:ea typeface="+mn-ea"/>
                    <a:cs typeface="+mn-cs"/>
                  </a:defRPr>
                </a:pPr>
                <a:endParaRPr lang="en-EG"/>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Pivot!$G$100:$G$101</c:f>
              <c:strCache>
                <c:ptCount val="2"/>
                <c:pt idx="0">
                  <c:v>Delta &amp; Upper Egypt I Region</c:v>
                </c:pt>
                <c:pt idx="1">
                  <c:v>Touristic Cities Region</c:v>
                </c:pt>
              </c:strCache>
            </c:strRef>
          </c:cat>
          <c:val>
            <c:numRef>
              <c:f>Pivot!$H$100:$H$101</c:f>
              <c:numCache>
                <c:formatCode>0%</c:formatCode>
                <c:ptCount val="2"/>
                <c:pt idx="0">
                  <c:v>0.95833333333333337</c:v>
                </c:pt>
                <c:pt idx="1">
                  <c:v>0.875</c:v>
                </c:pt>
              </c:numCache>
            </c:numRef>
          </c:val>
          <c:extLst>
            <c:ext xmlns:c16="http://schemas.microsoft.com/office/drawing/2014/chart" uri="{C3380CC4-5D6E-409C-BE32-E72D297353CC}">
              <c16:uniqueId val="{00000002-A7BD-8543-BFBA-818871FF743D}"/>
            </c:ext>
          </c:extLst>
        </c:ser>
        <c:dLbls>
          <c:showLegendKey val="0"/>
          <c:showVal val="0"/>
          <c:showCatName val="0"/>
          <c:showSerName val="0"/>
          <c:showPercent val="0"/>
          <c:showBubbleSize val="0"/>
        </c:dLbls>
        <c:gapWidth val="219"/>
        <c:overlap val="-27"/>
        <c:axId val="1558362560"/>
        <c:axId val="1558782080"/>
      </c:barChart>
      <c:catAx>
        <c:axId val="1558362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EG"/>
          </a:p>
        </c:txPr>
        <c:crossAx val="1558782080"/>
        <c:crosses val="autoZero"/>
        <c:auto val="1"/>
        <c:lblAlgn val="ctr"/>
        <c:lblOffset val="100"/>
        <c:noMultiLvlLbl val="0"/>
      </c:catAx>
      <c:valAx>
        <c:axId val="1558782080"/>
        <c:scaling>
          <c:orientation val="minMax"/>
        </c:scaling>
        <c:delete val="1"/>
        <c:axPos val="l"/>
        <c:numFmt formatCode="0%" sourceLinked="1"/>
        <c:majorTickMark val="none"/>
        <c:minorTickMark val="none"/>
        <c:tickLblPos val="nextTo"/>
        <c:crossAx val="1558362560"/>
        <c:crosses val="autoZero"/>
        <c:crossBetween val="between"/>
      </c:valAx>
    </c:plotArea>
    <c:plotVisOnly val="1"/>
    <c:dispBlanksAs val="gap"/>
    <c:showDLblsOverMax val="0"/>
    <c:extLst/>
  </c:chart>
  <c:spPr>
    <a:noFill/>
    <a:ln w="9525" cap="flat" cmpd="sng" algn="ctr">
      <a:noFill/>
      <a:round/>
    </a:ln>
    <a:effectLst/>
  </c:spPr>
  <c:txPr>
    <a:bodyPr/>
    <a:lstStyle/>
    <a:p>
      <a:pPr>
        <a:defRPr/>
      </a:pPr>
      <a:endParaRPr lang="en-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[RMs Project.xlsx]Pivot!PivotTable23</c:name>
    <c:fmtId val="25"/>
  </c:pivotSource>
  <c:chart>
    <c:autoTitleDeleted val="1"/>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rgbClr val="FF0000"/>
          </a:solidFill>
          <a:ln>
            <a:noFill/>
          </a:ln>
          <a:effectLst>
            <a:outerShdw blurRad="57150" dist="19050" dir="5400000" algn="ctr" rotWithShape="0">
              <a:srgbClr val="000000">
                <a:alpha val="63000"/>
              </a:srgbClr>
            </a:outerShdw>
          </a:effectLst>
        </c:spPr>
        <c:marker>
          <c:symbol val="none"/>
        </c:marker>
        <c:dLbl>
          <c:idx val="0"/>
          <c:spPr>
            <a:solidFill>
              <a:srgbClr val="FF0000"/>
            </a:solidFill>
            <a:ln>
              <a:noFill/>
            </a:ln>
            <a:effectLst>
              <a:outerShdw blurRad="57150" dist="19050" dir="5400000" algn="ctr" rotWithShape="0">
                <a:srgbClr val="000000">
                  <a:alpha val="63000"/>
                </a:srgbClr>
              </a:outerShdw>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lt1"/>
                  </a:solidFill>
                  <a:latin typeface="+mn-lt"/>
                  <a:ea typeface="+mn-ea"/>
                  <a:cs typeface="+mn-cs"/>
                </a:defRPr>
              </a:pPr>
              <a:endParaRPr lang="en-EG"/>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0000"/>
          </a:solidFill>
          <a:ln>
            <a:noFill/>
          </a:ln>
          <a:effectLst>
            <a:outerShdw blurRad="57150" dist="19050" dir="5400000" algn="ctr" rotWithShape="0">
              <a:srgbClr val="000000">
                <a:alpha val="63000"/>
              </a:srgbClr>
            </a:outerShdw>
          </a:effectLst>
        </c:spPr>
      </c:pivotFmt>
      <c:pivotFmt>
        <c:idx val="4"/>
        <c:spPr>
          <a:solidFill>
            <a:srgbClr val="FF0000"/>
          </a:solidFill>
          <a:ln>
            <a:noFill/>
          </a:ln>
          <a:effectLst>
            <a:outerShdw blurRad="57150" dist="19050" dir="5400000" algn="ctr" rotWithShape="0">
              <a:srgbClr val="000000">
                <a:alpha val="63000"/>
              </a:srgbClr>
            </a:outerShdw>
          </a:effectLst>
        </c:spPr>
        <c:marker>
          <c:symbol val="none"/>
        </c:marker>
        <c:dLbl>
          <c:idx val="0"/>
          <c:spPr>
            <a:solidFill>
              <a:srgbClr val="FF0000"/>
            </a:solidFill>
            <a:ln>
              <a:noFill/>
            </a:ln>
            <a:effectLst>
              <a:outerShdw blurRad="57150" dist="19050" dir="5400000" algn="ctr" rotWithShape="0">
                <a:srgbClr val="000000">
                  <a:alpha val="63000"/>
                </a:srgbClr>
              </a:outerShdw>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lt1"/>
                  </a:solidFill>
                  <a:latin typeface="+mn-lt"/>
                  <a:ea typeface="+mn-ea"/>
                  <a:cs typeface="+mn-cs"/>
                </a:defRPr>
              </a:pPr>
              <a:endParaRPr lang="en-EG"/>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0000"/>
          </a:solidFill>
          <a:ln>
            <a:noFill/>
          </a:ln>
          <a:effectLst>
            <a:outerShdw blurRad="57150" dist="19050" dir="5400000" algn="ctr" rotWithShape="0">
              <a:srgbClr val="000000">
                <a:alpha val="63000"/>
              </a:srgbClr>
            </a:outerShdw>
          </a:effectLst>
        </c:spPr>
        <c:marker>
          <c:symbol val="none"/>
        </c:marker>
        <c:dLbl>
          <c:idx val="0"/>
          <c:spPr>
            <a:solidFill>
              <a:srgbClr val="FF0000"/>
            </a:solidFill>
            <a:ln>
              <a:noFill/>
            </a:ln>
            <a:effectLst>
              <a:outerShdw blurRad="57150" dist="19050" dir="5400000" algn="ctr" rotWithShape="0">
                <a:srgbClr val="000000">
                  <a:alpha val="63000"/>
                </a:srgbClr>
              </a:outerShdw>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lt1"/>
                  </a:solidFill>
                  <a:latin typeface="+mn-lt"/>
                  <a:ea typeface="+mn-ea"/>
                  <a:cs typeface="+mn-cs"/>
                </a:defRPr>
              </a:pPr>
              <a:endParaRPr lang="en-EG"/>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FF0000"/>
          </a:solidFill>
          <a:ln>
            <a:noFill/>
          </a:ln>
          <a:effectLst>
            <a:outerShdw blurRad="57150" dist="19050" dir="5400000" algn="ctr" rotWithShape="0">
              <a:srgbClr val="000000">
                <a:alpha val="63000"/>
              </a:srgbClr>
            </a:outerShdw>
          </a:effectLst>
        </c:spPr>
        <c:marker>
          <c:symbol val="none"/>
        </c:marker>
        <c:dLbl>
          <c:idx val="0"/>
          <c:spPr>
            <a:solidFill>
              <a:srgbClr val="FF0000"/>
            </a:solidFill>
            <a:ln>
              <a:noFill/>
            </a:ln>
            <a:effectLst>
              <a:outerShdw blurRad="57150" dist="19050" dir="5400000" algn="ctr" rotWithShape="0">
                <a:srgbClr val="000000">
                  <a:alpha val="63000"/>
                </a:srgbClr>
              </a:outerShdw>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lt1"/>
                  </a:solidFill>
                  <a:latin typeface="+mn-lt"/>
                  <a:ea typeface="+mn-ea"/>
                  <a:cs typeface="+mn-cs"/>
                </a:defRPr>
              </a:pPr>
              <a:endParaRPr lang="en-EG"/>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Pivot!$K$99</c:f>
              <c:strCache>
                <c:ptCount val="1"/>
                <c:pt idx="0">
                  <c:v>Total</c:v>
                </c:pt>
              </c:strCache>
            </c:strRef>
          </c:tx>
          <c:spPr>
            <a:solidFill>
              <a:srgbClr val="FF0000"/>
            </a:solidFill>
            <a:ln>
              <a:noFill/>
            </a:ln>
            <a:effectLst>
              <a:outerShdw blurRad="57150" dist="19050" dir="5400000" algn="ctr" rotWithShape="0">
                <a:srgbClr val="000000">
                  <a:alpha val="63000"/>
                </a:srgbClr>
              </a:outerShdw>
            </a:effectLst>
          </c:spPr>
          <c:invertIfNegative val="0"/>
          <c:dLbls>
            <c:spPr>
              <a:solidFill>
                <a:srgbClr val="FF0000"/>
              </a:solidFill>
              <a:ln>
                <a:noFill/>
              </a:ln>
              <a:effectLst>
                <a:outerShdw blurRad="57150" dist="19050" dir="5400000" algn="ctr" rotWithShape="0">
                  <a:srgbClr val="000000">
                    <a:alpha val="63000"/>
                  </a:srgbClr>
                </a:outerShdw>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lt1"/>
                    </a:solidFill>
                    <a:latin typeface="+mn-lt"/>
                    <a:ea typeface="+mn-ea"/>
                    <a:cs typeface="+mn-cs"/>
                  </a:defRPr>
                </a:pPr>
                <a:endParaRPr lang="en-EG"/>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Pivot!$J$100:$J$108</c:f>
              <c:strCache>
                <c:ptCount val="9"/>
                <c:pt idx="0">
                  <c:v>Heliopolis Region</c:v>
                </c:pt>
                <c:pt idx="1">
                  <c:v>Giza &amp; October Region</c:v>
                </c:pt>
                <c:pt idx="2">
                  <c:v>Nasr City Region</c:v>
                </c:pt>
                <c:pt idx="3">
                  <c:v>Alex Region</c:v>
                </c:pt>
                <c:pt idx="4">
                  <c:v>Down Town &amp; Maadi Region</c:v>
                </c:pt>
                <c:pt idx="5">
                  <c:v>New Cairo Region</c:v>
                </c:pt>
                <c:pt idx="6">
                  <c:v>Industrial, Ports &amp; Canal Region</c:v>
                </c:pt>
                <c:pt idx="7">
                  <c:v>Delta &amp; Upper Egypt I Region</c:v>
                </c:pt>
                <c:pt idx="8">
                  <c:v>Touristic Cities Region</c:v>
                </c:pt>
              </c:strCache>
            </c:strRef>
          </c:cat>
          <c:val>
            <c:numRef>
              <c:f>Pivot!$K$100:$K$108</c:f>
              <c:numCache>
                <c:formatCode>0%</c:formatCode>
                <c:ptCount val="9"/>
                <c:pt idx="0">
                  <c:v>0.41320251481657178</c:v>
                </c:pt>
                <c:pt idx="1">
                  <c:v>0.3882621168148328</c:v>
                </c:pt>
                <c:pt idx="2">
                  <c:v>0.36919385091266665</c:v>
                </c:pt>
                <c:pt idx="3">
                  <c:v>0.32263354004865996</c:v>
                </c:pt>
                <c:pt idx="4">
                  <c:v>0.31707408649307195</c:v>
                </c:pt>
                <c:pt idx="5">
                  <c:v>0.28965774984473747</c:v>
                </c:pt>
                <c:pt idx="6">
                  <c:v>0.25046093075194736</c:v>
                </c:pt>
                <c:pt idx="7">
                  <c:v>0.23696191305769243</c:v>
                </c:pt>
                <c:pt idx="8">
                  <c:v>0.1009390776792275</c:v>
                </c:pt>
              </c:numCache>
            </c:numRef>
          </c:val>
          <c:extLst>
            <c:ext xmlns:c16="http://schemas.microsoft.com/office/drawing/2014/chart" uri="{C3380CC4-5D6E-409C-BE32-E72D297353CC}">
              <c16:uniqueId val="{00000002-0D88-C746-B05B-DEC6045B1B5F}"/>
            </c:ext>
          </c:extLst>
        </c:ser>
        <c:dLbls>
          <c:showLegendKey val="0"/>
          <c:showVal val="0"/>
          <c:showCatName val="0"/>
          <c:showSerName val="0"/>
          <c:showPercent val="0"/>
          <c:showBubbleSize val="0"/>
        </c:dLbls>
        <c:gapWidth val="219"/>
        <c:overlap val="-27"/>
        <c:axId val="1558362560"/>
        <c:axId val="1558782080"/>
      </c:barChart>
      <c:catAx>
        <c:axId val="1558362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EG"/>
          </a:p>
        </c:txPr>
        <c:crossAx val="1558782080"/>
        <c:crosses val="autoZero"/>
        <c:auto val="1"/>
        <c:lblAlgn val="ctr"/>
        <c:lblOffset val="100"/>
        <c:noMultiLvlLbl val="0"/>
      </c:catAx>
      <c:valAx>
        <c:axId val="1558782080"/>
        <c:scaling>
          <c:orientation val="minMax"/>
        </c:scaling>
        <c:delete val="1"/>
        <c:axPos val="l"/>
        <c:numFmt formatCode="0%" sourceLinked="1"/>
        <c:majorTickMark val="none"/>
        <c:minorTickMark val="none"/>
        <c:tickLblPos val="nextTo"/>
        <c:crossAx val="1558362560"/>
        <c:crosses val="autoZero"/>
        <c:crossBetween val="between"/>
      </c:valAx>
    </c:plotArea>
    <c:plotVisOnly val="1"/>
    <c:dispBlanksAs val="gap"/>
    <c:showDLblsOverMax val="0"/>
    <c:extLst/>
  </c:chart>
  <c:spPr>
    <a:noFill/>
    <a:ln w="9525" cap="flat" cmpd="sng" algn="ctr">
      <a:noFill/>
      <a:round/>
    </a:ln>
    <a:effectLst/>
  </c:spPr>
  <c:txPr>
    <a:bodyPr/>
    <a:lstStyle/>
    <a:p>
      <a:pPr>
        <a:defRPr/>
      </a:pPr>
      <a:endParaRPr lang="en-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9050">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84A1-154E-9D6A-73087B727174}"/>
              </c:ext>
            </c:extLst>
          </c:dPt>
          <c:dPt>
            <c:idx val="1"/>
            <c:bubble3D val="0"/>
            <c:spPr>
              <a:solidFill>
                <a:srgbClr val="FF0000"/>
              </a:solidFill>
              <a:ln w="19050">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84A1-154E-9D6A-73087B727174}"/>
              </c:ext>
            </c:extLst>
          </c:dPt>
          <c:val>
            <c:numRef>
              <c:f>Pivot!$B$8:$B$9</c:f>
              <c:numCache>
                <c:formatCode>0%</c:formatCode>
                <c:ptCount val="2"/>
                <c:pt idx="0">
                  <c:v>0.49678869935300574</c:v>
                </c:pt>
                <c:pt idx="1">
                  <c:v>0.50321130064699426</c:v>
                </c:pt>
              </c:numCache>
            </c:numRef>
          </c:val>
          <c:extLst>
            <c:ext xmlns:c16="http://schemas.microsoft.com/office/drawing/2014/chart" uri="{C3380CC4-5D6E-409C-BE32-E72D297353CC}">
              <c16:uniqueId val="{00000004-84A1-154E-9D6A-73087B727174}"/>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EG"/>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9050">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C8FB-9047-85BA-2CBB0C42415F}"/>
              </c:ext>
            </c:extLst>
          </c:dPt>
          <c:dPt>
            <c:idx val="1"/>
            <c:bubble3D val="0"/>
            <c:spPr>
              <a:solidFill>
                <a:srgbClr val="FF0000"/>
              </a:solidFill>
              <a:ln w="19050">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C8FB-9047-85BA-2CBB0C42415F}"/>
              </c:ext>
            </c:extLst>
          </c:dPt>
          <c:val>
            <c:numRef>
              <c:f>Pivot!$A$8:$A$9</c:f>
              <c:numCache>
                <c:formatCode>0%</c:formatCode>
                <c:ptCount val="2"/>
                <c:pt idx="0">
                  <c:v>1.0801175196055186</c:v>
                </c:pt>
                <c:pt idx="1">
                  <c:v>0</c:v>
                </c:pt>
              </c:numCache>
            </c:numRef>
          </c:val>
          <c:extLst>
            <c:ext xmlns:c16="http://schemas.microsoft.com/office/drawing/2014/chart" uri="{C3380CC4-5D6E-409C-BE32-E72D297353CC}">
              <c16:uniqueId val="{00000004-C8FB-9047-85BA-2CBB0C42415F}"/>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EG"/>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9050">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91B8-D04C-BEC9-DC2ED5B97A2C}"/>
              </c:ext>
            </c:extLst>
          </c:dPt>
          <c:dPt>
            <c:idx val="1"/>
            <c:bubble3D val="0"/>
            <c:spPr>
              <a:solidFill>
                <a:srgbClr val="FF0000"/>
              </a:solidFill>
              <a:ln w="19050">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91B8-D04C-BEC9-DC2ED5B97A2C}"/>
              </c:ext>
            </c:extLst>
          </c:dPt>
          <c:val>
            <c:numRef>
              <c:f>Pivot!$B$8:$B$9</c:f>
              <c:numCache>
                <c:formatCode>0%</c:formatCode>
                <c:ptCount val="2"/>
                <c:pt idx="0">
                  <c:v>0.49678869935300574</c:v>
                </c:pt>
                <c:pt idx="1">
                  <c:v>0.50321130064699426</c:v>
                </c:pt>
              </c:numCache>
            </c:numRef>
          </c:val>
          <c:extLst>
            <c:ext xmlns:c16="http://schemas.microsoft.com/office/drawing/2014/chart" uri="{C3380CC4-5D6E-409C-BE32-E72D297353CC}">
              <c16:uniqueId val="{00000004-91B8-D04C-BEC9-DC2ED5B97A2C}"/>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EG"/>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9050">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63FE-EA4A-8CCE-951231FD1FDB}"/>
              </c:ext>
            </c:extLst>
          </c:dPt>
          <c:dPt>
            <c:idx val="1"/>
            <c:bubble3D val="0"/>
            <c:spPr>
              <a:solidFill>
                <a:srgbClr val="FF0000"/>
              </a:solidFill>
              <a:ln w="19050">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63FE-EA4A-8CCE-951231FD1FDB}"/>
              </c:ext>
            </c:extLst>
          </c:dPt>
          <c:val>
            <c:numRef>
              <c:f>Pivot!$C$8:$C$9</c:f>
              <c:numCache>
                <c:formatCode>0%</c:formatCode>
                <c:ptCount val="2"/>
                <c:pt idx="0">
                  <c:v>1.578544061302682</c:v>
                </c:pt>
                <c:pt idx="1">
                  <c:v>0</c:v>
                </c:pt>
              </c:numCache>
            </c:numRef>
          </c:val>
          <c:extLst>
            <c:ext xmlns:c16="http://schemas.microsoft.com/office/drawing/2014/chart" uri="{C3380CC4-5D6E-409C-BE32-E72D297353CC}">
              <c16:uniqueId val="{00000004-63FE-EA4A-8CCE-951231FD1FDB}"/>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EG"/>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9050">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8A61-5B43-ADD8-E1CA6C4C0C09}"/>
              </c:ext>
            </c:extLst>
          </c:dPt>
          <c:dPt>
            <c:idx val="1"/>
            <c:bubble3D val="0"/>
            <c:spPr>
              <a:solidFill>
                <a:srgbClr val="FF0000"/>
              </a:solidFill>
              <a:ln w="19050">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8A61-5B43-ADD8-E1CA6C4C0C09}"/>
              </c:ext>
            </c:extLst>
          </c:dPt>
          <c:val>
            <c:numRef>
              <c:f>Pivot!$D$8:$D$9</c:f>
              <c:numCache>
                <c:formatCode>0%</c:formatCode>
                <c:ptCount val="2"/>
                <c:pt idx="0">
                  <c:v>0.3079408905975593</c:v>
                </c:pt>
                <c:pt idx="1">
                  <c:v>0.1920591094024407</c:v>
                </c:pt>
              </c:numCache>
            </c:numRef>
          </c:val>
          <c:extLst>
            <c:ext xmlns:c16="http://schemas.microsoft.com/office/drawing/2014/chart" uri="{C3380CC4-5D6E-409C-BE32-E72D297353CC}">
              <c16:uniqueId val="{00000004-8A61-5B43-ADD8-E1CA6C4C0C09}"/>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EG"/>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[RMs Project.xlsx]Pivot!PivotTable15</c:name>
    <c:fmtId val="2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0000"/>
          </a:solidFill>
          <a:ln>
            <a:noFill/>
          </a:ln>
          <a:effectLst>
            <a:outerShdw blurRad="57150" dist="19050" dir="5400000" algn="ctr" rotWithShape="0">
              <a:srgbClr val="000000">
                <a:alpha val="63000"/>
              </a:srgbClr>
            </a:outerShdw>
          </a:effectLst>
        </c:spPr>
        <c:marker>
          <c:symbol val="none"/>
        </c:marker>
        <c:dLbl>
          <c:idx val="0"/>
          <c:spPr>
            <a:solidFill>
              <a:srgbClr val="FF0000"/>
            </a:solidFill>
            <a:ln>
              <a:noFill/>
            </a:ln>
            <a:effectLst>
              <a:outerShdw blurRad="57150" dist="19050" dir="5400000" algn="ctr" rotWithShape="0">
                <a:srgbClr val="000000">
                  <a:alpha val="63000"/>
                </a:srgbClr>
              </a:outerShdw>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lt1"/>
                  </a:solidFill>
                  <a:latin typeface="+mn-lt"/>
                  <a:ea typeface="+mn-ea"/>
                  <a:cs typeface="+mn-cs"/>
                </a:defRPr>
              </a:pPr>
              <a:endParaRPr lang="en-EG"/>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Pivot!$B$110</c:f>
              <c:strCache>
                <c:ptCount val="1"/>
                <c:pt idx="0">
                  <c:v>Total</c:v>
                </c:pt>
              </c:strCache>
            </c:strRef>
          </c:tx>
          <c:spPr>
            <a:solidFill>
              <a:srgbClr val="FF0000"/>
            </a:solidFill>
            <a:ln>
              <a:noFill/>
            </a:ln>
            <a:effectLst>
              <a:outerShdw blurRad="57150" dist="19050" dir="5400000" algn="ctr" rotWithShape="0">
                <a:srgbClr val="000000">
                  <a:alpha val="63000"/>
                </a:srgbClr>
              </a:outerShdw>
            </a:effectLst>
          </c:spPr>
          <c:invertIfNegative val="0"/>
          <c:dLbls>
            <c:spPr>
              <a:solidFill>
                <a:srgbClr val="FF0000"/>
              </a:solidFill>
              <a:ln>
                <a:noFill/>
              </a:ln>
              <a:effectLst>
                <a:outerShdw blurRad="57150" dist="19050" dir="5400000" algn="ctr" rotWithShape="0">
                  <a:srgbClr val="000000">
                    <a:alpha val="63000"/>
                  </a:srgbClr>
                </a:outerShdw>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lt1"/>
                    </a:solidFill>
                    <a:latin typeface="+mn-lt"/>
                    <a:ea typeface="+mn-ea"/>
                    <a:cs typeface="+mn-cs"/>
                  </a:defRPr>
                </a:pPr>
                <a:endParaRPr lang="en-EG"/>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Pivot!$A$111:$A$133</c:f>
              <c:strCache>
                <c:ptCount val="23"/>
                <c:pt idx="0">
                  <c:v>Mohamed Mahmoud Abd El Atty</c:v>
                </c:pt>
                <c:pt idx="1">
                  <c:v>Wael Mahmoud Shehata Ibrahim El Rouby</c:v>
                </c:pt>
                <c:pt idx="2">
                  <c:v>Ahmed Mohamed Taher  Othman </c:v>
                </c:pt>
                <c:pt idx="3">
                  <c:v>Botros Ishaq Helmy Nageuib</c:v>
                </c:pt>
                <c:pt idx="4">
                  <c:v>Marwan Ahmed  El Nawasany </c:v>
                </c:pt>
                <c:pt idx="5">
                  <c:v>Karim Mohamed Abdel Hamid Bondok </c:v>
                </c:pt>
                <c:pt idx="6">
                  <c:v>Mohamed Ali Anwar Baz</c:v>
                </c:pt>
                <c:pt idx="7">
                  <c:v>Mohamed Mostafa Sayed Sobeh</c:v>
                </c:pt>
                <c:pt idx="8">
                  <c:v>Mohamed Ahmed Mohamed Moussa Sallam </c:v>
                </c:pt>
                <c:pt idx="9">
                  <c:v>Mohamed Ramadan Eissa</c:v>
                </c:pt>
                <c:pt idx="10">
                  <c:v>Mohamed Ahmed Mahmoud Youssef </c:v>
                </c:pt>
                <c:pt idx="11">
                  <c:v>Ahmed Hussein Fattouh</c:v>
                </c:pt>
                <c:pt idx="12">
                  <c:v>Beshoy Yehia Riad Youssef </c:v>
                </c:pt>
                <c:pt idx="13">
                  <c:v>Marwan Ahmed Khaled El-Mehdawy</c:v>
                </c:pt>
                <c:pt idx="14">
                  <c:v>Mahmoud Talaat Sayed Aly El Khatib</c:v>
                </c:pt>
                <c:pt idx="15">
                  <c:v>Mohamed Hatem Hassan Tawfik</c:v>
                </c:pt>
                <c:pt idx="16">
                  <c:v>Ahmed Ezzat El Sayed Mohamed Gabr</c:v>
                </c:pt>
                <c:pt idx="17">
                  <c:v>Hesham Abdel Hamid Mohamed Abdullah</c:v>
                </c:pt>
                <c:pt idx="18">
                  <c:v>Yehia Mohamed Reda Abdel Wahab Lashin</c:v>
                </c:pt>
                <c:pt idx="19">
                  <c:v>Ahmed Mohamed El Metwaly El Lawendy</c:v>
                </c:pt>
                <c:pt idx="20">
                  <c:v>Hisham Ahmed Ibrahim Mekky</c:v>
                </c:pt>
                <c:pt idx="21">
                  <c:v>Mohamed Adly </c:v>
                </c:pt>
                <c:pt idx="22">
                  <c:v>Mostafa Abd Elaziz Abdel Maksoud Mekkawy</c:v>
                </c:pt>
              </c:strCache>
            </c:strRef>
          </c:cat>
          <c:val>
            <c:numRef>
              <c:f>Pivot!$B$111:$B$133</c:f>
              <c:numCache>
                <c:formatCode>0%</c:formatCode>
                <c:ptCount val="23"/>
                <c:pt idx="0">
                  <c:v>0.98852040816326492</c:v>
                </c:pt>
                <c:pt idx="1">
                  <c:v>0.94974489795918371</c:v>
                </c:pt>
                <c:pt idx="2">
                  <c:v>0.94070294784580499</c:v>
                </c:pt>
                <c:pt idx="3">
                  <c:v>0.9092120181405895</c:v>
                </c:pt>
                <c:pt idx="4">
                  <c:v>0.86624564459930309</c:v>
                </c:pt>
                <c:pt idx="5">
                  <c:v>0.865561224489796</c:v>
                </c:pt>
                <c:pt idx="6">
                  <c:v>0.86525132275132266</c:v>
                </c:pt>
                <c:pt idx="7">
                  <c:v>0.84683035714285637</c:v>
                </c:pt>
                <c:pt idx="8">
                  <c:v>0.84437194749694744</c:v>
                </c:pt>
                <c:pt idx="9">
                  <c:v>0.70738378684807246</c:v>
                </c:pt>
                <c:pt idx="10">
                  <c:v>0.69786324786324772</c:v>
                </c:pt>
                <c:pt idx="11">
                  <c:v>0.68830782312925176</c:v>
                </c:pt>
                <c:pt idx="12">
                  <c:v>0.68037131519274363</c:v>
                </c:pt>
                <c:pt idx="13">
                  <c:v>0.65190018315018305</c:v>
                </c:pt>
                <c:pt idx="14">
                  <c:v>0.6502834467120181</c:v>
                </c:pt>
                <c:pt idx="15">
                  <c:v>0.64994047619047601</c:v>
                </c:pt>
                <c:pt idx="16">
                  <c:v>0.64142628205128205</c:v>
                </c:pt>
                <c:pt idx="17">
                  <c:v>0.62752976190476173</c:v>
                </c:pt>
                <c:pt idx="18">
                  <c:v>0.59861111111111109</c:v>
                </c:pt>
                <c:pt idx="19">
                  <c:v>0.57666666666666666</c:v>
                </c:pt>
                <c:pt idx="20">
                  <c:v>0.54803206997084519</c:v>
                </c:pt>
                <c:pt idx="21">
                  <c:v>0.5387727448703058</c:v>
                </c:pt>
                <c:pt idx="22">
                  <c:v>0.52787698412698414</c:v>
                </c:pt>
              </c:numCache>
            </c:numRef>
          </c:val>
          <c:extLst>
            <c:ext xmlns:c16="http://schemas.microsoft.com/office/drawing/2014/chart" uri="{C3380CC4-5D6E-409C-BE32-E72D297353CC}">
              <c16:uniqueId val="{00000002-8751-EA4E-86D3-7E618405D583}"/>
            </c:ext>
          </c:extLst>
        </c:ser>
        <c:dLbls>
          <c:showLegendKey val="0"/>
          <c:showVal val="0"/>
          <c:showCatName val="0"/>
          <c:showSerName val="0"/>
          <c:showPercent val="0"/>
          <c:showBubbleSize val="0"/>
        </c:dLbls>
        <c:gapWidth val="219"/>
        <c:overlap val="-27"/>
        <c:axId val="1558007056"/>
        <c:axId val="1515589408"/>
      </c:barChart>
      <c:catAx>
        <c:axId val="15580070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EG"/>
          </a:p>
        </c:txPr>
        <c:crossAx val="1515589408"/>
        <c:crosses val="autoZero"/>
        <c:auto val="1"/>
        <c:lblAlgn val="ctr"/>
        <c:lblOffset val="100"/>
        <c:noMultiLvlLbl val="0"/>
      </c:catAx>
      <c:valAx>
        <c:axId val="1515589408"/>
        <c:scaling>
          <c:orientation val="minMax"/>
        </c:scaling>
        <c:delete val="1"/>
        <c:axPos val="l"/>
        <c:numFmt formatCode="0%" sourceLinked="1"/>
        <c:majorTickMark val="none"/>
        <c:minorTickMark val="none"/>
        <c:tickLblPos val="nextTo"/>
        <c:crossAx val="15580070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[RMs Project.xlsx]Pivot!PivotTable16</c:name>
    <c:fmtId val="33"/>
  </c:pivotSource>
  <c:chart>
    <c:autoTitleDeleted val="1"/>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rgbClr val="FF0000"/>
          </a:solidFill>
          <a:ln>
            <a:noFill/>
          </a:ln>
          <a:effectLst>
            <a:outerShdw blurRad="57150" dist="19050" dir="5400000" algn="ctr" rotWithShape="0">
              <a:srgbClr val="000000">
                <a:alpha val="63000"/>
              </a:srgbClr>
            </a:outerShdw>
          </a:effectLst>
        </c:spPr>
        <c:marker>
          <c:symbol val="none"/>
        </c:marker>
        <c:dLbl>
          <c:idx val="0"/>
          <c:spPr>
            <a:solidFill>
              <a:srgbClr val="FF0000"/>
            </a:solidFill>
            <a:ln>
              <a:noFill/>
            </a:ln>
            <a:effectLst>
              <a:outerShdw blurRad="57150" dist="19050" dir="5400000" algn="ctr" rotWithShape="0">
                <a:srgbClr val="000000">
                  <a:alpha val="63000"/>
                </a:srgbClr>
              </a:outerShdw>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lt1"/>
                  </a:solidFill>
                  <a:latin typeface="+mn-lt"/>
                  <a:ea typeface="+mn-ea"/>
                  <a:cs typeface="+mn-cs"/>
                </a:defRPr>
              </a:pPr>
              <a:endParaRPr lang="en-EG"/>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0000"/>
          </a:solidFill>
          <a:ln>
            <a:noFill/>
          </a:ln>
          <a:effectLst>
            <a:outerShdw blurRad="57150" dist="19050" dir="5400000" algn="ctr" rotWithShape="0">
              <a:srgbClr val="000000">
                <a:alpha val="63000"/>
              </a:srgbClr>
            </a:outerShdw>
          </a:effectLst>
        </c:spPr>
        <c:marker>
          <c:symbol val="none"/>
        </c:marker>
        <c:dLbl>
          <c:idx val="0"/>
          <c:spPr>
            <a:solidFill>
              <a:srgbClr val="FF0000"/>
            </a:solidFill>
            <a:ln>
              <a:noFill/>
            </a:ln>
            <a:effectLst>
              <a:outerShdw blurRad="57150" dist="19050" dir="5400000" algn="ctr" rotWithShape="0">
                <a:srgbClr val="000000">
                  <a:alpha val="63000"/>
                </a:srgbClr>
              </a:outerShdw>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lt1"/>
                  </a:solidFill>
                  <a:latin typeface="+mn-lt"/>
                  <a:ea typeface="+mn-ea"/>
                  <a:cs typeface="+mn-cs"/>
                </a:defRPr>
              </a:pPr>
              <a:endParaRPr lang="en-EG"/>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F0000"/>
          </a:solidFill>
          <a:ln>
            <a:noFill/>
          </a:ln>
          <a:effectLst>
            <a:outerShdw blurRad="57150" dist="19050" dir="5400000" algn="ctr" rotWithShape="0">
              <a:srgbClr val="000000">
                <a:alpha val="63000"/>
              </a:srgbClr>
            </a:outerShdw>
          </a:effectLst>
        </c:spPr>
        <c:marker>
          <c:symbol val="none"/>
        </c:marker>
        <c:dLbl>
          <c:idx val="0"/>
          <c:spPr>
            <a:solidFill>
              <a:srgbClr val="FF0000"/>
            </a:solidFill>
            <a:ln>
              <a:noFill/>
            </a:ln>
            <a:effectLst>
              <a:outerShdw blurRad="57150" dist="19050" dir="5400000" algn="ctr" rotWithShape="0">
                <a:srgbClr val="000000">
                  <a:alpha val="63000"/>
                </a:srgbClr>
              </a:outerShdw>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lt1"/>
                  </a:solidFill>
                  <a:latin typeface="+mn-lt"/>
                  <a:ea typeface="+mn-ea"/>
                  <a:cs typeface="+mn-cs"/>
                </a:defRPr>
              </a:pPr>
              <a:endParaRPr lang="en-EG"/>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0000"/>
          </a:solidFill>
          <a:ln>
            <a:noFill/>
          </a:ln>
          <a:effectLst>
            <a:outerShdw blurRad="57150" dist="19050" dir="5400000" algn="ctr" rotWithShape="0">
              <a:srgbClr val="000000">
                <a:alpha val="63000"/>
              </a:srgbClr>
            </a:outerShdw>
          </a:effectLst>
        </c:spPr>
        <c:marker>
          <c:symbol val="none"/>
        </c:marker>
        <c:dLbl>
          <c:idx val="0"/>
          <c:spPr>
            <a:solidFill>
              <a:srgbClr val="FF0000"/>
            </a:solidFill>
            <a:ln>
              <a:noFill/>
            </a:ln>
            <a:effectLst>
              <a:outerShdw blurRad="57150" dist="19050" dir="5400000" algn="ctr" rotWithShape="0">
                <a:srgbClr val="000000">
                  <a:alpha val="63000"/>
                </a:srgbClr>
              </a:outerShdw>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lt1"/>
                  </a:solidFill>
                  <a:latin typeface="+mn-lt"/>
                  <a:ea typeface="+mn-ea"/>
                  <a:cs typeface="+mn-cs"/>
                </a:defRPr>
              </a:pPr>
              <a:endParaRPr lang="en-EG"/>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Pivot!$E$110</c:f>
              <c:strCache>
                <c:ptCount val="1"/>
                <c:pt idx="0">
                  <c:v>Total</c:v>
                </c:pt>
              </c:strCache>
            </c:strRef>
          </c:tx>
          <c:spPr>
            <a:solidFill>
              <a:srgbClr val="FF0000"/>
            </a:solidFill>
            <a:ln>
              <a:noFill/>
            </a:ln>
            <a:effectLst>
              <a:outerShdw blurRad="57150" dist="19050" dir="5400000" algn="ctr" rotWithShape="0">
                <a:srgbClr val="000000">
                  <a:alpha val="63000"/>
                </a:srgbClr>
              </a:outerShdw>
            </a:effectLst>
          </c:spPr>
          <c:invertIfNegative val="0"/>
          <c:dLbls>
            <c:spPr>
              <a:solidFill>
                <a:srgbClr val="FF0000"/>
              </a:solidFill>
              <a:ln>
                <a:noFill/>
              </a:ln>
              <a:effectLst>
                <a:outerShdw blurRad="57150" dist="19050" dir="5400000" algn="ctr" rotWithShape="0">
                  <a:srgbClr val="000000">
                    <a:alpha val="63000"/>
                  </a:srgbClr>
                </a:outerShdw>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lt1"/>
                    </a:solidFill>
                    <a:latin typeface="+mn-lt"/>
                    <a:ea typeface="+mn-ea"/>
                    <a:cs typeface="+mn-cs"/>
                  </a:defRPr>
                </a:pPr>
                <a:endParaRPr lang="en-EG"/>
              </a:p>
            </c:tx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Pivot!$D$111:$D$150</c:f>
              <c:strCache>
                <c:ptCount val="40"/>
                <c:pt idx="0">
                  <c:v>Mohamed Aly Abdel-Fattah Atteya</c:v>
                </c:pt>
                <c:pt idx="1">
                  <c:v>Mahmoud Fekry Kasem Mahmoud Matrod</c:v>
                </c:pt>
                <c:pt idx="2">
                  <c:v>Mohamed Ramadan Eissa</c:v>
                </c:pt>
                <c:pt idx="3">
                  <c:v>Mohamed Emad Mahmoud Kamal Abdel-Hamid El-Khatib</c:v>
                </c:pt>
                <c:pt idx="4">
                  <c:v>Mohamed Mostafa Sayed Sobeh</c:v>
                </c:pt>
                <c:pt idx="5">
                  <c:v>Mahmoud Saad Abdallah Abo Zied</c:v>
                </c:pt>
                <c:pt idx="6">
                  <c:v>Hossam El-Hassan Youssef Ramadan</c:v>
                </c:pt>
                <c:pt idx="7">
                  <c:v>Ahmed Hussein Fattouh</c:v>
                </c:pt>
                <c:pt idx="8">
                  <c:v>Botros Ishaq Helmy Nageuib</c:v>
                </c:pt>
                <c:pt idx="9">
                  <c:v>Ahmed Mohamed Ahmed Mahmoud Osman</c:v>
                </c:pt>
                <c:pt idx="10">
                  <c:v>Hadeer Magdy Hamed Abdel-Ghany</c:v>
                </c:pt>
                <c:pt idx="11">
                  <c:v>Asmaa Mahmoud Hosny</c:v>
                </c:pt>
                <c:pt idx="12">
                  <c:v>Ahmed Mohamed El Metwaly El Lawendy</c:v>
                </c:pt>
                <c:pt idx="13">
                  <c:v>Mohamed Ali Anwar Baz</c:v>
                </c:pt>
                <c:pt idx="14">
                  <c:v>Asmaa Osama Mohamed El Masry</c:v>
                </c:pt>
                <c:pt idx="15">
                  <c:v>Mohamed Maher Abdel Moamen Naser </c:v>
                </c:pt>
                <c:pt idx="16">
                  <c:v>Hesham Abdel Hamid Mohamed Abdullah</c:v>
                </c:pt>
                <c:pt idx="17">
                  <c:v>Abdel Kader Mohamed Abdel Kader Mohamed </c:v>
                </c:pt>
                <c:pt idx="18">
                  <c:v>Mohamed Adly </c:v>
                </c:pt>
                <c:pt idx="19">
                  <c:v>Mahmoud Sabry Saad Abdel Latif</c:v>
                </c:pt>
                <c:pt idx="20">
                  <c:v>Marwan Ahmed  El Nawasany </c:v>
                </c:pt>
                <c:pt idx="21">
                  <c:v>Karim Salah El Din Sayed Mahmoud El Hariri</c:v>
                </c:pt>
                <c:pt idx="22">
                  <c:v>Mohamed Ahmed Mahmoud Youssef </c:v>
                </c:pt>
                <c:pt idx="23">
                  <c:v>Mahmoud Talaat Mahmoud Hafez El Kosary</c:v>
                </c:pt>
                <c:pt idx="24">
                  <c:v>Mohamed Hatem Hassan Tawfik</c:v>
                </c:pt>
                <c:pt idx="25">
                  <c:v>Mohamed Mahmoud Abd El Atty</c:v>
                </c:pt>
                <c:pt idx="26">
                  <c:v>Mohamed Ahmed Mohamed Moussa Sallam </c:v>
                </c:pt>
                <c:pt idx="27">
                  <c:v>Ahmed Mohamed Mohamed Abdel Gwad Ismail </c:v>
                </c:pt>
                <c:pt idx="28">
                  <c:v>Ahmed Hassan Mohamed Abdel Ghany</c:v>
                </c:pt>
                <c:pt idx="29">
                  <c:v>Mostafa Abd Elaziz Abdel Maksoud Mekkawy</c:v>
                </c:pt>
                <c:pt idx="30">
                  <c:v>Wael Mahmoud Shehata Ibrahim El Rouby</c:v>
                </c:pt>
                <c:pt idx="31">
                  <c:v>Mahmoud Talaat Sayed Aly El Khatib</c:v>
                </c:pt>
                <c:pt idx="32">
                  <c:v>Marwan Ahmed Khaled El-Mehdawy</c:v>
                </c:pt>
                <c:pt idx="33">
                  <c:v>Karim Mohamed Abdel Hamid Bondok </c:v>
                </c:pt>
                <c:pt idx="34">
                  <c:v>Beshoy Yehia Riad Youssef </c:v>
                </c:pt>
                <c:pt idx="35">
                  <c:v>Ahmed Mohamed Taher  Othman </c:v>
                </c:pt>
                <c:pt idx="36">
                  <c:v>Yehia Mohamed Reda Abdel Wahab Lashin</c:v>
                </c:pt>
                <c:pt idx="37">
                  <c:v>Ahmed Ezzat El Sayed Mohamed Gabr</c:v>
                </c:pt>
                <c:pt idx="38">
                  <c:v>Mohamed Ahmed Othman Mohamed </c:v>
                </c:pt>
                <c:pt idx="39">
                  <c:v>Hisham Ahmed Ibrahim Mekky</c:v>
                </c:pt>
              </c:strCache>
            </c:strRef>
          </c:cat>
          <c:val>
            <c:numRef>
              <c:f>Pivot!$E$111:$E$150</c:f>
              <c:numCache>
                <c:formatCode>0%</c:formatCode>
                <c:ptCount val="40"/>
                <c:pt idx="0">
                  <c:v>0.93035714285714288</c:v>
                </c:pt>
                <c:pt idx="1">
                  <c:v>0.92066326530612252</c:v>
                </c:pt>
                <c:pt idx="2">
                  <c:v>0.81261337868480721</c:v>
                </c:pt>
                <c:pt idx="3">
                  <c:v>0.80163690476190441</c:v>
                </c:pt>
                <c:pt idx="4">
                  <c:v>0.77321428571428508</c:v>
                </c:pt>
                <c:pt idx="5">
                  <c:v>0.58571428571428574</c:v>
                </c:pt>
                <c:pt idx="6">
                  <c:v>0.53517857142857117</c:v>
                </c:pt>
                <c:pt idx="7">
                  <c:v>0.53452380952380951</c:v>
                </c:pt>
                <c:pt idx="8">
                  <c:v>0.46672335600907028</c:v>
                </c:pt>
                <c:pt idx="9">
                  <c:v>0.4603741496598639</c:v>
                </c:pt>
                <c:pt idx="10">
                  <c:v>0.44431547619047612</c:v>
                </c:pt>
                <c:pt idx="11">
                  <c:v>0.44401927437641725</c:v>
                </c:pt>
                <c:pt idx="12">
                  <c:v>0.43834586466165409</c:v>
                </c:pt>
                <c:pt idx="13">
                  <c:v>0.42550264550264544</c:v>
                </c:pt>
                <c:pt idx="14">
                  <c:v>0.4172902494331065</c:v>
                </c:pt>
                <c:pt idx="15">
                  <c:v>0.40592403628117912</c:v>
                </c:pt>
                <c:pt idx="16">
                  <c:v>0.40166666666666662</c:v>
                </c:pt>
                <c:pt idx="17">
                  <c:v>0.38979591836734695</c:v>
                </c:pt>
                <c:pt idx="18">
                  <c:v>0.38416569879984519</c:v>
                </c:pt>
                <c:pt idx="19">
                  <c:v>0.36819727891156462</c:v>
                </c:pt>
                <c:pt idx="20">
                  <c:v>0.36129500580720092</c:v>
                </c:pt>
                <c:pt idx="21">
                  <c:v>0.34383928571428563</c:v>
                </c:pt>
                <c:pt idx="22">
                  <c:v>0.33710317460317457</c:v>
                </c:pt>
                <c:pt idx="23">
                  <c:v>0.31703514739229022</c:v>
                </c:pt>
                <c:pt idx="24">
                  <c:v>0.3113392857142856</c:v>
                </c:pt>
                <c:pt idx="25">
                  <c:v>0.28432539682539676</c:v>
                </c:pt>
                <c:pt idx="26">
                  <c:v>0.27686965811965808</c:v>
                </c:pt>
                <c:pt idx="27">
                  <c:v>0.27276482021379977</c:v>
                </c:pt>
                <c:pt idx="28">
                  <c:v>0.24486961451247166</c:v>
                </c:pt>
                <c:pt idx="29">
                  <c:v>0.22749433106575964</c:v>
                </c:pt>
                <c:pt idx="30">
                  <c:v>0.22397959183673469</c:v>
                </c:pt>
                <c:pt idx="31">
                  <c:v>0.19297052154195013</c:v>
                </c:pt>
                <c:pt idx="32">
                  <c:v>0.18638583638583636</c:v>
                </c:pt>
                <c:pt idx="33">
                  <c:v>0.17871315192743764</c:v>
                </c:pt>
                <c:pt idx="34">
                  <c:v>0.16295351473922903</c:v>
                </c:pt>
                <c:pt idx="35">
                  <c:v>0.15935374149659864</c:v>
                </c:pt>
                <c:pt idx="36">
                  <c:v>0.15317460317460319</c:v>
                </c:pt>
                <c:pt idx="37">
                  <c:v>0.11830738705738704</c:v>
                </c:pt>
                <c:pt idx="38">
                  <c:v>0.10812500000000004</c:v>
                </c:pt>
                <c:pt idx="39">
                  <c:v>6.9424198250728819E-2</c:v>
                </c:pt>
              </c:numCache>
            </c:numRef>
          </c:val>
          <c:extLst>
            <c:ext xmlns:c16="http://schemas.microsoft.com/office/drawing/2014/chart" uri="{C3380CC4-5D6E-409C-BE32-E72D297353CC}">
              <c16:uniqueId val="{00000001-C3C6-484B-9081-85A829490292}"/>
            </c:ext>
          </c:extLst>
        </c:ser>
        <c:dLbls>
          <c:showLegendKey val="0"/>
          <c:showVal val="0"/>
          <c:showCatName val="0"/>
          <c:showSerName val="0"/>
          <c:showPercent val="0"/>
          <c:showBubbleSize val="0"/>
        </c:dLbls>
        <c:gapWidth val="219"/>
        <c:overlap val="-27"/>
        <c:axId val="1558007056"/>
        <c:axId val="1515589408"/>
      </c:barChart>
      <c:catAx>
        <c:axId val="15580070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EG"/>
          </a:p>
        </c:txPr>
        <c:crossAx val="1515589408"/>
        <c:crosses val="autoZero"/>
        <c:auto val="1"/>
        <c:lblAlgn val="ctr"/>
        <c:lblOffset val="100"/>
        <c:noMultiLvlLbl val="0"/>
      </c:catAx>
      <c:valAx>
        <c:axId val="1515589408"/>
        <c:scaling>
          <c:orientation val="minMax"/>
        </c:scaling>
        <c:delete val="1"/>
        <c:axPos val="l"/>
        <c:numFmt formatCode="0%" sourceLinked="1"/>
        <c:majorTickMark val="none"/>
        <c:minorTickMark val="none"/>
        <c:tickLblPos val="nextTo"/>
        <c:crossAx val="1558007056"/>
        <c:crosses val="autoZero"/>
        <c:crossBetween val="between"/>
      </c:valAx>
    </c:plotArea>
    <c:plotVisOnly val="1"/>
    <c:dispBlanksAs val="gap"/>
    <c:showDLblsOverMax val="0"/>
    <c:extLst/>
  </c:chart>
  <c:spPr>
    <a:noFill/>
    <a:ln w="9525" cap="flat" cmpd="sng" algn="ctr">
      <a:noFill/>
      <a:round/>
    </a:ln>
    <a:effectLst/>
  </c:spPr>
  <c:txPr>
    <a:bodyPr/>
    <a:lstStyle/>
    <a:p>
      <a:pPr>
        <a:defRPr/>
      </a:pPr>
      <a:endParaRPr lang="en-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[RMs Project.xlsx]Pivot!PivotTable19</c:name>
    <c:fmtId val="32"/>
  </c:pivotSource>
  <c:chart>
    <c:autoTitleDeleted val="1"/>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rgbClr val="FF0000"/>
          </a:solidFill>
          <a:ln>
            <a:noFill/>
          </a:ln>
          <a:effectLst>
            <a:outerShdw blurRad="57150" dist="19050" dir="5400000" algn="ctr" rotWithShape="0">
              <a:srgbClr val="000000">
                <a:alpha val="63000"/>
              </a:srgbClr>
            </a:outerShdw>
          </a:effectLst>
        </c:spPr>
        <c:marker>
          <c:symbol val="none"/>
        </c:marker>
        <c:dLbl>
          <c:idx val="0"/>
          <c:spPr>
            <a:solidFill>
              <a:srgbClr val="FF0000"/>
            </a:solidFill>
            <a:ln>
              <a:noFill/>
            </a:ln>
            <a:effectLst>
              <a:outerShdw blurRad="57150" dist="19050" dir="5400000" algn="ctr" rotWithShape="0">
                <a:srgbClr val="000000">
                  <a:alpha val="63000"/>
                </a:srgbClr>
              </a:outerShdw>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lt1"/>
                  </a:solidFill>
                  <a:latin typeface="+mn-lt"/>
                  <a:ea typeface="+mn-ea"/>
                  <a:cs typeface="+mn-cs"/>
                </a:defRPr>
              </a:pPr>
              <a:endParaRPr lang="en-EG"/>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0000"/>
          </a:solidFill>
          <a:ln>
            <a:noFill/>
          </a:ln>
          <a:effectLst>
            <a:outerShdw blurRad="57150" dist="19050" dir="5400000" algn="ctr" rotWithShape="0">
              <a:srgbClr val="000000">
                <a:alpha val="63000"/>
              </a:srgbClr>
            </a:outerShdw>
          </a:effectLst>
        </c:spPr>
        <c:marker>
          <c:symbol val="none"/>
        </c:marker>
        <c:dLbl>
          <c:idx val="0"/>
          <c:spPr>
            <a:solidFill>
              <a:srgbClr val="FF0000"/>
            </a:solidFill>
            <a:ln>
              <a:noFill/>
            </a:ln>
            <a:effectLst>
              <a:outerShdw blurRad="57150" dist="19050" dir="5400000" algn="ctr" rotWithShape="0">
                <a:srgbClr val="000000">
                  <a:alpha val="63000"/>
                </a:srgbClr>
              </a:outerShdw>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lt1"/>
                  </a:solidFill>
                  <a:latin typeface="+mn-lt"/>
                  <a:ea typeface="+mn-ea"/>
                  <a:cs typeface="+mn-cs"/>
                </a:defRPr>
              </a:pPr>
              <a:endParaRPr lang="en-EG"/>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F0000"/>
          </a:solidFill>
          <a:ln>
            <a:noFill/>
          </a:ln>
          <a:effectLst>
            <a:outerShdw blurRad="57150" dist="19050" dir="5400000" algn="ctr" rotWithShape="0">
              <a:srgbClr val="000000">
                <a:alpha val="63000"/>
              </a:srgbClr>
            </a:outerShdw>
          </a:effectLst>
        </c:spPr>
        <c:marker>
          <c:symbol val="none"/>
        </c:marker>
        <c:dLbl>
          <c:idx val="0"/>
          <c:spPr>
            <a:solidFill>
              <a:srgbClr val="FF0000"/>
            </a:solidFill>
            <a:ln>
              <a:noFill/>
            </a:ln>
            <a:effectLst>
              <a:outerShdw blurRad="57150" dist="19050" dir="5400000" algn="ctr" rotWithShape="0">
                <a:srgbClr val="000000">
                  <a:alpha val="63000"/>
                </a:srgbClr>
              </a:outerShdw>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lt1"/>
                  </a:solidFill>
                  <a:latin typeface="+mn-lt"/>
                  <a:ea typeface="+mn-ea"/>
                  <a:cs typeface="+mn-cs"/>
                </a:defRPr>
              </a:pPr>
              <a:endParaRPr lang="en-EG"/>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0000"/>
          </a:solidFill>
          <a:ln>
            <a:noFill/>
          </a:ln>
          <a:effectLst>
            <a:outerShdw blurRad="57150" dist="19050" dir="5400000" algn="ctr" rotWithShape="0">
              <a:srgbClr val="000000">
                <a:alpha val="63000"/>
              </a:srgbClr>
            </a:outerShdw>
          </a:effectLst>
        </c:spPr>
        <c:marker>
          <c:symbol val="none"/>
        </c:marker>
        <c:dLbl>
          <c:idx val="0"/>
          <c:spPr>
            <a:solidFill>
              <a:srgbClr val="FF0000"/>
            </a:solidFill>
            <a:ln>
              <a:noFill/>
            </a:ln>
            <a:effectLst>
              <a:outerShdw blurRad="57150" dist="19050" dir="5400000" algn="ctr" rotWithShape="0">
                <a:srgbClr val="000000">
                  <a:alpha val="63000"/>
                </a:srgbClr>
              </a:outerShdw>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lt1"/>
                  </a:solidFill>
                  <a:latin typeface="+mn-lt"/>
                  <a:ea typeface="+mn-ea"/>
                  <a:cs typeface="+mn-cs"/>
                </a:defRPr>
              </a:pPr>
              <a:endParaRPr lang="en-EG"/>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Pivot!$H$110</c:f>
              <c:strCache>
                <c:ptCount val="1"/>
                <c:pt idx="0">
                  <c:v>Total</c:v>
                </c:pt>
              </c:strCache>
            </c:strRef>
          </c:tx>
          <c:spPr>
            <a:solidFill>
              <a:srgbClr val="FF0000"/>
            </a:solidFill>
            <a:ln>
              <a:noFill/>
            </a:ln>
            <a:effectLst>
              <a:outerShdw blurRad="57150" dist="19050" dir="5400000" algn="ctr" rotWithShape="0">
                <a:srgbClr val="000000">
                  <a:alpha val="63000"/>
                </a:srgbClr>
              </a:outerShdw>
            </a:effectLst>
          </c:spPr>
          <c:invertIfNegative val="0"/>
          <c:dLbls>
            <c:spPr>
              <a:solidFill>
                <a:srgbClr val="FF0000"/>
              </a:solidFill>
              <a:ln>
                <a:noFill/>
              </a:ln>
              <a:effectLst>
                <a:outerShdw blurRad="57150" dist="19050" dir="5400000" algn="ctr" rotWithShape="0">
                  <a:srgbClr val="000000">
                    <a:alpha val="63000"/>
                  </a:srgbClr>
                </a:outerShdw>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lt1"/>
                    </a:solidFill>
                    <a:latin typeface="+mn-lt"/>
                    <a:ea typeface="+mn-ea"/>
                    <a:cs typeface="+mn-cs"/>
                  </a:defRPr>
                </a:pPr>
                <a:endParaRPr lang="en-EG"/>
              </a:p>
            </c:tx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Pivot!$G$111:$G$123</c:f>
              <c:strCache>
                <c:ptCount val="13"/>
                <c:pt idx="0">
                  <c:v>Ahmed Hassan Mohamed Abdel Ghany</c:v>
                </c:pt>
                <c:pt idx="1">
                  <c:v>Mostafa Abd Elaziz Abdel Maksoud Mekkawy</c:v>
                </c:pt>
                <c:pt idx="2">
                  <c:v>Beshoy Yehia Riad Youssef </c:v>
                </c:pt>
                <c:pt idx="3">
                  <c:v>Mahmoud Talaat Sayed Aly El Khatib</c:v>
                </c:pt>
                <c:pt idx="4">
                  <c:v>Mohamed Hatem Hassan Tawfik</c:v>
                </c:pt>
                <c:pt idx="5">
                  <c:v>Mohamed Ahmed Othman Mohamed </c:v>
                </c:pt>
                <c:pt idx="6">
                  <c:v>Ahmed Ezzat El Sayed Mohamed Gabr</c:v>
                </c:pt>
                <c:pt idx="7">
                  <c:v>Ahmed Mohamed Taher  Othman </c:v>
                </c:pt>
                <c:pt idx="8">
                  <c:v>Karim Mohamed Abdel Hamid Bondok </c:v>
                </c:pt>
                <c:pt idx="9">
                  <c:v>Ahmed Mohamed Mohamed Abdel Gwad Ismail </c:v>
                </c:pt>
                <c:pt idx="10">
                  <c:v>Hisham Ahmed Ibrahim Mekky</c:v>
                </c:pt>
                <c:pt idx="11">
                  <c:v>Yehia Mohamed Reda Abdel Wahab Lashin</c:v>
                </c:pt>
                <c:pt idx="12">
                  <c:v>Asmaa Osama Mohamed El Masry</c:v>
                </c:pt>
              </c:strCache>
            </c:strRef>
          </c:cat>
          <c:val>
            <c:numRef>
              <c:f>Pivot!$H$111:$H$123</c:f>
              <c:numCache>
                <c:formatCode>0%</c:formatCode>
                <c:ptCount val="13"/>
                <c:pt idx="0">
                  <c:v>0.83333333333333337</c:v>
                </c:pt>
                <c:pt idx="1">
                  <c:v>0.83333333333333337</c:v>
                </c:pt>
                <c:pt idx="2">
                  <c:v>0.83333333333333337</c:v>
                </c:pt>
                <c:pt idx="3">
                  <c:v>0.66666666666666663</c:v>
                </c:pt>
                <c:pt idx="4">
                  <c:v>0.66666666666666663</c:v>
                </c:pt>
                <c:pt idx="5">
                  <c:v>0.66666666666666663</c:v>
                </c:pt>
                <c:pt idx="6">
                  <c:v>0.66666666666666663</c:v>
                </c:pt>
                <c:pt idx="7">
                  <c:v>0.66666666666666663</c:v>
                </c:pt>
                <c:pt idx="8">
                  <c:v>0.66666666666666663</c:v>
                </c:pt>
                <c:pt idx="9">
                  <c:v>0.5</c:v>
                </c:pt>
                <c:pt idx="10">
                  <c:v>0.5</c:v>
                </c:pt>
                <c:pt idx="11">
                  <c:v>0.33333333333333331</c:v>
                </c:pt>
                <c:pt idx="12">
                  <c:v>0.33333333333333331</c:v>
                </c:pt>
              </c:numCache>
            </c:numRef>
          </c:val>
          <c:extLst>
            <c:ext xmlns:c16="http://schemas.microsoft.com/office/drawing/2014/chart" uri="{C3380CC4-5D6E-409C-BE32-E72D297353CC}">
              <c16:uniqueId val="{00000002-D68D-B64A-903F-06904381A028}"/>
            </c:ext>
          </c:extLst>
        </c:ser>
        <c:dLbls>
          <c:showLegendKey val="0"/>
          <c:showVal val="0"/>
          <c:showCatName val="0"/>
          <c:showSerName val="0"/>
          <c:showPercent val="0"/>
          <c:showBubbleSize val="0"/>
        </c:dLbls>
        <c:gapWidth val="219"/>
        <c:overlap val="-27"/>
        <c:axId val="1558007056"/>
        <c:axId val="1515589408"/>
      </c:barChart>
      <c:catAx>
        <c:axId val="15580070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EG"/>
          </a:p>
        </c:txPr>
        <c:crossAx val="1515589408"/>
        <c:crosses val="autoZero"/>
        <c:auto val="1"/>
        <c:lblAlgn val="ctr"/>
        <c:lblOffset val="100"/>
        <c:noMultiLvlLbl val="0"/>
      </c:catAx>
      <c:valAx>
        <c:axId val="1515589408"/>
        <c:scaling>
          <c:orientation val="minMax"/>
        </c:scaling>
        <c:delete val="1"/>
        <c:axPos val="l"/>
        <c:numFmt formatCode="0%" sourceLinked="1"/>
        <c:majorTickMark val="none"/>
        <c:minorTickMark val="none"/>
        <c:tickLblPos val="nextTo"/>
        <c:crossAx val="1558007056"/>
        <c:crosses val="autoZero"/>
        <c:crossBetween val="between"/>
      </c:valAx>
    </c:plotArea>
    <c:plotVisOnly val="1"/>
    <c:dispBlanksAs val="gap"/>
    <c:showDLblsOverMax val="0"/>
    <c:extLst/>
  </c:chart>
  <c:spPr>
    <a:noFill/>
    <a:ln w="9525" cap="flat" cmpd="sng" algn="ctr">
      <a:noFill/>
      <a:round/>
    </a:ln>
    <a:effectLst/>
  </c:spPr>
  <c:txPr>
    <a:bodyPr/>
    <a:lstStyle/>
    <a:p>
      <a:pPr>
        <a:defRPr/>
      </a:pPr>
      <a:endParaRPr lang="en-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[RMs Project.xlsx]Pivot!PivotTable20</c:name>
    <c:fmtId val="32"/>
  </c:pivotSource>
  <c:chart>
    <c:autoTitleDeleted val="1"/>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rgbClr val="FF0000"/>
          </a:solidFill>
          <a:ln>
            <a:noFill/>
          </a:ln>
          <a:effectLst>
            <a:outerShdw blurRad="57150" dist="19050" dir="5400000" algn="ctr" rotWithShape="0">
              <a:srgbClr val="000000">
                <a:alpha val="63000"/>
              </a:srgbClr>
            </a:outerShdw>
          </a:effectLst>
        </c:spPr>
        <c:marker>
          <c:symbol val="none"/>
        </c:marker>
        <c:dLbl>
          <c:idx val="0"/>
          <c:spPr>
            <a:solidFill>
              <a:srgbClr val="FF0000"/>
            </a:solidFill>
            <a:ln>
              <a:noFill/>
            </a:ln>
            <a:effectLst>
              <a:outerShdw blurRad="57150" dist="19050" dir="5400000" algn="ctr" rotWithShape="0">
                <a:srgbClr val="000000">
                  <a:alpha val="63000"/>
                </a:srgbClr>
              </a:outerShdw>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lt1"/>
                  </a:solidFill>
                  <a:latin typeface="+mn-lt"/>
                  <a:ea typeface="+mn-ea"/>
                  <a:cs typeface="+mn-cs"/>
                </a:defRPr>
              </a:pPr>
              <a:endParaRPr lang="en-EG"/>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0000"/>
          </a:solidFill>
          <a:ln>
            <a:noFill/>
          </a:ln>
          <a:effectLst>
            <a:outerShdw blurRad="57150" dist="19050" dir="5400000" algn="ctr" rotWithShape="0">
              <a:srgbClr val="000000">
                <a:alpha val="63000"/>
              </a:srgbClr>
            </a:outerShdw>
          </a:effectLst>
        </c:spPr>
        <c:marker>
          <c:symbol val="none"/>
        </c:marker>
        <c:dLbl>
          <c:idx val="0"/>
          <c:spPr>
            <a:solidFill>
              <a:srgbClr val="FF0000"/>
            </a:solidFill>
            <a:ln>
              <a:noFill/>
            </a:ln>
            <a:effectLst>
              <a:outerShdw blurRad="57150" dist="19050" dir="5400000" algn="ctr" rotWithShape="0">
                <a:srgbClr val="000000">
                  <a:alpha val="63000"/>
                </a:srgbClr>
              </a:outerShdw>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lt1"/>
                  </a:solidFill>
                  <a:latin typeface="+mn-lt"/>
                  <a:ea typeface="+mn-ea"/>
                  <a:cs typeface="+mn-cs"/>
                </a:defRPr>
              </a:pPr>
              <a:endParaRPr lang="en-EG"/>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F0000"/>
          </a:solidFill>
          <a:ln>
            <a:noFill/>
          </a:ln>
          <a:effectLst>
            <a:outerShdw blurRad="57150" dist="19050" dir="5400000" algn="ctr" rotWithShape="0">
              <a:srgbClr val="000000">
                <a:alpha val="63000"/>
              </a:srgbClr>
            </a:outerShdw>
          </a:effectLst>
        </c:spPr>
        <c:marker>
          <c:symbol val="none"/>
        </c:marker>
        <c:dLbl>
          <c:idx val="0"/>
          <c:spPr>
            <a:solidFill>
              <a:srgbClr val="FF0000"/>
            </a:solidFill>
            <a:ln>
              <a:noFill/>
            </a:ln>
            <a:effectLst>
              <a:outerShdw blurRad="57150" dist="19050" dir="5400000" algn="ctr" rotWithShape="0">
                <a:srgbClr val="000000">
                  <a:alpha val="63000"/>
                </a:srgbClr>
              </a:outerShdw>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lt1"/>
                  </a:solidFill>
                  <a:latin typeface="+mn-lt"/>
                  <a:ea typeface="+mn-ea"/>
                  <a:cs typeface="+mn-cs"/>
                </a:defRPr>
              </a:pPr>
              <a:endParaRPr lang="en-EG"/>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0000"/>
          </a:solidFill>
          <a:ln>
            <a:noFill/>
          </a:ln>
          <a:effectLst>
            <a:outerShdw blurRad="57150" dist="19050" dir="5400000" algn="ctr" rotWithShape="0">
              <a:srgbClr val="000000">
                <a:alpha val="63000"/>
              </a:srgbClr>
            </a:outerShdw>
          </a:effectLst>
        </c:spPr>
        <c:marker>
          <c:symbol val="none"/>
        </c:marker>
        <c:dLbl>
          <c:idx val="0"/>
          <c:spPr>
            <a:solidFill>
              <a:srgbClr val="FF0000"/>
            </a:solidFill>
            <a:ln>
              <a:noFill/>
            </a:ln>
            <a:effectLst>
              <a:outerShdw blurRad="57150" dist="19050" dir="5400000" algn="ctr" rotWithShape="0">
                <a:srgbClr val="000000">
                  <a:alpha val="63000"/>
                </a:srgbClr>
              </a:outerShdw>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lt1"/>
                  </a:solidFill>
                  <a:latin typeface="+mn-lt"/>
                  <a:ea typeface="+mn-ea"/>
                  <a:cs typeface="+mn-cs"/>
                </a:defRPr>
              </a:pPr>
              <a:endParaRPr lang="en-EG"/>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Pivot!$K$110</c:f>
              <c:strCache>
                <c:ptCount val="1"/>
                <c:pt idx="0">
                  <c:v>Total</c:v>
                </c:pt>
              </c:strCache>
            </c:strRef>
          </c:tx>
          <c:spPr>
            <a:solidFill>
              <a:srgbClr val="FF0000"/>
            </a:solidFill>
            <a:ln>
              <a:noFill/>
            </a:ln>
            <a:effectLst>
              <a:outerShdw blurRad="57150" dist="19050" dir="5400000" algn="ctr" rotWithShape="0">
                <a:srgbClr val="000000">
                  <a:alpha val="63000"/>
                </a:srgbClr>
              </a:outerShdw>
            </a:effectLst>
          </c:spPr>
          <c:invertIfNegative val="0"/>
          <c:dLbls>
            <c:spPr>
              <a:solidFill>
                <a:srgbClr val="FF0000"/>
              </a:solidFill>
              <a:ln>
                <a:noFill/>
              </a:ln>
              <a:effectLst>
                <a:outerShdw blurRad="57150" dist="19050" dir="5400000" algn="ctr" rotWithShape="0">
                  <a:srgbClr val="000000">
                    <a:alpha val="63000"/>
                  </a:srgbClr>
                </a:outerShdw>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lt1"/>
                    </a:solidFill>
                    <a:latin typeface="+mn-lt"/>
                    <a:ea typeface="+mn-ea"/>
                    <a:cs typeface="+mn-cs"/>
                  </a:defRPr>
                </a:pPr>
                <a:endParaRPr lang="en-EG"/>
              </a:p>
            </c:tx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Pivot!$J$111:$J$154</c:f>
              <c:strCache>
                <c:ptCount val="44"/>
                <c:pt idx="0">
                  <c:v>Mahmoud Samy Saad Abo El-Enein El-Hosary</c:v>
                </c:pt>
                <c:pt idx="1">
                  <c:v>Aly Magdy Aly Aly Salem</c:v>
                </c:pt>
                <c:pt idx="2">
                  <c:v>Hadeer Magdy Hamed Abdel-Ghany</c:v>
                </c:pt>
                <c:pt idx="3">
                  <c:v>Mohamed Mostafa Sayed Sobeh</c:v>
                </c:pt>
                <c:pt idx="4">
                  <c:v>Essam Mohamed Ahmed Ahmed El Taweel </c:v>
                </c:pt>
                <c:pt idx="5">
                  <c:v>Mohamed Adly </c:v>
                </c:pt>
                <c:pt idx="6">
                  <c:v>Karim Salah El Din Sayed Mahmoud El Hariri</c:v>
                </c:pt>
                <c:pt idx="7">
                  <c:v>Mohamed Emad Mahmoud Kamal Abdel-Hamid El-Khatib</c:v>
                </c:pt>
                <c:pt idx="8">
                  <c:v>Wael Mahmoud Shehata Ibrahim El Rouby</c:v>
                </c:pt>
                <c:pt idx="9">
                  <c:v>Mohamed Ahmed Mahmoud Youssef </c:v>
                </c:pt>
                <c:pt idx="10">
                  <c:v>Abdel Kader Mohamed Abdel Kader Mohamed </c:v>
                </c:pt>
                <c:pt idx="11">
                  <c:v>Asmaa Mahmoud Hosny</c:v>
                </c:pt>
                <c:pt idx="12">
                  <c:v>Mohamed Maher Abdel Moamen Naser </c:v>
                </c:pt>
                <c:pt idx="13">
                  <c:v>Mohamed Aly Abdel-Fattah Atteya</c:v>
                </c:pt>
                <c:pt idx="14">
                  <c:v>Mohamed Hatem Hassan Tawfik</c:v>
                </c:pt>
                <c:pt idx="15">
                  <c:v>Mohamed Ramadan Eissa</c:v>
                </c:pt>
                <c:pt idx="16">
                  <c:v>Ahmed Shaker Abbas Mohamed El Sayed </c:v>
                </c:pt>
                <c:pt idx="17">
                  <c:v>Karim Mohamed Abdel Hamid Bondok </c:v>
                </c:pt>
                <c:pt idx="18">
                  <c:v>Mahmoud Fekry Kasem Mahmoud Matrod</c:v>
                </c:pt>
                <c:pt idx="19">
                  <c:v>Ahmed Ezzat El Sayed Mohamed Gabr</c:v>
                </c:pt>
                <c:pt idx="20">
                  <c:v>Mohamed Ahmed Mohamed Moussa Sallam </c:v>
                </c:pt>
                <c:pt idx="21">
                  <c:v>Botros Ishaq Helmy Nageuib</c:v>
                </c:pt>
                <c:pt idx="22">
                  <c:v>Mohamed Mahmoud Abd El Atty</c:v>
                </c:pt>
                <c:pt idx="23">
                  <c:v>Marwan Ahmed  El Nawasany </c:v>
                </c:pt>
                <c:pt idx="24">
                  <c:v>Mahmoud Saad Abdallah Abo Zied</c:v>
                </c:pt>
                <c:pt idx="25">
                  <c:v>Ahmed Mohamed El Metwaly El Lawendy</c:v>
                </c:pt>
                <c:pt idx="26">
                  <c:v>Mohamed Ali Anwar Baz</c:v>
                </c:pt>
                <c:pt idx="27">
                  <c:v>Hossam El-Hassan Youssef Ramadan</c:v>
                </c:pt>
                <c:pt idx="28">
                  <c:v>Mahmoud Sabry Saad Abdel Latif</c:v>
                </c:pt>
                <c:pt idx="29">
                  <c:v>Ahmed Mohamed Mohamed Abdel Gwad Ismail </c:v>
                </c:pt>
                <c:pt idx="30">
                  <c:v>Hesham Abdel Hamid Mohamed Abdullah</c:v>
                </c:pt>
                <c:pt idx="31">
                  <c:v>Ahmed Mohamed Taher  Othman </c:v>
                </c:pt>
                <c:pt idx="32">
                  <c:v>Marwan Ahmed Khaled El-Mehdawy</c:v>
                </c:pt>
                <c:pt idx="33">
                  <c:v>Mahmoud Talaat Sayed Aly El Khatib</c:v>
                </c:pt>
                <c:pt idx="34">
                  <c:v>Ahmed Hussein Fattouh</c:v>
                </c:pt>
                <c:pt idx="35">
                  <c:v>Mostafa Abd Elaziz Abdel Maksoud Mekkawy</c:v>
                </c:pt>
                <c:pt idx="36">
                  <c:v>Yehia Mohamed Reda Abdel Wahab Lashin</c:v>
                </c:pt>
                <c:pt idx="37">
                  <c:v>Mahmoud Talaat Mahmoud Hafez El Kosary</c:v>
                </c:pt>
                <c:pt idx="38">
                  <c:v>Hisham Ahmed Ibrahim Mekky</c:v>
                </c:pt>
                <c:pt idx="39">
                  <c:v>Beshoy Yehia Riad Youssef </c:v>
                </c:pt>
                <c:pt idx="40">
                  <c:v>Ahmed Hassan Mohamed Abdel Ghany</c:v>
                </c:pt>
                <c:pt idx="41">
                  <c:v>Mohamed El Sayed Abdel Aal Abdel Latif</c:v>
                </c:pt>
                <c:pt idx="42">
                  <c:v>Ahmed Mohamed Ahmed Mahmoud Osman</c:v>
                </c:pt>
                <c:pt idx="43">
                  <c:v>Asmaa Osama Mohamed El Masry</c:v>
                </c:pt>
              </c:strCache>
            </c:strRef>
          </c:cat>
          <c:val>
            <c:numRef>
              <c:f>Pivot!$K$111:$K$154</c:f>
              <c:numCache>
                <c:formatCode>0%</c:formatCode>
                <c:ptCount val="44"/>
                <c:pt idx="0">
                  <c:v>0.47412407585985211</c:v>
                </c:pt>
                <c:pt idx="1">
                  <c:v>0.45328527862489604</c:v>
                </c:pt>
                <c:pt idx="2">
                  <c:v>0.44964539007092197</c:v>
                </c:pt>
                <c:pt idx="3">
                  <c:v>0.41139240506329117</c:v>
                </c:pt>
                <c:pt idx="4">
                  <c:v>0.40762019957665557</c:v>
                </c:pt>
                <c:pt idx="5">
                  <c:v>0.39927404718693282</c:v>
                </c:pt>
                <c:pt idx="6">
                  <c:v>0.39790337283500454</c:v>
                </c:pt>
                <c:pt idx="7">
                  <c:v>0.39722675367047311</c:v>
                </c:pt>
                <c:pt idx="8">
                  <c:v>0.39169139465875369</c:v>
                </c:pt>
                <c:pt idx="9">
                  <c:v>0.38821385176184692</c:v>
                </c:pt>
                <c:pt idx="10">
                  <c:v>0.38701839639014229</c:v>
                </c:pt>
                <c:pt idx="11">
                  <c:v>0.37464160560688115</c:v>
                </c:pt>
                <c:pt idx="12">
                  <c:v>0.37201851192595231</c:v>
                </c:pt>
                <c:pt idx="13">
                  <c:v>0.37040032349373231</c:v>
                </c:pt>
                <c:pt idx="14">
                  <c:v>0.36567164179104478</c:v>
                </c:pt>
                <c:pt idx="15">
                  <c:v>0.36476256022023401</c:v>
                </c:pt>
                <c:pt idx="16">
                  <c:v>0.35701140964298861</c:v>
                </c:pt>
                <c:pt idx="17">
                  <c:v>0.34266517357222842</c:v>
                </c:pt>
                <c:pt idx="18">
                  <c:v>0.33838230839139655</c:v>
                </c:pt>
                <c:pt idx="19">
                  <c:v>0.32643524699599463</c:v>
                </c:pt>
                <c:pt idx="20">
                  <c:v>0.32295918367346937</c:v>
                </c:pt>
                <c:pt idx="21">
                  <c:v>0.31047120418848168</c:v>
                </c:pt>
                <c:pt idx="22">
                  <c:v>0.3081761006289308</c:v>
                </c:pt>
                <c:pt idx="23">
                  <c:v>0.30510375771172182</c:v>
                </c:pt>
                <c:pt idx="24">
                  <c:v>0.29706717123935666</c:v>
                </c:pt>
                <c:pt idx="25">
                  <c:v>0.29374110953058319</c:v>
                </c:pt>
                <c:pt idx="26">
                  <c:v>0.28678304239401498</c:v>
                </c:pt>
                <c:pt idx="27">
                  <c:v>0.28658404000869753</c:v>
                </c:pt>
                <c:pt idx="28">
                  <c:v>0.2824180895246885</c:v>
                </c:pt>
                <c:pt idx="29">
                  <c:v>0.27453616563592365</c:v>
                </c:pt>
                <c:pt idx="30">
                  <c:v>0.26709573612228482</c:v>
                </c:pt>
                <c:pt idx="31">
                  <c:v>0.26042177538008826</c:v>
                </c:pt>
                <c:pt idx="32">
                  <c:v>0.25292587776332898</c:v>
                </c:pt>
                <c:pt idx="33">
                  <c:v>0.24803991446899501</c:v>
                </c:pt>
                <c:pt idx="34">
                  <c:v>0.24604810996563573</c:v>
                </c:pt>
                <c:pt idx="35">
                  <c:v>0.22805429864253393</c:v>
                </c:pt>
                <c:pt idx="36">
                  <c:v>0.22570532915360503</c:v>
                </c:pt>
                <c:pt idx="37">
                  <c:v>0.18615554329840045</c:v>
                </c:pt>
                <c:pt idx="38">
                  <c:v>0.16739130434782609</c:v>
                </c:pt>
                <c:pt idx="39">
                  <c:v>0.12771739130434784</c:v>
                </c:pt>
                <c:pt idx="40">
                  <c:v>0.12545587162654998</c:v>
                </c:pt>
                <c:pt idx="41">
                  <c:v>0.12330255296034763</c:v>
                </c:pt>
                <c:pt idx="42">
                  <c:v>7.8351908139142182E-2</c:v>
                </c:pt>
                <c:pt idx="43">
                  <c:v>7.2231139646869988E-2</c:v>
                </c:pt>
              </c:numCache>
            </c:numRef>
          </c:val>
          <c:extLst>
            <c:ext xmlns:c16="http://schemas.microsoft.com/office/drawing/2014/chart" uri="{C3380CC4-5D6E-409C-BE32-E72D297353CC}">
              <c16:uniqueId val="{00000000-D937-1E42-8A46-160F14485D10}"/>
            </c:ext>
          </c:extLst>
        </c:ser>
        <c:dLbls>
          <c:showLegendKey val="0"/>
          <c:showVal val="0"/>
          <c:showCatName val="0"/>
          <c:showSerName val="0"/>
          <c:showPercent val="0"/>
          <c:showBubbleSize val="0"/>
        </c:dLbls>
        <c:gapWidth val="219"/>
        <c:overlap val="-27"/>
        <c:axId val="1558007056"/>
        <c:axId val="1515589408"/>
      </c:barChart>
      <c:catAx>
        <c:axId val="15580070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EG"/>
          </a:p>
        </c:txPr>
        <c:crossAx val="1515589408"/>
        <c:crosses val="autoZero"/>
        <c:auto val="1"/>
        <c:lblAlgn val="ctr"/>
        <c:lblOffset val="100"/>
        <c:noMultiLvlLbl val="0"/>
      </c:catAx>
      <c:valAx>
        <c:axId val="1515589408"/>
        <c:scaling>
          <c:orientation val="minMax"/>
        </c:scaling>
        <c:delete val="1"/>
        <c:axPos val="l"/>
        <c:numFmt formatCode="0%" sourceLinked="1"/>
        <c:majorTickMark val="none"/>
        <c:minorTickMark val="none"/>
        <c:tickLblPos val="nextTo"/>
        <c:crossAx val="1558007056"/>
        <c:crosses val="autoZero"/>
        <c:crossBetween val="between"/>
      </c:valAx>
    </c:plotArea>
    <c:plotVisOnly val="1"/>
    <c:dispBlanksAs val="gap"/>
    <c:showDLblsOverMax val="0"/>
    <c:extLst/>
  </c:chart>
  <c:spPr>
    <a:noFill/>
    <a:ln w="9525" cap="flat" cmpd="sng" algn="ctr">
      <a:noFill/>
      <a:round/>
    </a:ln>
    <a:effectLst/>
  </c:spPr>
  <c:txPr>
    <a:bodyPr/>
    <a:lstStyle/>
    <a:p>
      <a:pPr>
        <a:defRPr/>
      </a:pPr>
      <a:endParaRPr lang="en-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9050">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320E-5341-A164-7157BC3D0BD5}"/>
              </c:ext>
            </c:extLst>
          </c:dPt>
          <c:dPt>
            <c:idx val="1"/>
            <c:bubble3D val="0"/>
            <c:spPr>
              <a:solidFill>
                <a:srgbClr val="FF0000"/>
              </a:solidFill>
              <a:ln w="19050">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320E-5341-A164-7157BC3D0BD5}"/>
              </c:ext>
            </c:extLst>
          </c:dPt>
          <c:val>
            <c:numRef>
              <c:f>Pivot!$C$8:$C$9</c:f>
              <c:numCache>
                <c:formatCode>0%</c:formatCode>
                <c:ptCount val="2"/>
                <c:pt idx="0">
                  <c:v>1.578544061302682</c:v>
                </c:pt>
                <c:pt idx="1">
                  <c:v>0</c:v>
                </c:pt>
              </c:numCache>
            </c:numRef>
          </c:val>
          <c:extLst>
            <c:ext xmlns:c16="http://schemas.microsoft.com/office/drawing/2014/chart" uri="{C3380CC4-5D6E-409C-BE32-E72D297353CC}">
              <c16:uniqueId val="{00000004-320E-5341-A164-7157BC3D0BD5}"/>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EG"/>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9050">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5BC0-0C4C-9F19-5D1933F8FC9C}"/>
              </c:ext>
            </c:extLst>
          </c:dPt>
          <c:dPt>
            <c:idx val="1"/>
            <c:bubble3D val="0"/>
            <c:spPr>
              <a:solidFill>
                <a:srgbClr val="FF0000"/>
              </a:solidFill>
              <a:ln w="19050">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5BC0-0C4C-9F19-5D1933F8FC9C}"/>
              </c:ext>
            </c:extLst>
          </c:dPt>
          <c:val>
            <c:numRef>
              <c:f>Pivot!$D$8:$D$9</c:f>
              <c:numCache>
                <c:formatCode>0%</c:formatCode>
                <c:ptCount val="2"/>
                <c:pt idx="0">
                  <c:v>0.3079408905975593</c:v>
                </c:pt>
                <c:pt idx="1">
                  <c:v>0.1920591094024407</c:v>
                </c:pt>
              </c:numCache>
            </c:numRef>
          </c:val>
          <c:extLst>
            <c:ext xmlns:c16="http://schemas.microsoft.com/office/drawing/2014/chart" uri="{C3380CC4-5D6E-409C-BE32-E72D297353CC}">
              <c16:uniqueId val="{00000004-5BC0-0C4C-9F19-5D1933F8FC9C}"/>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EG"/>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9050">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500F-BB44-8019-26E2F04C0F62}"/>
              </c:ext>
            </c:extLst>
          </c:dPt>
          <c:dPt>
            <c:idx val="1"/>
            <c:bubble3D val="0"/>
            <c:spPr>
              <a:solidFill>
                <a:srgbClr val="FF0000"/>
              </a:solidFill>
              <a:ln w="19050">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500F-BB44-8019-26E2F04C0F62}"/>
              </c:ext>
            </c:extLst>
          </c:dPt>
          <c:val>
            <c:numRef>
              <c:f>Pivot!$A$8:$A$9</c:f>
              <c:numCache>
                <c:formatCode>0%</c:formatCode>
                <c:ptCount val="2"/>
                <c:pt idx="0">
                  <c:v>1.0801175196055186</c:v>
                </c:pt>
                <c:pt idx="1">
                  <c:v>0</c:v>
                </c:pt>
              </c:numCache>
            </c:numRef>
          </c:val>
          <c:extLst>
            <c:ext xmlns:c16="http://schemas.microsoft.com/office/drawing/2014/chart" uri="{C3380CC4-5D6E-409C-BE32-E72D297353CC}">
              <c16:uniqueId val="{00000004-500F-BB44-8019-26E2F04C0F62}"/>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EG"/>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9050">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AEF8-2E4B-B983-1CBD860178A9}"/>
              </c:ext>
            </c:extLst>
          </c:dPt>
          <c:dPt>
            <c:idx val="1"/>
            <c:bubble3D val="0"/>
            <c:spPr>
              <a:solidFill>
                <a:srgbClr val="FF0000"/>
              </a:solidFill>
              <a:ln w="19050">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AEF8-2E4B-B983-1CBD860178A9}"/>
              </c:ext>
            </c:extLst>
          </c:dPt>
          <c:val>
            <c:numRef>
              <c:f>Pivot!$B$8:$B$9</c:f>
              <c:numCache>
                <c:formatCode>0%</c:formatCode>
                <c:ptCount val="2"/>
                <c:pt idx="0">
                  <c:v>0.49678869935300574</c:v>
                </c:pt>
                <c:pt idx="1">
                  <c:v>0.50321130064699426</c:v>
                </c:pt>
              </c:numCache>
            </c:numRef>
          </c:val>
          <c:extLst>
            <c:ext xmlns:c16="http://schemas.microsoft.com/office/drawing/2014/chart" uri="{C3380CC4-5D6E-409C-BE32-E72D297353CC}">
              <c16:uniqueId val="{00000004-AEF8-2E4B-B983-1CBD860178A9}"/>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EG"/>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9050">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AA8B-5744-8658-A0CB7374D64F}"/>
              </c:ext>
            </c:extLst>
          </c:dPt>
          <c:dPt>
            <c:idx val="1"/>
            <c:bubble3D val="0"/>
            <c:spPr>
              <a:solidFill>
                <a:srgbClr val="FF0000"/>
              </a:solidFill>
              <a:ln w="19050">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AA8B-5744-8658-A0CB7374D64F}"/>
              </c:ext>
            </c:extLst>
          </c:dPt>
          <c:val>
            <c:numRef>
              <c:f>Pivot!$C$8:$C$9</c:f>
              <c:numCache>
                <c:formatCode>0%</c:formatCode>
                <c:ptCount val="2"/>
                <c:pt idx="0">
                  <c:v>1.578544061302682</c:v>
                </c:pt>
                <c:pt idx="1">
                  <c:v>0</c:v>
                </c:pt>
              </c:numCache>
            </c:numRef>
          </c:val>
          <c:extLst>
            <c:ext xmlns:c16="http://schemas.microsoft.com/office/drawing/2014/chart" uri="{C3380CC4-5D6E-409C-BE32-E72D297353CC}">
              <c16:uniqueId val="{00000004-AA8B-5744-8658-A0CB7374D64F}"/>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EG"/>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9050">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A589-E34D-ADC1-308D7288972E}"/>
              </c:ext>
            </c:extLst>
          </c:dPt>
          <c:dPt>
            <c:idx val="1"/>
            <c:bubble3D val="0"/>
            <c:spPr>
              <a:solidFill>
                <a:srgbClr val="FF0000"/>
              </a:solidFill>
              <a:ln w="19050">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A589-E34D-ADC1-308D7288972E}"/>
              </c:ext>
            </c:extLst>
          </c:dPt>
          <c:val>
            <c:numRef>
              <c:f>Pivot!$D$8:$D$9</c:f>
              <c:numCache>
                <c:formatCode>0%</c:formatCode>
                <c:ptCount val="2"/>
                <c:pt idx="0">
                  <c:v>0.3079408905975593</c:v>
                </c:pt>
                <c:pt idx="1">
                  <c:v>0.1920591094024407</c:v>
                </c:pt>
              </c:numCache>
            </c:numRef>
          </c:val>
          <c:extLst>
            <c:ext xmlns:c16="http://schemas.microsoft.com/office/drawing/2014/chart" uri="{C3380CC4-5D6E-409C-BE32-E72D297353CC}">
              <c16:uniqueId val="{00000004-A589-E34D-ADC1-308D7288972E}"/>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EG"/>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[RMs Project.xlsx]Pivot!PivotTable1</c:name>
    <c:fmtId val="18"/>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G"/>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lumMod val="75000"/>
              </a:schemeClr>
            </a:solidFill>
            <a:round/>
          </a:ln>
          <a:effectLst>
            <a:outerShdw blurRad="57150" dist="19050" dir="5400000" algn="ctr" rotWithShape="0">
              <a:srgbClr val="000000">
                <a:alpha val="63000"/>
              </a:srgbClr>
            </a:outerShdw>
          </a:effectLst>
        </c:spPr>
        <c:marker>
          <c:symbol val="none"/>
        </c:marker>
        <c:dLbl>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lt1"/>
                  </a:solidFill>
                  <a:latin typeface="+mn-lt"/>
                  <a:ea typeface="+mn-ea"/>
                  <a:cs typeface="+mn-cs"/>
                </a:defRPr>
              </a:pPr>
              <a:endParaRPr lang="en-EG"/>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rgbClr val="FFC000"/>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Pivot!$B$90</c:f>
              <c:strCache>
                <c:ptCount val="1"/>
                <c:pt idx="0">
                  <c:v>Average of Live Accounts - %</c:v>
                </c:pt>
              </c:strCache>
            </c:strRef>
          </c:tx>
          <c:spPr>
            <a:ln w="28575" cap="rnd">
              <a:solidFill>
                <a:schemeClr val="accent1">
                  <a:lumMod val="75000"/>
                </a:schemeClr>
              </a:solidFill>
              <a:round/>
            </a:ln>
            <a:effectLst>
              <a:outerShdw blurRad="57150" dist="19050" dir="5400000" algn="ctr" rotWithShape="0">
                <a:srgbClr val="000000">
                  <a:alpha val="63000"/>
                </a:srgbClr>
              </a:outerShdw>
            </a:effectLst>
          </c:spPr>
          <c:marker>
            <c:symbol val="none"/>
          </c:marker>
          <c:dLbls>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lt1"/>
                    </a:solidFill>
                    <a:latin typeface="+mn-lt"/>
                    <a:ea typeface="+mn-ea"/>
                    <a:cs typeface="+mn-cs"/>
                  </a:defRPr>
                </a:pPr>
                <a:endParaRPr lang="en-EG"/>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Pivot!$A$91:$A$96</c:f>
              <c:strCache>
                <c:ptCount val="6"/>
                <c:pt idx="0">
                  <c:v>Jan</c:v>
                </c:pt>
                <c:pt idx="1">
                  <c:v>Feb</c:v>
                </c:pt>
                <c:pt idx="2">
                  <c:v>March</c:v>
                </c:pt>
                <c:pt idx="3">
                  <c:v>April</c:v>
                </c:pt>
                <c:pt idx="4">
                  <c:v>May</c:v>
                </c:pt>
                <c:pt idx="5">
                  <c:v>June</c:v>
                </c:pt>
              </c:strCache>
            </c:strRef>
          </c:cat>
          <c:val>
            <c:numRef>
              <c:f>Pivot!$B$91:$B$96</c:f>
              <c:numCache>
                <c:formatCode>0%</c:formatCode>
                <c:ptCount val="6"/>
                <c:pt idx="0">
                  <c:v>1.0342869533502961</c:v>
                </c:pt>
                <c:pt idx="1">
                  <c:v>1.1677540307115613</c:v>
                </c:pt>
                <c:pt idx="2">
                  <c:v>1.2736335076069016</c:v>
                </c:pt>
                <c:pt idx="3">
                  <c:v>1.2794560514333471</c:v>
                </c:pt>
                <c:pt idx="4">
                  <c:v>0.69279944442426655</c:v>
                </c:pt>
                <c:pt idx="5">
                  <c:v>1.0434863046440463</c:v>
                </c:pt>
              </c:numCache>
            </c:numRef>
          </c:val>
          <c:smooth val="0"/>
          <c:extLst>
            <c:ext xmlns:c16="http://schemas.microsoft.com/office/drawing/2014/chart" uri="{C3380CC4-5D6E-409C-BE32-E72D297353CC}">
              <c16:uniqueId val="{00000003-A9F6-264D-9316-9B79408AC036}"/>
            </c:ext>
          </c:extLst>
        </c:ser>
        <c:ser>
          <c:idx val="1"/>
          <c:order val="1"/>
          <c:tx>
            <c:strRef>
              <c:f>Pivot!$C$90</c:f>
              <c:strCache>
                <c:ptCount val="1"/>
                <c:pt idx="0">
                  <c:v>Sum of Target</c:v>
                </c:pt>
              </c:strCache>
            </c:strRef>
          </c:tx>
          <c:spPr>
            <a:ln w="28575" cap="rnd">
              <a:solidFill>
                <a:srgbClr val="FFC000"/>
              </a:solidFill>
              <a:round/>
            </a:ln>
            <a:effectLst>
              <a:outerShdw blurRad="57150" dist="19050" dir="5400000" algn="ctr" rotWithShape="0">
                <a:srgbClr val="000000">
                  <a:alpha val="63000"/>
                </a:srgbClr>
              </a:outerShdw>
            </a:effectLst>
          </c:spPr>
          <c:marker>
            <c:symbol val="none"/>
          </c:marker>
          <c:cat>
            <c:strRef>
              <c:f>Pivot!$A$91:$A$96</c:f>
              <c:strCache>
                <c:ptCount val="6"/>
                <c:pt idx="0">
                  <c:v>Jan</c:v>
                </c:pt>
                <c:pt idx="1">
                  <c:v>Feb</c:v>
                </c:pt>
                <c:pt idx="2">
                  <c:v>March</c:v>
                </c:pt>
                <c:pt idx="3">
                  <c:v>April</c:v>
                </c:pt>
                <c:pt idx="4">
                  <c:v>May</c:v>
                </c:pt>
                <c:pt idx="5">
                  <c:v>June</c:v>
                </c:pt>
              </c:strCache>
            </c:strRef>
          </c:cat>
          <c:val>
            <c:numRef>
              <c:f>Pivot!$C$91:$C$96</c:f>
              <c:numCache>
                <c:formatCode>0%</c:formatCode>
                <c:ptCount val="6"/>
                <c:pt idx="0">
                  <c:v>1</c:v>
                </c:pt>
                <c:pt idx="1">
                  <c:v>1</c:v>
                </c:pt>
                <c:pt idx="2">
                  <c:v>1</c:v>
                </c:pt>
                <c:pt idx="3">
                  <c:v>1</c:v>
                </c:pt>
                <c:pt idx="4">
                  <c:v>1</c:v>
                </c:pt>
                <c:pt idx="5">
                  <c:v>1</c:v>
                </c:pt>
              </c:numCache>
            </c:numRef>
          </c:val>
          <c:smooth val="0"/>
          <c:extLst>
            <c:ext xmlns:c16="http://schemas.microsoft.com/office/drawing/2014/chart" uri="{C3380CC4-5D6E-409C-BE32-E72D297353CC}">
              <c16:uniqueId val="{00000004-A9F6-264D-9316-9B79408AC036}"/>
            </c:ext>
          </c:extLst>
        </c:ser>
        <c:dLbls>
          <c:showLegendKey val="0"/>
          <c:showVal val="0"/>
          <c:showCatName val="0"/>
          <c:showSerName val="0"/>
          <c:showPercent val="0"/>
          <c:showBubbleSize val="0"/>
        </c:dLbls>
        <c:smooth val="0"/>
        <c:axId val="962456735"/>
        <c:axId val="583907423"/>
      </c:lineChart>
      <c:catAx>
        <c:axId val="9624567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EG"/>
          </a:p>
        </c:txPr>
        <c:crossAx val="583907423"/>
        <c:crosses val="autoZero"/>
        <c:auto val="1"/>
        <c:lblAlgn val="ctr"/>
        <c:lblOffset val="100"/>
        <c:noMultiLvlLbl val="0"/>
      </c:catAx>
      <c:valAx>
        <c:axId val="583907423"/>
        <c:scaling>
          <c:orientation val="minMax"/>
        </c:scaling>
        <c:delete val="1"/>
        <c:axPos val="l"/>
        <c:numFmt formatCode="0%" sourceLinked="1"/>
        <c:majorTickMark val="none"/>
        <c:minorTickMark val="none"/>
        <c:tickLblPos val="nextTo"/>
        <c:crossAx val="9624567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3.png"/><Relationship Id="rId13" Type="http://schemas.openxmlformats.org/officeDocument/2006/relationships/hyperlink" Target="#'Regions - Below Target'!A1"/><Relationship Id="rId3" Type="http://schemas.openxmlformats.org/officeDocument/2006/relationships/chart" Target="../charts/chart3.xml"/><Relationship Id="rId7" Type="http://schemas.openxmlformats.org/officeDocument/2006/relationships/image" Target="../media/image2.svg"/><Relationship Id="rId12" Type="http://schemas.openxmlformats.org/officeDocument/2006/relationships/image" Target="../media/image6.sv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1.png"/><Relationship Id="rId11" Type="http://schemas.openxmlformats.org/officeDocument/2006/relationships/image" Target="../media/image5.png"/><Relationship Id="rId5" Type="http://schemas.openxmlformats.org/officeDocument/2006/relationships/hyperlink" Target="#'RMs - Below Target'!A1"/><Relationship Id="rId15" Type="http://schemas.openxmlformats.org/officeDocument/2006/relationships/image" Target="../media/image8.svg"/><Relationship Id="rId10" Type="http://schemas.openxmlformats.org/officeDocument/2006/relationships/hyperlink" Target="#Trend!A1"/><Relationship Id="rId4" Type="http://schemas.openxmlformats.org/officeDocument/2006/relationships/chart" Target="../charts/chart4.xml"/><Relationship Id="rId9" Type="http://schemas.openxmlformats.org/officeDocument/2006/relationships/image" Target="../media/image4.svg"/><Relationship Id="rId14" Type="http://schemas.openxmlformats.org/officeDocument/2006/relationships/image" Target="../media/image7.png"/></Relationships>
</file>

<file path=xl/drawings/_rels/drawing2.xml.rels><?xml version="1.0" encoding="UTF-8" standalone="yes"?>
<Relationships xmlns="http://schemas.openxmlformats.org/package/2006/relationships"><Relationship Id="rId8" Type="http://schemas.openxmlformats.org/officeDocument/2006/relationships/hyperlink" Target="#'RMs - Below Target'!A1"/><Relationship Id="rId13" Type="http://schemas.openxmlformats.org/officeDocument/2006/relationships/image" Target="../media/image11.svg"/><Relationship Id="rId18" Type="http://schemas.openxmlformats.org/officeDocument/2006/relationships/image" Target="../media/image14.svg"/><Relationship Id="rId3" Type="http://schemas.openxmlformats.org/officeDocument/2006/relationships/chart" Target="../charts/chart7.xml"/><Relationship Id="rId7" Type="http://schemas.openxmlformats.org/officeDocument/2006/relationships/chart" Target="../charts/chart11.xml"/><Relationship Id="rId12" Type="http://schemas.openxmlformats.org/officeDocument/2006/relationships/image" Target="../media/image10.png"/><Relationship Id="rId17" Type="http://schemas.openxmlformats.org/officeDocument/2006/relationships/image" Target="../media/image7.png"/><Relationship Id="rId2" Type="http://schemas.openxmlformats.org/officeDocument/2006/relationships/chart" Target="../charts/chart6.xml"/><Relationship Id="rId16" Type="http://schemas.openxmlformats.org/officeDocument/2006/relationships/hyperlink" Target="#'Regions - Below Target'!A1"/><Relationship Id="rId1" Type="http://schemas.openxmlformats.org/officeDocument/2006/relationships/chart" Target="../charts/chart5.xml"/><Relationship Id="rId6" Type="http://schemas.openxmlformats.org/officeDocument/2006/relationships/chart" Target="../charts/chart10.xml"/><Relationship Id="rId11" Type="http://schemas.openxmlformats.org/officeDocument/2006/relationships/hyperlink" Target="#Dashboard!A1"/><Relationship Id="rId5" Type="http://schemas.openxmlformats.org/officeDocument/2006/relationships/chart" Target="../charts/chart9.xml"/><Relationship Id="rId15" Type="http://schemas.openxmlformats.org/officeDocument/2006/relationships/image" Target="../media/image13.svg"/><Relationship Id="rId10" Type="http://schemas.openxmlformats.org/officeDocument/2006/relationships/image" Target="../media/image9.svg"/><Relationship Id="rId4" Type="http://schemas.openxmlformats.org/officeDocument/2006/relationships/chart" Target="../charts/chart8.xml"/><Relationship Id="rId9" Type="http://schemas.openxmlformats.org/officeDocument/2006/relationships/image" Target="../media/image1.png"/><Relationship Id="rId14" Type="http://schemas.openxmlformats.org/officeDocument/2006/relationships/image" Target="../media/image12.png"/></Relationships>
</file>

<file path=xl/drawings/_rels/drawing3.xml.rels><?xml version="1.0" encoding="UTF-8" standalone="yes"?>
<Relationships xmlns="http://schemas.openxmlformats.org/package/2006/relationships"><Relationship Id="rId8" Type="http://schemas.openxmlformats.org/officeDocument/2006/relationships/chart" Target="../charts/chart19.xml"/><Relationship Id="rId13" Type="http://schemas.openxmlformats.org/officeDocument/2006/relationships/image" Target="../media/image10.png"/><Relationship Id="rId18" Type="http://schemas.openxmlformats.org/officeDocument/2006/relationships/image" Target="../media/image16.png"/><Relationship Id="rId3" Type="http://schemas.openxmlformats.org/officeDocument/2006/relationships/chart" Target="../charts/chart14.xml"/><Relationship Id="rId7" Type="http://schemas.openxmlformats.org/officeDocument/2006/relationships/chart" Target="../charts/chart18.xml"/><Relationship Id="rId12" Type="http://schemas.openxmlformats.org/officeDocument/2006/relationships/hyperlink" Target="#Dashboard!A1"/><Relationship Id="rId17" Type="http://schemas.openxmlformats.org/officeDocument/2006/relationships/image" Target="../media/image15.svg"/><Relationship Id="rId2" Type="http://schemas.openxmlformats.org/officeDocument/2006/relationships/chart" Target="../charts/chart13.xml"/><Relationship Id="rId16" Type="http://schemas.openxmlformats.org/officeDocument/2006/relationships/image" Target="../media/image5.png"/><Relationship Id="rId1" Type="http://schemas.openxmlformats.org/officeDocument/2006/relationships/chart" Target="../charts/chart12.xml"/><Relationship Id="rId6" Type="http://schemas.openxmlformats.org/officeDocument/2006/relationships/chart" Target="../charts/chart17.xml"/><Relationship Id="rId11" Type="http://schemas.openxmlformats.org/officeDocument/2006/relationships/image" Target="../media/image9.svg"/><Relationship Id="rId5" Type="http://schemas.openxmlformats.org/officeDocument/2006/relationships/chart" Target="../charts/chart16.xml"/><Relationship Id="rId15" Type="http://schemas.openxmlformats.org/officeDocument/2006/relationships/hyperlink" Target="#Trend!A1"/><Relationship Id="rId10" Type="http://schemas.openxmlformats.org/officeDocument/2006/relationships/image" Target="../media/image1.png"/><Relationship Id="rId19" Type="http://schemas.openxmlformats.org/officeDocument/2006/relationships/image" Target="../media/image17.svg"/><Relationship Id="rId4" Type="http://schemas.openxmlformats.org/officeDocument/2006/relationships/chart" Target="../charts/chart15.xml"/><Relationship Id="rId9" Type="http://schemas.openxmlformats.org/officeDocument/2006/relationships/hyperlink" Target="#'RMs - Below Target'!A1"/><Relationship Id="rId14" Type="http://schemas.openxmlformats.org/officeDocument/2006/relationships/image" Target="../media/image11.svg"/></Relationships>
</file>

<file path=xl/drawings/_rels/drawing4.xml.rels><?xml version="1.0" encoding="UTF-8" standalone="yes"?>
<Relationships xmlns="http://schemas.openxmlformats.org/package/2006/relationships"><Relationship Id="rId8" Type="http://schemas.openxmlformats.org/officeDocument/2006/relationships/chart" Target="../charts/chart27.xml"/><Relationship Id="rId13" Type="http://schemas.openxmlformats.org/officeDocument/2006/relationships/image" Target="../media/image11.svg"/><Relationship Id="rId18" Type="http://schemas.openxmlformats.org/officeDocument/2006/relationships/image" Target="../media/image7.png"/><Relationship Id="rId3" Type="http://schemas.openxmlformats.org/officeDocument/2006/relationships/chart" Target="../charts/chart22.xml"/><Relationship Id="rId7" Type="http://schemas.openxmlformats.org/officeDocument/2006/relationships/chart" Target="../charts/chart26.xml"/><Relationship Id="rId12" Type="http://schemas.openxmlformats.org/officeDocument/2006/relationships/image" Target="../media/image10.png"/><Relationship Id="rId17" Type="http://schemas.openxmlformats.org/officeDocument/2006/relationships/hyperlink" Target="#'Regions - Below Target'!A1"/><Relationship Id="rId2" Type="http://schemas.openxmlformats.org/officeDocument/2006/relationships/chart" Target="../charts/chart21.xml"/><Relationship Id="rId16" Type="http://schemas.openxmlformats.org/officeDocument/2006/relationships/image" Target="../media/image15.svg"/><Relationship Id="rId1" Type="http://schemas.openxmlformats.org/officeDocument/2006/relationships/chart" Target="../charts/chart20.xml"/><Relationship Id="rId6" Type="http://schemas.openxmlformats.org/officeDocument/2006/relationships/chart" Target="../charts/chart25.xml"/><Relationship Id="rId11" Type="http://schemas.openxmlformats.org/officeDocument/2006/relationships/hyperlink" Target="#Dashboard!A1"/><Relationship Id="rId5" Type="http://schemas.openxmlformats.org/officeDocument/2006/relationships/chart" Target="../charts/chart24.xml"/><Relationship Id="rId15" Type="http://schemas.openxmlformats.org/officeDocument/2006/relationships/image" Target="../media/image5.png"/><Relationship Id="rId10" Type="http://schemas.openxmlformats.org/officeDocument/2006/relationships/image" Target="../media/image19.svg"/><Relationship Id="rId19" Type="http://schemas.openxmlformats.org/officeDocument/2006/relationships/image" Target="../media/image14.svg"/><Relationship Id="rId4" Type="http://schemas.openxmlformats.org/officeDocument/2006/relationships/chart" Target="../charts/chart23.xml"/><Relationship Id="rId9" Type="http://schemas.openxmlformats.org/officeDocument/2006/relationships/image" Target="../media/image18.png"/><Relationship Id="rId14" Type="http://schemas.openxmlformats.org/officeDocument/2006/relationships/hyperlink" Target="#Trend!A1"/></Relationships>
</file>

<file path=xl/drawings/drawing1.xml><?xml version="1.0" encoding="utf-8"?>
<xdr:wsDr xmlns:xdr="http://schemas.openxmlformats.org/drawingml/2006/spreadsheetDrawing" xmlns:a="http://schemas.openxmlformats.org/drawingml/2006/main">
  <xdr:twoCellAnchor>
    <xdr:from>
      <xdr:col>6</xdr:col>
      <xdr:colOff>719667</xdr:colOff>
      <xdr:row>0</xdr:row>
      <xdr:rowOff>42333</xdr:rowOff>
    </xdr:from>
    <xdr:to>
      <xdr:col>23</xdr:col>
      <xdr:colOff>354998</xdr:colOff>
      <xdr:row>3</xdr:row>
      <xdr:rowOff>151192</xdr:rowOff>
    </xdr:to>
    <xdr:sp macro="" textlink="">
      <xdr:nvSpPr>
        <xdr:cNvPr id="4" name="Rounded Rectangle 3">
          <a:extLst>
            <a:ext uri="{FF2B5EF4-FFF2-40B4-BE49-F238E27FC236}">
              <a16:creationId xmlns:a16="http://schemas.microsoft.com/office/drawing/2014/main" id="{DE7A4902-D93D-3D49-AFED-571A0B8051FB}"/>
            </a:ext>
          </a:extLst>
        </xdr:cNvPr>
        <xdr:cNvSpPr/>
      </xdr:nvSpPr>
      <xdr:spPr>
        <a:xfrm>
          <a:off x="5672667" y="889000"/>
          <a:ext cx="13668831" cy="743859"/>
        </a:xfrm>
        <a:prstGeom prst="round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n-US" sz="2400" b="1"/>
            <a:t>OVER</a:t>
          </a:r>
          <a:r>
            <a:rPr lang="en-US" sz="2400" b="1" baseline="0"/>
            <a:t>VIEW</a:t>
          </a:r>
          <a:endParaRPr lang="en-US" sz="2400" b="1"/>
        </a:p>
      </xdr:txBody>
    </xdr:sp>
    <xdr:clientData/>
  </xdr:twoCellAnchor>
  <xdr:twoCellAnchor>
    <xdr:from>
      <xdr:col>3</xdr:col>
      <xdr:colOff>512654</xdr:colOff>
      <xdr:row>4</xdr:row>
      <xdr:rowOff>99795</xdr:rowOff>
    </xdr:from>
    <xdr:to>
      <xdr:col>9</xdr:col>
      <xdr:colOff>479020</xdr:colOff>
      <xdr:row>49</xdr:row>
      <xdr:rowOff>79551</xdr:rowOff>
    </xdr:to>
    <xdr:grpSp>
      <xdr:nvGrpSpPr>
        <xdr:cNvPr id="10" name="Group 9">
          <a:extLst>
            <a:ext uri="{FF2B5EF4-FFF2-40B4-BE49-F238E27FC236}">
              <a16:creationId xmlns:a16="http://schemas.microsoft.com/office/drawing/2014/main" id="{4E3AA3CA-B6B7-C430-61A5-D46F543005B0}"/>
            </a:ext>
          </a:extLst>
        </xdr:cNvPr>
        <xdr:cNvGrpSpPr/>
      </xdr:nvGrpSpPr>
      <xdr:grpSpPr>
        <a:xfrm>
          <a:off x="3014744" y="933825"/>
          <a:ext cx="4970545" cy="9646920"/>
          <a:chOff x="3016368" y="898081"/>
          <a:chExt cx="4973795" cy="9233885"/>
        </a:xfrm>
      </xdr:grpSpPr>
      <xdr:sp macro="" textlink="">
        <xdr:nvSpPr>
          <xdr:cNvPr id="3" name="Rounded Rectangle 2">
            <a:extLst>
              <a:ext uri="{FF2B5EF4-FFF2-40B4-BE49-F238E27FC236}">
                <a16:creationId xmlns:a16="http://schemas.microsoft.com/office/drawing/2014/main" id="{BD73BC40-4129-094D-8271-35494858F89B}"/>
              </a:ext>
            </a:extLst>
          </xdr:cNvPr>
          <xdr:cNvSpPr/>
        </xdr:nvSpPr>
        <xdr:spPr>
          <a:xfrm>
            <a:off x="3016368" y="916224"/>
            <a:ext cx="4973795" cy="9215742"/>
          </a:xfrm>
          <a:prstGeom prst="roundRect">
            <a:avLst/>
          </a:prstGeom>
          <a:noFill/>
          <a:ln>
            <a:solidFill>
              <a:srgbClr val="0070C0"/>
            </a:solidFill>
          </a:ln>
          <a:effectLst>
            <a:outerShdw blurRad="399259" dir="21540000" algn="l" rotWithShape="0">
              <a:schemeClr val="accent1">
                <a:lumMod val="50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Rounded Rectangle 10">
            <a:extLst>
              <a:ext uri="{FF2B5EF4-FFF2-40B4-BE49-F238E27FC236}">
                <a16:creationId xmlns:a16="http://schemas.microsoft.com/office/drawing/2014/main" id="{F8C26181-2B9D-6040-A3D4-7B8850707DEC}"/>
              </a:ext>
            </a:extLst>
          </xdr:cNvPr>
          <xdr:cNvSpPr/>
        </xdr:nvSpPr>
        <xdr:spPr>
          <a:xfrm>
            <a:off x="3651764" y="898081"/>
            <a:ext cx="3703003" cy="711759"/>
          </a:xfrm>
          <a:prstGeom prst="round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n-US" sz="2800" b="1"/>
              <a:t>Live Accounts</a:t>
            </a:r>
          </a:p>
        </xdr:txBody>
      </xdr:sp>
      <xdr:sp macro="" textlink="Pivot!C1">
        <xdr:nvSpPr>
          <xdr:cNvPr id="12" name="Rounded Rectangle 11">
            <a:extLst>
              <a:ext uri="{FF2B5EF4-FFF2-40B4-BE49-F238E27FC236}">
                <a16:creationId xmlns:a16="http://schemas.microsoft.com/office/drawing/2014/main" id="{427B625F-A701-BB4D-BF63-04294943A7AC}"/>
              </a:ext>
            </a:extLst>
          </xdr:cNvPr>
          <xdr:cNvSpPr/>
        </xdr:nvSpPr>
        <xdr:spPr>
          <a:xfrm>
            <a:off x="4027985" y="1693845"/>
            <a:ext cx="2950561" cy="711761"/>
          </a:xfrm>
          <a:prstGeom prst="round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fld id="{2286F2FA-8654-174C-9854-90B4338EADDF}" type="TxLink">
              <a:rPr lang="en-US" sz="2000" b="1" i="0" u="none" strike="noStrike">
                <a:solidFill>
                  <a:schemeClr val="bg1"/>
                </a:solidFill>
                <a:latin typeface="Calibri"/>
                <a:cs typeface="Calibri"/>
              </a:rPr>
              <a:pPr algn="ctr"/>
              <a:t>All Regions</a:t>
            </a:fld>
            <a:endParaRPr lang="en-US" sz="2000" b="1">
              <a:solidFill>
                <a:schemeClr val="bg1"/>
              </a:solidFill>
            </a:endParaRPr>
          </a:p>
        </xdr:txBody>
      </xdr:sp>
      <xdr:grpSp>
        <xdr:nvGrpSpPr>
          <xdr:cNvPr id="8" name="Group 7">
            <a:extLst>
              <a:ext uri="{FF2B5EF4-FFF2-40B4-BE49-F238E27FC236}">
                <a16:creationId xmlns:a16="http://schemas.microsoft.com/office/drawing/2014/main" id="{10CA75D3-6CEF-11C8-DC24-C8E0A905F39B}"/>
              </a:ext>
            </a:extLst>
          </xdr:cNvPr>
          <xdr:cNvGrpSpPr/>
        </xdr:nvGrpSpPr>
        <xdr:grpSpPr>
          <a:xfrm>
            <a:off x="4386143" y="2418733"/>
            <a:ext cx="2234244" cy="2309572"/>
            <a:chOff x="4204714" y="5865879"/>
            <a:chExt cx="2234244" cy="2309572"/>
          </a:xfrm>
        </xdr:grpSpPr>
        <xdr:graphicFrame macro="">
          <xdr:nvGraphicFramePr>
            <xdr:cNvPr id="2" name="Chart 1">
              <a:extLst>
                <a:ext uri="{FF2B5EF4-FFF2-40B4-BE49-F238E27FC236}">
                  <a16:creationId xmlns:a16="http://schemas.microsoft.com/office/drawing/2014/main" id="{9D0E698F-243F-124F-9D75-1421C05BBB48}"/>
                </a:ext>
              </a:extLst>
            </xdr:cNvPr>
            <xdr:cNvGraphicFramePr>
              <a:graphicFrameLocks/>
            </xdr:cNvGraphicFramePr>
          </xdr:nvGraphicFramePr>
          <xdr:xfrm>
            <a:off x="4204714" y="5865879"/>
            <a:ext cx="2234244" cy="2309572"/>
          </xdr:xfrm>
          <a:graphic>
            <a:graphicData uri="http://schemas.openxmlformats.org/drawingml/2006/chart">
              <c:chart xmlns:c="http://schemas.openxmlformats.org/drawingml/2006/chart" xmlns:r="http://schemas.openxmlformats.org/officeDocument/2006/relationships" r:id="rId1"/>
            </a:graphicData>
          </a:graphic>
        </xdr:graphicFrame>
        <xdr:sp macro="" textlink="Pivot!A8">
          <xdr:nvSpPr>
            <xdr:cNvPr id="13" name="TextBox 12">
              <a:extLst>
                <a:ext uri="{FF2B5EF4-FFF2-40B4-BE49-F238E27FC236}">
                  <a16:creationId xmlns:a16="http://schemas.microsoft.com/office/drawing/2014/main" id="{F35E477D-7556-AAEE-C7A7-F6ADF1065578}"/>
                </a:ext>
              </a:extLst>
            </xdr:cNvPr>
            <xdr:cNvSpPr txBox="1"/>
          </xdr:nvSpPr>
          <xdr:spPr>
            <a:xfrm>
              <a:off x="4771469" y="6750615"/>
              <a:ext cx="1100734" cy="5400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4761BA9-DCCC-4A43-A036-FFD4A9EE03B0}" type="TxLink">
                <a:rPr lang="en-US" sz="2800" b="1" i="0" u="none" strike="noStrike">
                  <a:solidFill>
                    <a:srgbClr val="002060"/>
                  </a:solidFill>
                  <a:latin typeface="Calibri"/>
                  <a:cs typeface="Calibri"/>
                </a:rPr>
                <a:pPr algn="ctr"/>
                <a:t>108%</a:t>
              </a:fld>
              <a:endParaRPr lang="en-US" sz="2800" b="1">
                <a:solidFill>
                  <a:srgbClr val="002060"/>
                </a:solidFill>
              </a:endParaRPr>
            </a:p>
          </xdr:txBody>
        </xdr:sp>
      </xdr:grpSp>
      <xdr:grpSp>
        <xdr:nvGrpSpPr>
          <xdr:cNvPr id="7" name="Group 6">
            <a:extLst>
              <a:ext uri="{FF2B5EF4-FFF2-40B4-BE49-F238E27FC236}">
                <a16:creationId xmlns:a16="http://schemas.microsoft.com/office/drawing/2014/main" id="{F25E7A24-3CE6-7436-021E-0C8D94C0B55C}"/>
              </a:ext>
            </a:extLst>
          </xdr:cNvPr>
          <xdr:cNvGrpSpPr/>
        </xdr:nvGrpSpPr>
        <xdr:grpSpPr>
          <a:xfrm>
            <a:off x="3244786" y="4740867"/>
            <a:ext cx="4339202" cy="1588752"/>
            <a:chOff x="3226644" y="5067442"/>
            <a:chExt cx="4339202" cy="1588752"/>
          </a:xfrm>
        </xdr:grpSpPr>
        <xdr:sp macro="" textlink="Pivot!A22">
          <xdr:nvSpPr>
            <xdr:cNvPr id="23" name="TextBox 22">
              <a:extLst>
                <a:ext uri="{FF2B5EF4-FFF2-40B4-BE49-F238E27FC236}">
                  <a16:creationId xmlns:a16="http://schemas.microsoft.com/office/drawing/2014/main" id="{E2F3EC1B-93F2-E9EE-7D6B-4A1295DC44F1}"/>
                </a:ext>
              </a:extLst>
            </xdr:cNvPr>
            <xdr:cNvSpPr txBox="1"/>
          </xdr:nvSpPr>
          <xdr:spPr>
            <a:xfrm>
              <a:off x="3226644" y="5067442"/>
              <a:ext cx="3899312" cy="43822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EC50C4B-D9CE-FB48-AECC-F49E786A9387}" type="TxLink">
                <a:rPr lang="en-US" sz="2000" b="1" i="0" u="none" strike="noStrike">
                  <a:solidFill>
                    <a:srgbClr val="000000"/>
                  </a:solidFill>
                  <a:latin typeface="Calibri"/>
                  <a:cs typeface="Calibri"/>
                </a:rPr>
                <a:pPr/>
                <a:t>Regions Above 100% : 6</a:t>
              </a:fld>
              <a:endParaRPr lang="en-US" sz="2000" b="1"/>
            </a:p>
          </xdr:txBody>
        </xdr:sp>
        <xdr:sp macro="" textlink="Pivot!A23">
          <xdr:nvSpPr>
            <xdr:cNvPr id="24" name="TextBox 23">
              <a:extLst>
                <a:ext uri="{FF2B5EF4-FFF2-40B4-BE49-F238E27FC236}">
                  <a16:creationId xmlns:a16="http://schemas.microsoft.com/office/drawing/2014/main" id="{E960A2E9-50E9-6043-A83A-855E0D251D24}"/>
                </a:ext>
              </a:extLst>
            </xdr:cNvPr>
            <xdr:cNvSpPr txBox="1"/>
          </xdr:nvSpPr>
          <xdr:spPr>
            <a:xfrm>
              <a:off x="3666533" y="5423596"/>
              <a:ext cx="3899313" cy="4382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1F44876A-3066-3746-978F-4A809204C95A}" type="TxLink">
                <a:rPr lang="en-US" sz="2000" b="1" i="0" u="none" strike="noStrike">
                  <a:solidFill>
                    <a:srgbClr val="FF0000"/>
                  </a:solidFill>
                  <a:latin typeface="Calibri"/>
                  <a:cs typeface="Calibri"/>
                </a:rPr>
                <a:pPr/>
                <a:t>Regions Below 100% : 3</a:t>
              </a:fld>
              <a:endParaRPr lang="en-US" sz="2000" b="1">
                <a:solidFill>
                  <a:srgbClr val="FF0000"/>
                </a:solidFill>
              </a:endParaRPr>
            </a:p>
          </xdr:txBody>
        </xdr:sp>
        <xdr:sp macro="" textlink="Pivot!A72">
          <xdr:nvSpPr>
            <xdr:cNvPr id="25" name="TextBox 24">
              <a:extLst>
                <a:ext uri="{FF2B5EF4-FFF2-40B4-BE49-F238E27FC236}">
                  <a16:creationId xmlns:a16="http://schemas.microsoft.com/office/drawing/2014/main" id="{E89B844C-BE72-7E4C-86D2-A08071E7D275}"/>
                </a:ext>
              </a:extLst>
            </xdr:cNvPr>
            <xdr:cNvSpPr txBox="1"/>
          </xdr:nvSpPr>
          <xdr:spPr>
            <a:xfrm>
              <a:off x="3261816" y="5803203"/>
              <a:ext cx="3899312" cy="4382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89C0D4DC-A566-B745-ACE0-6D888F3A6034}" type="TxLink">
                <a:rPr lang="en-US" sz="2000" b="1" i="0" u="none" strike="noStrike">
                  <a:solidFill>
                    <a:srgbClr val="000000"/>
                  </a:solidFill>
                  <a:latin typeface="Calibri"/>
                  <a:ea typeface="+mn-ea"/>
                  <a:cs typeface="Calibri"/>
                </a:rPr>
                <a:pPr marL="0" indent="0"/>
                <a:t>RMs Above 100% : 22</a:t>
              </a:fld>
              <a:endParaRPr lang="en-US" sz="2000" b="1" i="0" u="none" strike="noStrike">
                <a:solidFill>
                  <a:srgbClr val="000000"/>
                </a:solidFill>
                <a:latin typeface="Calibri"/>
                <a:ea typeface="+mn-ea"/>
                <a:cs typeface="Calibri"/>
              </a:endParaRPr>
            </a:p>
          </xdr:txBody>
        </xdr:sp>
        <xdr:sp macro="" textlink="Pivot!A73">
          <xdr:nvSpPr>
            <xdr:cNvPr id="26" name="TextBox 25">
              <a:extLst>
                <a:ext uri="{FF2B5EF4-FFF2-40B4-BE49-F238E27FC236}">
                  <a16:creationId xmlns:a16="http://schemas.microsoft.com/office/drawing/2014/main" id="{F4860910-7932-904C-9935-73DDDD8ACA2B}"/>
                </a:ext>
              </a:extLst>
            </xdr:cNvPr>
            <xdr:cNvSpPr txBox="1"/>
          </xdr:nvSpPr>
          <xdr:spPr>
            <a:xfrm>
              <a:off x="3662626" y="6217974"/>
              <a:ext cx="3899313" cy="43822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B9997786-AB87-FB4F-838C-9010228E4284}" type="TxLink">
                <a:rPr lang="en-US" sz="2000" b="1" i="0" u="none" strike="noStrike">
                  <a:solidFill>
                    <a:srgbClr val="FF0000"/>
                  </a:solidFill>
                  <a:latin typeface="Calibri"/>
                  <a:ea typeface="+mn-ea"/>
                  <a:cs typeface="Calibri"/>
                </a:rPr>
                <a:pPr marL="0" indent="0"/>
                <a:t>RMs Below 100% : 23</a:t>
              </a:fld>
              <a:endParaRPr lang="en-US" sz="2000" b="1" i="0" u="none" strike="noStrike">
                <a:solidFill>
                  <a:srgbClr val="FF0000"/>
                </a:solidFill>
                <a:latin typeface="Calibri"/>
                <a:ea typeface="+mn-ea"/>
                <a:cs typeface="Calibri"/>
              </a:endParaRPr>
            </a:p>
          </xdr:txBody>
        </xdr:sp>
      </xdr:grpSp>
      <xdr:grpSp>
        <xdr:nvGrpSpPr>
          <xdr:cNvPr id="5" name="Group 4">
            <a:extLst>
              <a:ext uri="{FF2B5EF4-FFF2-40B4-BE49-F238E27FC236}">
                <a16:creationId xmlns:a16="http://schemas.microsoft.com/office/drawing/2014/main" id="{95109429-718E-EA68-78F8-C5C0EA45A264}"/>
              </a:ext>
            </a:extLst>
          </xdr:cNvPr>
          <xdr:cNvGrpSpPr/>
        </xdr:nvGrpSpPr>
        <xdr:grpSpPr>
          <a:xfrm>
            <a:off x="3449563" y="6675304"/>
            <a:ext cx="4107404" cy="2763633"/>
            <a:chOff x="3462892" y="6893019"/>
            <a:chExt cx="4094704" cy="2763633"/>
          </a:xfrm>
        </xdr:grpSpPr>
        <xdr:sp macro="" textlink="">
          <xdr:nvSpPr>
            <xdr:cNvPr id="14" name="TextBox 13">
              <a:extLst>
                <a:ext uri="{FF2B5EF4-FFF2-40B4-BE49-F238E27FC236}">
                  <a16:creationId xmlns:a16="http://schemas.microsoft.com/office/drawing/2014/main" id="{0F1D6817-1C9B-57CF-F9C2-D524DB546AF9}"/>
                </a:ext>
              </a:extLst>
            </xdr:cNvPr>
            <xdr:cNvSpPr txBox="1"/>
          </xdr:nvSpPr>
          <xdr:spPr>
            <a:xfrm>
              <a:off x="3462892" y="6893019"/>
              <a:ext cx="4094704" cy="2763633"/>
            </a:xfrm>
            <a:prstGeom prst="rect">
              <a:avLst/>
            </a:prstGeom>
            <a:noFill/>
            <a:ln w="22225" cmpd="sng">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a:glow rad="63500">
                <a:schemeClr val="accent1">
                  <a:satMod val="175000"/>
                  <a:alpha val="40000"/>
                </a:schemeClr>
              </a:glow>
              <a:outerShdw blurRad="50800" dist="38100" dir="13500000" algn="br" rotWithShape="0">
                <a:schemeClr val="accent1">
                  <a:alpha val="40000"/>
                </a:schemeClr>
              </a:outerShdw>
              <a:softEdge rad="31750"/>
            </a:effectLst>
            <a:scene3d>
              <a:camera prst="orthographicFront"/>
              <a:lightRig rig="threePt" dir="t"/>
            </a:scene3d>
            <a:sp3d>
              <a:bevelT w="152400" h="50800" prst="softRound"/>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sp macro="" textlink="">
          <xdr:nvSpPr>
            <xdr:cNvPr id="21" name="TextBox 20">
              <a:extLst>
                <a:ext uri="{FF2B5EF4-FFF2-40B4-BE49-F238E27FC236}">
                  <a16:creationId xmlns:a16="http://schemas.microsoft.com/office/drawing/2014/main" id="{4DE074DC-0214-94C6-2A13-49B575A4A0BE}"/>
                </a:ext>
              </a:extLst>
            </xdr:cNvPr>
            <xdr:cNvSpPr txBox="1"/>
          </xdr:nvSpPr>
          <xdr:spPr>
            <a:xfrm>
              <a:off x="3553210" y="7165722"/>
              <a:ext cx="1914769" cy="38815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2000" b="1">
                  <a:solidFill>
                    <a:srgbClr val="002060"/>
                  </a:solidFill>
                </a:rPr>
                <a:t>Total</a:t>
              </a:r>
              <a:r>
                <a:rPr lang="en-US" sz="2000" b="1" baseline="0">
                  <a:solidFill>
                    <a:srgbClr val="002060"/>
                  </a:solidFill>
                </a:rPr>
                <a:t> </a:t>
              </a:r>
              <a:r>
                <a:rPr lang="en-US" sz="2000" b="1">
                  <a:solidFill>
                    <a:srgbClr val="002060"/>
                  </a:solidFill>
                </a:rPr>
                <a:t>Achieved</a:t>
              </a:r>
            </a:p>
          </xdr:txBody>
        </xdr:sp>
        <xdr:sp macro="" textlink="Pivot!A82">
          <xdr:nvSpPr>
            <xdr:cNvPr id="22" name="TextBox 21">
              <a:extLst>
                <a:ext uri="{FF2B5EF4-FFF2-40B4-BE49-F238E27FC236}">
                  <a16:creationId xmlns:a16="http://schemas.microsoft.com/office/drawing/2014/main" id="{902CE3A8-C395-6443-E884-A23F6DC88375}"/>
                </a:ext>
              </a:extLst>
            </xdr:cNvPr>
            <xdr:cNvSpPr txBox="1"/>
          </xdr:nvSpPr>
          <xdr:spPr>
            <a:xfrm>
              <a:off x="4200042" y="7603251"/>
              <a:ext cx="2620404" cy="7787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3E55AD67-C9D0-5C49-B1EA-0348B09E55DF}" type="TxLink">
                <a:rPr lang="en-US" sz="5400" b="1" i="0" u="none" strike="noStrike">
                  <a:solidFill>
                    <a:schemeClr val="accent1">
                      <a:lumMod val="50000"/>
                    </a:schemeClr>
                  </a:solidFill>
                  <a:latin typeface="Calibri"/>
                  <a:cs typeface="Calibri"/>
                </a:rPr>
                <a:pPr/>
                <a:t> 100,390 </a:t>
              </a:fld>
              <a:endParaRPr lang="en-US" sz="5400" b="1">
                <a:solidFill>
                  <a:schemeClr val="accent1">
                    <a:lumMod val="50000"/>
                  </a:schemeClr>
                </a:solidFill>
              </a:endParaRPr>
            </a:p>
          </xdr:txBody>
        </xdr:sp>
        <xdr:sp macro="" textlink="Pivot!A84">
          <xdr:nvSpPr>
            <xdr:cNvPr id="32" name="TextBox 31">
              <a:extLst>
                <a:ext uri="{FF2B5EF4-FFF2-40B4-BE49-F238E27FC236}">
                  <a16:creationId xmlns:a16="http://schemas.microsoft.com/office/drawing/2014/main" id="{6258782E-3E03-264E-B10D-0987F4C22F13}"/>
                </a:ext>
              </a:extLst>
            </xdr:cNvPr>
            <xdr:cNvSpPr txBox="1"/>
          </xdr:nvSpPr>
          <xdr:spPr>
            <a:xfrm>
              <a:off x="3666533" y="8762293"/>
              <a:ext cx="1914769" cy="38815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AC5503C5-0389-504E-97DF-52BF309212F8}" type="TxLink">
                <a:rPr lang="en-US" sz="2000" b="1" i="0" u="none" strike="noStrike">
                  <a:solidFill>
                    <a:srgbClr val="FF0000"/>
                  </a:solidFill>
                  <a:latin typeface="Calibri"/>
                  <a:cs typeface="Calibri"/>
                </a:rPr>
                <a:pPr/>
                <a:t>Missing : </a:t>
              </a:fld>
              <a:endParaRPr lang="en-US" sz="2000" b="1">
                <a:solidFill>
                  <a:srgbClr val="FF0000"/>
                </a:solidFill>
              </a:endParaRPr>
            </a:p>
          </xdr:txBody>
        </xdr:sp>
      </xdr:grpSp>
    </xdr:grpSp>
    <xdr:clientData/>
  </xdr:twoCellAnchor>
  <xdr:twoCellAnchor editAs="oneCell">
    <xdr:from>
      <xdr:col>0</xdr:col>
      <xdr:colOff>181708</xdr:colOff>
      <xdr:row>32</xdr:row>
      <xdr:rowOff>151182</xdr:rowOff>
    </xdr:from>
    <xdr:to>
      <xdr:col>3</xdr:col>
      <xdr:colOff>332154</xdr:colOff>
      <xdr:row>46</xdr:row>
      <xdr:rowOff>21871</xdr:rowOff>
    </xdr:to>
    <mc:AlternateContent xmlns:mc="http://schemas.openxmlformats.org/markup-compatibility/2006" xmlns:a14="http://schemas.microsoft.com/office/drawing/2010/main">
      <mc:Choice Requires="a14">
        <xdr:graphicFrame macro="">
          <xdr:nvGraphicFramePr>
            <xdr:cNvPr id="34" name="RM">
              <a:extLst>
                <a:ext uri="{FF2B5EF4-FFF2-40B4-BE49-F238E27FC236}">
                  <a16:creationId xmlns:a16="http://schemas.microsoft.com/office/drawing/2014/main" id="{EB14A33B-3B91-FF4B-9C42-97EC16FD919C}"/>
                </a:ext>
              </a:extLst>
            </xdr:cNvPr>
            <xdr:cNvGraphicFramePr/>
          </xdr:nvGraphicFramePr>
          <xdr:xfrm>
            <a:off x="0" y="0"/>
            <a:ext cx="0" cy="0"/>
          </xdr:xfrm>
          <a:graphic>
            <a:graphicData uri="http://schemas.microsoft.com/office/drawing/2010/slicer">
              <sle:slicer xmlns:sle="http://schemas.microsoft.com/office/drawing/2010/slicer" name="RM"/>
            </a:graphicData>
          </a:graphic>
        </xdr:graphicFrame>
      </mc:Choice>
      <mc:Fallback xmlns="">
        <xdr:sp macro="" textlink="">
          <xdr:nvSpPr>
            <xdr:cNvPr id="0" name=""/>
            <xdr:cNvSpPr>
              <a:spLocks noTextEdit="1"/>
            </xdr:cNvSpPr>
          </xdr:nvSpPr>
          <xdr:spPr>
            <a:xfrm>
              <a:off x="181708" y="6823421"/>
              <a:ext cx="2652536" cy="307412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163286</xdr:colOff>
      <xdr:row>16</xdr:row>
      <xdr:rowOff>145143</xdr:rowOff>
    </xdr:from>
    <xdr:to>
      <xdr:col>3</xdr:col>
      <xdr:colOff>324478</xdr:colOff>
      <xdr:row>31</xdr:row>
      <xdr:rowOff>175847</xdr:rowOff>
    </xdr:to>
    <mc:AlternateContent xmlns:mc="http://schemas.openxmlformats.org/markup-compatibility/2006" xmlns:a14="http://schemas.microsoft.com/office/drawing/2010/main">
      <mc:Choice Requires="a14">
        <xdr:graphicFrame macro="">
          <xdr:nvGraphicFramePr>
            <xdr:cNvPr id="9" name="Region  2">
              <a:extLst>
                <a:ext uri="{FF2B5EF4-FFF2-40B4-BE49-F238E27FC236}">
                  <a16:creationId xmlns:a16="http://schemas.microsoft.com/office/drawing/2014/main" id="{6B986F77-DC69-9344-A6C6-E2CD50F1775F}"/>
                </a:ext>
              </a:extLst>
            </xdr:cNvPr>
            <xdr:cNvGraphicFramePr/>
          </xdr:nvGraphicFramePr>
          <xdr:xfrm>
            <a:off x="0" y="0"/>
            <a:ext cx="0" cy="0"/>
          </xdr:xfrm>
          <a:graphic>
            <a:graphicData uri="http://schemas.microsoft.com/office/drawing/2010/slicer">
              <sle:slicer xmlns:sle="http://schemas.microsoft.com/office/drawing/2010/slicer" name="Region  2"/>
            </a:graphicData>
          </a:graphic>
        </xdr:graphicFrame>
      </mc:Choice>
      <mc:Fallback xmlns="">
        <xdr:sp macro="" textlink="">
          <xdr:nvSpPr>
            <xdr:cNvPr id="0" name=""/>
            <xdr:cNvSpPr>
              <a:spLocks noTextEdit="1"/>
            </xdr:cNvSpPr>
          </xdr:nvSpPr>
          <xdr:spPr>
            <a:xfrm>
              <a:off x="163286" y="3481262"/>
              <a:ext cx="2663282" cy="315831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628768</xdr:colOff>
      <xdr:row>4</xdr:row>
      <xdr:rowOff>88910</xdr:rowOff>
    </xdr:from>
    <xdr:to>
      <xdr:col>15</xdr:col>
      <xdr:colOff>595135</xdr:colOff>
      <xdr:row>49</xdr:row>
      <xdr:rowOff>68666</xdr:rowOff>
    </xdr:to>
    <xdr:grpSp>
      <xdr:nvGrpSpPr>
        <xdr:cNvPr id="15" name="Group 14">
          <a:extLst>
            <a:ext uri="{FF2B5EF4-FFF2-40B4-BE49-F238E27FC236}">
              <a16:creationId xmlns:a16="http://schemas.microsoft.com/office/drawing/2014/main" id="{E4561A5C-E760-A64B-8CBA-90E9C562EF57}"/>
            </a:ext>
          </a:extLst>
        </xdr:cNvPr>
        <xdr:cNvGrpSpPr/>
      </xdr:nvGrpSpPr>
      <xdr:grpSpPr>
        <a:xfrm>
          <a:off x="8135037" y="922940"/>
          <a:ext cx="4970546" cy="9646920"/>
          <a:chOff x="3016368" y="898081"/>
          <a:chExt cx="4973795" cy="9233885"/>
        </a:xfrm>
      </xdr:grpSpPr>
      <xdr:sp macro="" textlink="">
        <xdr:nvSpPr>
          <xdr:cNvPr id="16" name="Rounded Rectangle 15">
            <a:extLst>
              <a:ext uri="{FF2B5EF4-FFF2-40B4-BE49-F238E27FC236}">
                <a16:creationId xmlns:a16="http://schemas.microsoft.com/office/drawing/2014/main" id="{5B2A3581-2AEE-08BB-3741-FDA6DDD7391C}"/>
              </a:ext>
            </a:extLst>
          </xdr:cNvPr>
          <xdr:cNvSpPr/>
        </xdr:nvSpPr>
        <xdr:spPr>
          <a:xfrm>
            <a:off x="3016368" y="916224"/>
            <a:ext cx="4973795" cy="9215742"/>
          </a:xfrm>
          <a:prstGeom prst="roundRect">
            <a:avLst/>
          </a:prstGeom>
          <a:noFill/>
          <a:ln>
            <a:solidFill>
              <a:srgbClr val="0070C0"/>
            </a:solidFill>
          </a:ln>
          <a:effectLst>
            <a:outerShdw blurRad="399259" dir="21540000" algn="l" rotWithShape="0">
              <a:schemeClr val="accent1">
                <a:lumMod val="50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7" name="Rounded Rectangle 16">
            <a:extLst>
              <a:ext uri="{FF2B5EF4-FFF2-40B4-BE49-F238E27FC236}">
                <a16:creationId xmlns:a16="http://schemas.microsoft.com/office/drawing/2014/main" id="{39DA11E1-5D22-4047-53A5-99DAC824D4C7}"/>
              </a:ext>
            </a:extLst>
          </xdr:cNvPr>
          <xdr:cNvSpPr/>
        </xdr:nvSpPr>
        <xdr:spPr>
          <a:xfrm>
            <a:off x="3651764" y="898081"/>
            <a:ext cx="3703003" cy="711759"/>
          </a:xfrm>
          <a:prstGeom prst="round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n-US" sz="2800" b="1"/>
              <a:t>NTB Accounts</a:t>
            </a:r>
          </a:p>
        </xdr:txBody>
      </xdr:sp>
      <xdr:sp macro="" textlink="Pivot!C1">
        <xdr:nvSpPr>
          <xdr:cNvPr id="18" name="Rounded Rectangle 17">
            <a:extLst>
              <a:ext uri="{FF2B5EF4-FFF2-40B4-BE49-F238E27FC236}">
                <a16:creationId xmlns:a16="http://schemas.microsoft.com/office/drawing/2014/main" id="{18DFCF78-7D22-C27A-8ABC-93AD46D04F4A}"/>
              </a:ext>
            </a:extLst>
          </xdr:cNvPr>
          <xdr:cNvSpPr/>
        </xdr:nvSpPr>
        <xdr:spPr>
          <a:xfrm>
            <a:off x="4027985" y="1693845"/>
            <a:ext cx="2950561" cy="711761"/>
          </a:xfrm>
          <a:prstGeom prst="round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fld id="{8B55923B-BEE8-A744-AF01-49C61F690B38}" type="TxLink">
              <a:rPr lang="en-US" sz="2000" b="1" i="0" u="none" strike="noStrike">
                <a:solidFill>
                  <a:schemeClr val="bg1"/>
                </a:solidFill>
                <a:latin typeface="Calibri"/>
                <a:cs typeface="Calibri"/>
              </a:rPr>
              <a:pPr algn="ctr"/>
              <a:t>All Regions</a:t>
            </a:fld>
            <a:endParaRPr lang="en-US" sz="2000" b="1">
              <a:solidFill>
                <a:schemeClr val="bg1"/>
              </a:solidFill>
            </a:endParaRPr>
          </a:p>
        </xdr:txBody>
      </xdr:sp>
      <xdr:grpSp>
        <xdr:nvGrpSpPr>
          <xdr:cNvPr id="19" name="Group 18">
            <a:extLst>
              <a:ext uri="{FF2B5EF4-FFF2-40B4-BE49-F238E27FC236}">
                <a16:creationId xmlns:a16="http://schemas.microsoft.com/office/drawing/2014/main" id="{8D8F0A5F-EEAA-3356-774B-FFF3EF0573D1}"/>
              </a:ext>
            </a:extLst>
          </xdr:cNvPr>
          <xdr:cNvGrpSpPr/>
        </xdr:nvGrpSpPr>
        <xdr:grpSpPr>
          <a:xfrm>
            <a:off x="4386143" y="2418733"/>
            <a:ext cx="2234244" cy="2309572"/>
            <a:chOff x="4204714" y="5865879"/>
            <a:chExt cx="2234244" cy="2309572"/>
          </a:xfrm>
        </xdr:grpSpPr>
        <xdr:graphicFrame macro="">
          <xdr:nvGraphicFramePr>
            <xdr:cNvPr id="39" name="Chart 38">
              <a:extLst>
                <a:ext uri="{FF2B5EF4-FFF2-40B4-BE49-F238E27FC236}">
                  <a16:creationId xmlns:a16="http://schemas.microsoft.com/office/drawing/2014/main" id="{9643999E-7C0A-22B2-3EE6-29F6EEC5526D}"/>
                </a:ext>
              </a:extLst>
            </xdr:cNvPr>
            <xdr:cNvGraphicFramePr>
              <a:graphicFrameLocks/>
            </xdr:cNvGraphicFramePr>
          </xdr:nvGraphicFramePr>
          <xdr:xfrm>
            <a:off x="4204714" y="5865879"/>
            <a:ext cx="2234244" cy="2309572"/>
          </xdr:xfrm>
          <a:graphic>
            <a:graphicData uri="http://schemas.openxmlformats.org/drawingml/2006/chart">
              <c:chart xmlns:c="http://schemas.openxmlformats.org/drawingml/2006/chart" xmlns:r="http://schemas.openxmlformats.org/officeDocument/2006/relationships" r:id="rId2"/>
            </a:graphicData>
          </a:graphic>
        </xdr:graphicFrame>
        <xdr:sp macro="" textlink="Pivot!B8">
          <xdr:nvSpPr>
            <xdr:cNvPr id="40" name="TextBox 39">
              <a:extLst>
                <a:ext uri="{FF2B5EF4-FFF2-40B4-BE49-F238E27FC236}">
                  <a16:creationId xmlns:a16="http://schemas.microsoft.com/office/drawing/2014/main" id="{AC428603-8041-D9DC-64F1-2FC6EDB678C3}"/>
                </a:ext>
              </a:extLst>
            </xdr:cNvPr>
            <xdr:cNvSpPr txBox="1"/>
          </xdr:nvSpPr>
          <xdr:spPr>
            <a:xfrm>
              <a:off x="4771469" y="6750615"/>
              <a:ext cx="1100734" cy="5400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2F88B6D-ECF3-4449-B28B-CFFF12CF0B3D}" type="TxLink">
                <a:rPr lang="en-US" sz="2800" b="1" i="0" u="none" strike="noStrike">
                  <a:solidFill>
                    <a:srgbClr val="002060"/>
                  </a:solidFill>
                  <a:latin typeface="Calibri"/>
                  <a:cs typeface="Calibri"/>
                </a:rPr>
                <a:pPr algn="ctr"/>
                <a:t>50%</a:t>
              </a:fld>
              <a:endParaRPr lang="en-US" sz="2800" b="1">
                <a:solidFill>
                  <a:srgbClr val="002060"/>
                </a:solidFill>
              </a:endParaRPr>
            </a:p>
          </xdr:txBody>
        </xdr:sp>
      </xdr:grpSp>
      <xdr:grpSp>
        <xdr:nvGrpSpPr>
          <xdr:cNvPr id="20" name="Group 19">
            <a:extLst>
              <a:ext uri="{FF2B5EF4-FFF2-40B4-BE49-F238E27FC236}">
                <a16:creationId xmlns:a16="http://schemas.microsoft.com/office/drawing/2014/main" id="{68BDE908-F5D7-08B9-54F6-3EE260966FD0}"/>
              </a:ext>
            </a:extLst>
          </xdr:cNvPr>
          <xdr:cNvGrpSpPr/>
        </xdr:nvGrpSpPr>
        <xdr:grpSpPr>
          <a:xfrm>
            <a:off x="3244786" y="4740867"/>
            <a:ext cx="4339202" cy="1588752"/>
            <a:chOff x="3226644" y="5067442"/>
            <a:chExt cx="4339202" cy="1588752"/>
          </a:xfrm>
        </xdr:grpSpPr>
        <xdr:sp macro="" textlink="Pivot!D22">
          <xdr:nvSpPr>
            <xdr:cNvPr id="35" name="TextBox 34">
              <a:extLst>
                <a:ext uri="{FF2B5EF4-FFF2-40B4-BE49-F238E27FC236}">
                  <a16:creationId xmlns:a16="http://schemas.microsoft.com/office/drawing/2014/main" id="{29BD4BD1-94ED-BDFD-08A5-1853BC3DC248}"/>
                </a:ext>
              </a:extLst>
            </xdr:cNvPr>
            <xdr:cNvSpPr txBox="1"/>
          </xdr:nvSpPr>
          <xdr:spPr>
            <a:xfrm>
              <a:off x="3226644" y="5067442"/>
              <a:ext cx="3899312" cy="43822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D4E8E761-4771-DF4C-9EA0-5C3E070AE3E5}" type="TxLink">
                <a:rPr lang="en-US" sz="2000" b="1" i="0" u="none" strike="noStrike">
                  <a:solidFill>
                    <a:srgbClr val="000000"/>
                  </a:solidFill>
                  <a:latin typeface="Calibri"/>
                  <a:ea typeface="+mn-ea"/>
                  <a:cs typeface="Calibri"/>
                </a:rPr>
                <a:pPr marL="0" indent="0"/>
                <a:t>Regions Above 50% : 3</a:t>
              </a:fld>
              <a:endParaRPr lang="en-US" sz="2000" b="1" i="0" u="none" strike="noStrike">
                <a:solidFill>
                  <a:srgbClr val="000000"/>
                </a:solidFill>
                <a:latin typeface="Calibri"/>
                <a:ea typeface="+mn-ea"/>
                <a:cs typeface="Calibri"/>
              </a:endParaRPr>
            </a:p>
          </xdr:txBody>
        </xdr:sp>
        <xdr:sp macro="" textlink="Pivot!D23">
          <xdr:nvSpPr>
            <xdr:cNvPr id="36" name="TextBox 35">
              <a:extLst>
                <a:ext uri="{FF2B5EF4-FFF2-40B4-BE49-F238E27FC236}">
                  <a16:creationId xmlns:a16="http://schemas.microsoft.com/office/drawing/2014/main" id="{5F628D4C-1212-508D-FAFA-6349770B17CA}"/>
                </a:ext>
              </a:extLst>
            </xdr:cNvPr>
            <xdr:cNvSpPr txBox="1"/>
          </xdr:nvSpPr>
          <xdr:spPr>
            <a:xfrm>
              <a:off x="3666533" y="5423596"/>
              <a:ext cx="3899313" cy="4382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8ACA97E8-FC3F-7F44-8268-A70E51118230}" type="TxLink">
                <a:rPr lang="en-US" sz="2000" b="1" i="0" u="none" strike="noStrike">
                  <a:solidFill>
                    <a:srgbClr val="FF0000"/>
                  </a:solidFill>
                  <a:latin typeface="Calibri"/>
                  <a:ea typeface="+mn-ea"/>
                  <a:cs typeface="Calibri"/>
                </a:rPr>
                <a:pPr marL="0" indent="0"/>
                <a:t>Regions Below 50% : 6</a:t>
              </a:fld>
              <a:endParaRPr lang="en-US" sz="2000" b="1" i="0" u="none" strike="noStrike">
                <a:solidFill>
                  <a:srgbClr val="FF0000"/>
                </a:solidFill>
                <a:latin typeface="Calibri"/>
                <a:ea typeface="+mn-ea"/>
                <a:cs typeface="Calibri"/>
              </a:endParaRPr>
            </a:p>
          </xdr:txBody>
        </xdr:sp>
        <xdr:sp macro="" textlink="Pivot!D72">
          <xdr:nvSpPr>
            <xdr:cNvPr id="37" name="TextBox 36">
              <a:extLst>
                <a:ext uri="{FF2B5EF4-FFF2-40B4-BE49-F238E27FC236}">
                  <a16:creationId xmlns:a16="http://schemas.microsoft.com/office/drawing/2014/main" id="{21B42865-D774-2DFC-868B-406FA9D3BD3B}"/>
                </a:ext>
              </a:extLst>
            </xdr:cNvPr>
            <xdr:cNvSpPr txBox="1"/>
          </xdr:nvSpPr>
          <xdr:spPr>
            <a:xfrm>
              <a:off x="3261816" y="5803203"/>
              <a:ext cx="3899312" cy="4382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77733B7F-750C-0C4B-AA16-B9A1E9D5FC8A}" type="TxLink">
                <a:rPr lang="en-US" sz="2000" b="1" i="0" u="none" strike="noStrike">
                  <a:solidFill>
                    <a:srgbClr val="000000"/>
                  </a:solidFill>
                  <a:latin typeface="Calibri"/>
                  <a:ea typeface="+mn-ea"/>
                  <a:cs typeface="Calibri"/>
                </a:rPr>
                <a:pPr marL="0" indent="0"/>
                <a:t>RMs Above 50% : 13</a:t>
              </a:fld>
              <a:endParaRPr lang="en-US" sz="2000" b="1" i="0" u="none" strike="noStrike">
                <a:solidFill>
                  <a:srgbClr val="000000"/>
                </a:solidFill>
                <a:latin typeface="Calibri"/>
                <a:ea typeface="+mn-ea"/>
                <a:cs typeface="Calibri"/>
              </a:endParaRPr>
            </a:p>
          </xdr:txBody>
        </xdr:sp>
        <xdr:sp macro="" textlink="Pivot!D73">
          <xdr:nvSpPr>
            <xdr:cNvPr id="38" name="TextBox 37">
              <a:extLst>
                <a:ext uri="{FF2B5EF4-FFF2-40B4-BE49-F238E27FC236}">
                  <a16:creationId xmlns:a16="http://schemas.microsoft.com/office/drawing/2014/main" id="{81765AA1-3B11-7A6C-DA13-BB6247433B2B}"/>
                </a:ext>
              </a:extLst>
            </xdr:cNvPr>
            <xdr:cNvSpPr txBox="1"/>
          </xdr:nvSpPr>
          <xdr:spPr>
            <a:xfrm>
              <a:off x="3662626" y="6217974"/>
              <a:ext cx="3899313" cy="43822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290FF56C-6709-AC40-B4D8-DDD49E3D4AA2}" type="TxLink">
                <a:rPr lang="en-US" sz="2000" b="1" i="0" u="none" strike="noStrike">
                  <a:solidFill>
                    <a:srgbClr val="FF0000"/>
                  </a:solidFill>
                  <a:latin typeface="Calibri"/>
                  <a:ea typeface="+mn-ea"/>
                  <a:cs typeface="Calibri"/>
                </a:rPr>
                <a:pPr marL="0" indent="0"/>
                <a:t>RMs Below 50% : 32</a:t>
              </a:fld>
              <a:endParaRPr lang="en-US" sz="2000" b="1" i="0" u="none" strike="noStrike">
                <a:solidFill>
                  <a:srgbClr val="FF0000"/>
                </a:solidFill>
                <a:latin typeface="Calibri"/>
                <a:ea typeface="+mn-ea"/>
                <a:cs typeface="Calibri"/>
              </a:endParaRPr>
            </a:p>
          </xdr:txBody>
        </xdr:sp>
      </xdr:grpSp>
      <xdr:grpSp>
        <xdr:nvGrpSpPr>
          <xdr:cNvPr id="27" name="Group 26">
            <a:extLst>
              <a:ext uri="{FF2B5EF4-FFF2-40B4-BE49-F238E27FC236}">
                <a16:creationId xmlns:a16="http://schemas.microsoft.com/office/drawing/2014/main" id="{24BEA218-24C5-C10C-010C-FFE5D5AD75A9}"/>
              </a:ext>
            </a:extLst>
          </xdr:cNvPr>
          <xdr:cNvGrpSpPr/>
        </xdr:nvGrpSpPr>
        <xdr:grpSpPr>
          <a:xfrm>
            <a:off x="3449563" y="6645870"/>
            <a:ext cx="4107404" cy="2785342"/>
            <a:chOff x="3462892" y="6863585"/>
            <a:chExt cx="4094704" cy="2785342"/>
          </a:xfrm>
        </xdr:grpSpPr>
        <xdr:sp macro="" textlink="">
          <xdr:nvSpPr>
            <xdr:cNvPr id="28" name="TextBox 27">
              <a:extLst>
                <a:ext uri="{FF2B5EF4-FFF2-40B4-BE49-F238E27FC236}">
                  <a16:creationId xmlns:a16="http://schemas.microsoft.com/office/drawing/2014/main" id="{75D6FD86-21E7-53DD-1AAF-DF6101389F25}"/>
                </a:ext>
              </a:extLst>
            </xdr:cNvPr>
            <xdr:cNvSpPr txBox="1"/>
          </xdr:nvSpPr>
          <xdr:spPr>
            <a:xfrm>
              <a:off x="3462892" y="6863585"/>
              <a:ext cx="4094704" cy="2785342"/>
            </a:xfrm>
            <a:prstGeom prst="rect">
              <a:avLst/>
            </a:prstGeom>
            <a:noFill/>
            <a:ln w="22225" cmpd="sng">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a:glow rad="63500">
                <a:schemeClr val="accent1">
                  <a:satMod val="175000"/>
                  <a:alpha val="40000"/>
                </a:schemeClr>
              </a:glow>
              <a:outerShdw blurRad="50800" dist="38100" dir="13500000" algn="br" rotWithShape="0">
                <a:schemeClr val="accent1">
                  <a:alpha val="40000"/>
                </a:schemeClr>
              </a:outerShdw>
              <a:softEdge rad="31750"/>
            </a:effectLst>
            <a:scene3d>
              <a:camera prst="orthographicFront"/>
              <a:lightRig rig="threePt" dir="t"/>
            </a:scene3d>
            <a:sp3d>
              <a:bevelT w="152400" h="50800" prst="softRound"/>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sp macro="" textlink="">
          <xdr:nvSpPr>
            <xdr:cNvPr id="29" name="TextBox 28">
              <a:extLst>
                <a:ext uri="{FF2B5EF4-FFF2-40B4-BE49-F238E27FC236}">
                  <a16:creationId xmlns:a16="http://schemas.microsoft.com/office/drawing/2014/main" id="{D3248234-3DBC-9484-AF2B-16EC81859A99}"/>
                </a:ext>
              </a:extLst>
            </xdr:cNvPr>
            <xdr:cNvSpPr txBox="1"/>
          </xdr:nvSpPr>
          <xdr:spPr>
            <a:xfrm>
              <a:off x="3553210" y="7165722"/>
              <a:ext cx="1914769" cy="38815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2000" b="1">
                  <a:solidFill>
                    <a:srgbClr val="002060"/>
                  </a:solidFill>
                </a:rPr>
                <a:t>Total</a:t>
              </a:r>
              <a:r>
                <a:rPr lang="en-US" sz="2000" b="1" baseline="0">
                  <a:solidFill>
                    <a:srgbClr val="002060"/>
                  </a:solidFill>
                </a:rPr>
                <a:t> </a:t>
              </a:r>
              <a:r>
                <a:rPr lang="en-US" sz="2000" b="1">
                  <a:solidFill>
                    <a:srgbClr val="002060"/>
                  </a:solidFill>
                </a:rPr>
                <a:t>Achieved</a:t>
              </a:r>
            </a:p>
          </xdr:txBody>
        </xdr:sp>
        <xdr:sp macro="" textlink="Pivot!C82">
          <xdr:nvSpPr>
            <xdr:cNvPr id="30" name="TextBox 29">
              <a:extLst>
                <a:ext uri="{FF2B5EF4-FFF2-40B4-BE49-F238E27FC236}">
                  <a16:creationId xmlns:a16="http://schemas.microsoft.com/office/drawing/2014/main" id="{92381174-6239-C0F2-ACCD-D632FF58E25B}"/>
                </a:ext>
              </a:extLst>
            </xdr:cNvPr>
            <xdr:cNvSpPr txBox="1"/>
          </xdr:nvSpPr>
          <xdr:spPr>
            <a:xfrm>
              <a:off x="4323745" y="7603251"/>
              <a:ext cx="2372997" cy="7787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CE5748D-73FD-4E46-B4D7-D215D12A40F7}" type="TxLink">
                <a:rPr lang="en-US" sz="5400" b="1" i="0" u="none" strike="noStrike">
                  <a:solidFill>
                    <a:srgbClr val="002060"/>
                  </a:solidFill>
                  <a:latin typeface="Calibri"/>
                  <a:cs typeface="Calibri"/>
                </a:rPr>
                <a:pPr/>
                <a:t> 23,063 </a:t>
              </a:fld>
              <a:endParaRPr lang="en-US" sz="5400" b="1">
                <a:solidFill>
                  <a:srgbClr val="002060"/>
                </a:solidFill>
              </a:endParaRPr>
            </a:p>
          </xdr:txBody>
        </xdr:sp>
        <xdr:sp macro="" textlink="Pivot!A84">
          <xdr:nvSpPr>
            <xdr:cNvPr id="31" name="TextBox 30">
              <a:extLst>
                <a:ext uri="{FF2B5EF4-FFF2-40B4-BE49-F238E27FC236}">
                  <a16:creationId xmlns:a16="http://schemas.microsoft.com/office/drawing/2014/main" id="{1742F141-A5AD-C738-B0F5-C4C0F6FE4B26}"/>
                </a:ext>
              </a:extLst>
            </xdr:cNvPr>
            <xdr:cNvSpPr txBox="1"/>
          </xdr:nvSpPr>
          <xdr:spPr>
            <a:xfrm>
              <a:off x="3666533" y="8762293"/>
              <a:ext cx="1914769" cy="38815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B8651E73-FD0B-ED47-B88F-8196D66BA2EB}" type="TxLink">
                <a:rPr lang="en-US" sz="2000" b="1" i="0" u="none" strike="noStrike">
                  <a:solidFill>
                    <a:srgbClr val="FF0000"/>
                  </a:solidFill>
                  <a:latin typeface="Calibri"/>
                  <a:cs typeface="Calibri"/>
                </a:rPr>
                <a:pPr/>
                <a:t>Missing : </a:t>
              </a:fld>
              <a:endParaRPr lang="en-US" sz="2000" b="1">
                <a:solidFill>
                  <a:srgbClr val="FF0000"/>
                </a:solidFill>
              </a:endParaRPr>
            </a:p>
          </xdr:txBody>
        </xdr:sp>
      </xdr:grpSp>
    </xdr:grpSp>
    <xdr:clientData/>
  </xdr:twoCellAnchor>
  <xdr:twoCellAnchor>
    <xdr:from>
      <xdr:col>15</xdr:col>
      <xdr:colOff>763025</xdr:colOff>
      <xdr:row>4</xdr:row>
      <xdr:rowOff>59882</xdr:rowOff>
    </xdr:from>
    <xdr:to>
      <xdr:col>21</xdr:col>
      <xdr:colOff>729391</xdr:colOff>
      <xdr:row>49</xdr:row>
      <xdr:rowOff>39638</xdr:rowOff>
    </xdr:to>
    <xdr:grpSp>
      <xdr:nvGrpSpPr>
        <xdr:cNvPr id="41" name="Group 40">
          <a:extLst>
            <a:ext uri="{FF2B5EF4-FFF2-40B4-BE49-F238E27FC236}">
              <a16:creationId xmlns:a16="http://schemas.microsoft.com/office/drawing/2014/main" id="{E0D40D78-3916-1F48-A139-8976B46410F2}"/>
            </a:ext>
          </a:extLst>
        </xdr:cNvPr>
        <xdr:cNvGrpSpPr/>
      </xdr:nvGrpSpPr>
      <xdr:grpSpPr>
        <a:xfrm>
          <a:off x="13273473" y="893912"/>
          <a:ext cx="4970545" cy="9646920"/>
          <a:chOff x="3016368" y="898081"/>
          <a:chExt cx="4973795" cy="9233885"/>
        </a:xfrm>
      </xdr:grpSpPr>
      <xdr:sp macro="" textlink="">
        <xdr:nvSpPr>
          <xdr:cNvPr id="42" name="Rounded Rectangle 41">
            <a:extLst>
              <a:ext uri="{FF2B5EF4-FFF2-40B4-BE49-F238E27FC236}">
                <a16:creationId xmlns:a16="http://schemas.microsoft.com/office/drawing/2014/main" id="{7EA01550-9FA4-9173-24BF-A618D79B9E65}"/>
              </a:ext>
            </a:extLst>
          </xdr:cNvPr>
          <xdr:cNvSpPr/>
        </xdr:nvSpPr>
        <xdr:spPr>
          <a:xfrm>
            <a:off x="3016368" y="916224"/>
            <a:ext cx="4973795" cy="9215742"/>
          </a:xfrm>
          <a:prstGeom prst="roundRect">
            <a:avLst/>
          </a:prstGeom>
          <a:noFill/>
          <a:ln>
            <a:solidFill>
              <a:srgbClr val="0070C0"/>
            </a:solidFill>
          </a:ln>
          <a:effectLst>
            <a:outerShdw blurRad="399259" dir="21540000" algn="l" rotWithShape="0">
              <a:schemeClr val="accent1">
                <a:lumMod val="50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3" name="Rounded Rectangle 42">
            <a:extLst>
              <a:ext uri="{FF2B5EF4-FFF2-40B4-BE49-F238E27FC236}">
                <a16:creationId xmlns:a16="http://schemas.microsoft.com/office/drawing/2014/main" id="{9F916FD4-8512-F60F-EE37-A91C1D4C45F1}"/>
              </a:ext>
            </a:extLst>
          </xdr:cNvPr>
          <xdr:cNvSpPr/>
        </xdr:nvSpPr>
        <xdr:spPr>
          <a:xfrm>
            <a:off x="3651764" y="898081"/>
            <a:ext cx="3703003" cy="711759"/>
          </a:xfrm>
          <a:prstGeom prst="round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n-US" sz="2800" b="1"/>
              <a:t>NTB Companies</a:t>
            </a:r>
          </a:p>
        </xdr:txBody>
      </xdr:sp>
      <xdr:sp macro="" textlink="Pivot!C1">
        <xdr:nvSpPr>
          <xdr:cNvPr id="44" name="Rounded Rectangle 43">
            <a:extLst>
              <a:ext uri="{FF2B5EF4-FFF2-40B4-BE49-F238E27FC236}">
                <a16:creationId xmlns:a16="http://schemas.microsoft.com/office/drawing/2014/main" id="{DB765F59-89D8-0CD1-4C4D-04848ECCB4C4}"/>
              </a:ext>
            </a:extLst>
          </xdr:cNvPr>
          <xdr:cNvSpPr/>
        </xdr:nvSpPr>
        <xdr:spPr>
          <a:xfrm>
            <a:off x="4027985" y="1693845"/>
            <a:ext cx="2950561" cy="711761"/>
          </a:xfrm>
          <a:prstGeom prst="round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fld id="{D72135B6-DE24-C845-86D7-2A2615553DA4}" type="TxLink">
              <a:rPr lang="en-US" sz="2000" b="1" i="0" u="none" strike="noStrike">
                <a:solidFill>
                  <a:schemeClr val="bg1"/>
                </a:solidFill>
                <a:latin typeface="Calibri"/>
                <a:cs typeface="Calibri"/>
              </a:rPr>
              <a:pPr algn="ctr"/>
              <a:t>All Regions</a:t>
            </a:fld>
            <a:endParaRPr lang="en-US" sz="2000" b="1">
              <a:solidFill>
                <a:schemeClr val="bg1"/>
              </a:solidFill>
            </a:endParaRPr>
          </a:p>
        </xdr:txBody>
      </xdr:sp>
      <xdr:grpSp>
        <xdr:nvGrpSpPr>
          <xdr:cNvPr id="45" name="Group 44">
            <a:extLst>
              <a:ext uri="{FF2B5EF4-FFF2-40B4-BE49-F238E27FC236}">
                <a16:creationId xmlns:a16="http://schemas.microsoft.com/office/drawing/2014/main" id="{E75785A1-4292-F843-643C-AB4CDA33A34F}"/>
              </a:ext>
            </a:extLst>
          </xdr:cNvPr>
          <xdr:cNvGrpSpPr/>
        </xdr:nvGrpSpPr>
        <xdr:grpSpPr>
          <a:xfrm>
            <a:off x="4386143" y="2418733"/>
            <a:ext cx="2234244" cy="2309572"/>
            <a:chOff x="4204714" y="5865879"/>
            <a:chExt cx="2234244" cy="2309572"/>
          </a:xfrm>
        </xdr:grpSpPr>
        <xdr:graphicFrame macro="">
          <xdr:nvGraphicFramePr>
            <xdr:cNvPr id="56" name="Chart 55">
              <a:extLst>
                <a:ext uri="{FF2B5EF4-FFF2-40B4-BE49-F238E27FC236}">
                  <a16:creationId xmlns:a16="http://schemas.microsoft.com/office/drawing/2014/main" id="{083FD5AF-0701-107F-892C-F7D2745B82D5}"/>
                </a:ext>
              </a:extLst>
            </xdr:cNvPr>
            <xdr:cNvGraphicFramePr>
              <a:graphicFrameLocks/>
            </xdr:cNvGraphicFramePr>
          </xdr:nvGraphicFramePr>
          <xdr:xfrm>
            <a:off x="4204714" y="5865879"/>
            <a:ext cx="2234244" cy="2309572"/>
          </xdr:xfrm>
          <a:graphic>
            <a:graphicData uri="http://schemas.openxmlformats.org/drawingml/2006/chart">
              <c:chart xmlns:c="http://schemas.openxmlformats.org/drawingml/2006/chart" xmlns:r="http://schemas.openxmlformats.org/officeDocument/2006/relationships" r:id="rId3"/>
            </a:graphicData>
          </a:graphic>
        </xdr:graphicFrame>
        <xdr:sp macro="" textlink="Pivot!C8">
          <xdr:nvSpPr>
            <xdr:cNvPr id="57" name="TextBox 56">
              <a:extLst>
                <a:ext uri="{FF2B5EF4-FFF2-40B4-BE49-F238E27FC236}">
                  <a16:creationId xmlns:a16="http://schemas.microsoft.com/office/drawing/2014/main" id="{C37A347F-13C9-B6D3-1189-88BE01C958C2}"/>
                </a:ext>
              </a:extLst>
            </xdr:cNvPr>
            <xdr:cNvSpPr txBox="1"/>
          </xdr:nvSpPr>
          <xdr:spPr>
            <a:xfrm>
              <a:off x="4771469" y="6750615"/>
              <a:ext cx="1100734" cy="5400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E707565-8905-4B4A-868E-2E2D7B489738}" type="TxLink">
                <a:rPr lang="en-US" sz="2800" b="1" i="0" u="none" strike="noStrike">
                  <a:solidFill>
                    <a:srgbClr val="002060"/>
                  </a:solidFill>
                  <a:latin typeface="Calibri"/>
                  <a:cs typeface="Calibri"/>
                </a:rPr>
                <a:pPr algn="ctr"/>
                <a:t>158%</a:t>
              </a:fld>
              <a:endParaRPr lang="en-US" sz="2800" b="1">
                <a:solidFill>
                  <a:srgbClr val="002060"/>
                </a:solidFill>
              </a:endParaRPr>
            </a:p>
          </xdr:txBody>
        </xdr:sp>
      </xdr:grpSp>
      <xdr:grpSp>
        <xdr:nvGrpSpPr>
          <xdr:cNvPr id="46" name="Group 45">
            <a:extLst>
              <a:ext uri="{FF2B5EF4-FFF2-40B4-BE49-F238E27FC236}">
                <a16:creationId xmlns:a16="http://schemas.microsoft.com/office/drawing/2014/main" id="{E5DFD1D3-994D-3F86-91E0-0BB36977E2D6}"/>
              </a:ext>
            </a:extLst>
          </xdr:cNvPr>
          <xdr:cNvGrpSpPr/>
        </xdr:nvGrpSpPr>
        <xdr:grpSpPr>
          <a:xfrm>
            <a:off x="3244786" y="4740867"/>
            <a:ext cx="4339202" cy="1588752"/>
            <a:chOff x="3226644" y="5067442"/>
            <a:chExt cx="4339202" cy="1588752"/>
          </a:xfrm>
        </xdr:grpSpPr>
        <xdr:sp macro="" textlink="Pivot!G22">
          <xdr:nvSpPr>
            <xdr:cNvPr id="52" name="TextBox 51">
              <a:extLst>
                <a:ext uri="{FF2B5EF4-FFF2-40B4-BE49-F238E27FC236}">
                  <a16:creationId xmlns:a16="http://schemas.microsoft.com/office/drawing/2014/main" id="{6096ED0B-52DF-1641-E2AD-80D44B6DB635}"/>
                </a:ext>
              </a:extLst>
            </xdr:cNvPr>
            <xdr:cNvSpPr txBox="1"/>
          </xdr:nvSpPr>
          <xdr:spPr>
            <a:xfrm>
              <a:off x="3226644" y="5067442"/>
              <a:ext cx="3899312" cy="43822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855283D5-E7C8-D448-956B-1A85F33DF113}" type="TxLink">
                <a:rPr lang="en-US" sz="2000" b="1" i="0" u="none" strike="noStrike">
                  <a:solidFill>
                    <a:srgbClr val="000000"/>
                  </a:solidFill>
                  <a:latin typeface="Calibri"/>
                  <a:ea typeface="+mn-ea"/>
                  <a:cs typeface="Calibri"/>
                </a:rPr>
                <a:pPr marL="0" indent="0"/>
                <a:t>Regions Above 100% : 7</a:t>
              </a:fld>
              <a:endParaRPr lang="en-US" sz="2000" b="1" i="0" u="none" strike="noStrike">
                <a:solidFill>
                  <a:srgbClr val="000000"/>
                </a:solidFill>
                <a:latin typeface="Calibri"/>
                <a:ea typeface="+mn-ea"/>
                <a:cs typeface="Calibri"/>
              </a:endParaRPr>
            </a:p>
          </xdr:txBody>
        </xdr:sp>
        <xdr:sp macro="" textlink="Pivot!G23">
          <xdr:nvSpPr>
            <xdr:cNvPr id="53" name="TextBox 52">
              <a:extLst>
                <a:ext uri="{FF2B5EF4-FFF2-40B4-BE49-F238E27FC236}">
                  <a16:creationId xmlns:a16="http://schemas.microsoft.com/office/drawing/2014/main" id="{689A7CC0-627A-B520-D249-C21A94F2BA8B}"/>
                </a:ext>
              </a:extLst>
            </xdr:cNvPr>
            <xdr:cNvSpPr txBox="1"/>
          </xdr:nvSpPr>
          <xdr:spPr>
            <a:xfrm>
              <a:off x="3666533" y="5423596"/>
              <a:ext cx="3899313" cy="4382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4026308E-5ABD-DD4B-90D3-B9EBCA7FD133}" type="TxLink">
                <a:rPr lang="en-US" sz="2000" b="1" i="0" u="none" strike="noStrike">
                  <a:solidFill>
                    <a:srgbClr val="FF0000"/>
                  </a:solidFill>
                  <a:latin typeface="Calibri"/>
                  <a:ea typeface="+mn-ea"/>
                  <a:cs typeface="Calibri"/>
                </a:rPr>
                <a:pPr marL="0" indent="0"/>
                <a:t>Regions Below 100% : 2</a:t>
              </a:fld>
              <a:endParaRPr lang="en-US" sz="2000" b="1" i="0" u="none" strike="noStrike">
                <a:solidFill>
                  <a:srgbClr val="FF0000"/>
                </a:solidFill>
                <a:latin typeface="Calibri"/>
                <a:ea typeface="+mn-ea"/>
                <a:cs typeface="Calibri"/>
              </a:endParaRPr>
            </a:p>
          </xdr:txBody>
        </xdr:sp>
        <xdr:sp macro="" textlink="Pivot!G72">
          <xdr:nvSpPr>
            <xdr:cNvPr id="54" name="TextBox 53">
              <a:extLst>
                <a:ext uri="{FF2B5EF4-FFF2-40B4-BE49-F238E27FC236}">
                  <a16:creationId xmlns:a16="http://schemas.microsoft.com/office/drawing/2014/main" id="{788DFF97-45F0-9D51-1AAC-9A6D812D303F}"/>
                </a:ext>
              </a:extLst>
            </xdr:cNvPr>
            <xdr:cNvSpPr txBox="1"/>
          </xdr:nvSpPr>
          <xdr:spPr>
            <a:xfrm>
              <a:off x="3261816" y="5803203"/>
              <a:ext cx="3899312" cy="4382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3FC213A2-A613-3843-9BF2-AF0E7749B235}" type="TxLink">
                <a:rPr lang="en-US" sz="2000" b="1" i="0" u="none" strike="noStrike">
                  <a:solidFill>
                    <a:srgbClr val="000000"/>
                  </a:solidFill>
                  <a:latin typeface="Calibri"/>
                  <a:ea typeface="+mn-ea"/>
                  <a:cs typeface="Calibri"/>
                </a:rPr>
                <a:pPr marL="0" indent="0"/>
                <a:t>RMs Above 100% : 32</a:t>
              </a:fld>
              <a:endParaRPr lang="en-US" sz="2000" b="1" i="0" u="none" strike="noStrike">
                <a:solidFill>
                  <a:srgbClr val="000000"/>
                </a:solidFill>
                <a:latin typeface="Calibri"/>
                <a:ea typeface="+mn-ea"/>
                <a:cs typeface="Calibri"/>
              </a:endParaRPr>
            </a:p>
          </xdr:txBody>
        </xdr:sp>
        <xdr:sp macro="" textlink="Pivot!G73">
          <xdr:nvSpPr>
            <xdr:cNvPr id="55" name="TextBox 54">
              <a:extLst>
                <a:ext uri="{FF2B5EF4-FFF2-40B4-BE49-F238E27FC236}">
                  <a16:creationId xmlns:a16="http://schemas.microsoft.com/office/drawing/2014/main" id="{EF75DE51-7CDC-0ADD-47CD-A999BF75726B}"/>
                </a:ext>
              </a:extLst>
            </xdr:cNvPr>
            <xdr:cNvSpPr txBox="1"/>
          </xdr:nvSpPr>
          <xdr:spPr>
            <a:xfrm>
              <a:off x="3662626" y="6217974"/>
              <a:ext cx="3899313" cy="43822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096A0970-2FEF-CD4E-AF29-93280E38ED76}" type="TxLink">
                <a:rPr lang="en-US" sz="2000" b="1" i="0" u="none" strike="noStrike">
                  <a:solidFill>
                    <a:srgbClr val="FF0000"/>
                  </a:solidFill>
                  <a:latin typeface="Calibri"/>
                  <a:ea typeface="+mn-ea"/>
                  <a:cs typeface="Calibri"/>
                </a:rPr>
                <a:pPr marL="0" indent="0"/>
                <a:t>RMs Below 100% : 13</a:t>
              </a:fld>
              <a:endParaRPr lang="en-US" sz="2000" b="1" i="0" u="none" strike="noStrike">
                <a:solidFill>
                  <a:srgbClr val="FF0000"/>
                </a:solidFill>
                <a:latin typeface="Calibri"/>
                <a:ea typeface="+mn-ea"/>
                <a:cs typeface="Calibri"/>
              </a:endParaRPr>
            </a:p>
          </xdr:txBody>
        </xdr:sp>
      </xdr:grpSp>
      <xdr:grpSp>
        <xdr:nvGrpSpPr>
          <xdr:cNvPr id="47" name="Group 46">
            <a:extLst>
              <a:ext uri="{FF2B5EF4-FFF2-40B4-BE49-F238E27FC236}">
                <a16:creationId xmlns:a16="http://schemas.microsoft.com/office/drawing/2014/main" id="{EB22FA5A-5309-9550-272B-A8E4DEBB404C}"/>
              </a:ext>
            </a:extLst>
          </xdr:cNvPr>
          <xdr:cNvGrpSpPr/>
        </xdr:nvGrpSpPr>
        <xdr:grpSpPr>
          <a:xfrm>
            <a:off x="3449563" y="6645870"/>
            <a:ext cx="4107404" cy="2831271"/>
            <a:chOff x="3462892" y="6863585"/>
            <a:chExt cx="4094704" cy="2831271"/>
          </a:xfrm>
        </xdr:grpSpPr>
        <xdr:sp macro="" textlink="">
          <xdr:nvSpPr>
            <xdr:cNvPr id="48" name="TextBox 47">
              <a:extLst>
                <a:ext uri="{FF2B5EF4-FFF2-40B4-BE49-F238E27FC236}">
                  <a16:creationId xmlns:a16="http://schemas.microsoft.com/office/drawing/2014/main" id="{2BBEB664-E9F8-9721-6EF3-6E36161C214C}"/>
                </a:ext>
              </a:extLst>
            </xdr:cNvPr>
            <xdr:cNvSpPr txBox="1"/>
          </xdr:nvSpPr>
          <xdr:spPr>
            <a:xfrm>
              <a:off x="3462892" y="6863585"/>
              <a:ext cx="4094704" cy="2831271"/>
            </a:xfrm>
            <a:prstGeom prst="rect">
              <a:avLst/>
            </a:prstGeom>
            <a:noFill/>
            <a:ln w="22225" cmpd="sng">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a:glow rad="63500">
                <a:schemeClr val="accent1">
                  <a:satMod val="175000"/>
                  <a:alpha val="40000"/>
                </a:schemeClr>
              </a:glow>
              <a:outerShdw blurRad="50800" dist="38100" dir="13500000" algn="br" rotWithShape="0">
                <a:schemeClr val="accent1">
                  <a:alpha val="40000"/>
                </a:schemeClr>
              </a:outerShdw>
              <a:softEdge rad="31750"/>
            </a:effectLst>
            <a:scene3d>
              <a:camera prst="orthographicFront"/>
              <a:lightRig rig="threePt" dir="t"/>
            </a:scene3d>
            <a:sp3d>
              <a:bevelT w="152400" h="50800" prst="softRound"/>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solidFill>
                  <a:schemeClr val="accent1">
                    <a:lumMod val="50000"/>
                  </a:schemeClr>
                </a:solidFill>
              </a:endParaRPr>
            </a:p>
          </xdr:txBody>
        </xdr:sp>
        <xdr:sp macro="" textlink="">
          <xdr:nvSpPr>
            <xdr:cNvPr id="49" name="TextBox 48">
              <a:extLst>
                <a:ext uri="{FF2B5EF4-FFF2-40B4-BE49-F238E27FC236}">
                  <a16:creationId xmlns:a16="http://schemas.microsoft.com/office/drawing/2014/main" id="{B628C423-2516-95B2-2158-544E0D79FC5C}"/>
                </a:ext>
              </a:extLst>
            </xdr:cNvPr>
            <xdr:cNvSpPr txBox="1"/>
          </xdr:nvSpPr>
          <xdr:spPr>
            <a:xfrm>
              <a:off x="3553210" y="7165722"/>
              <a:ext cx="1914769" cy="38815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2000" b="1">
                  <a:solidFill>
                    <a:srgbClr val="002060"/>
                  </a:solidFill>
                </a:rPr>
                <a:t>Total</a:t>
              </a:r>
              <a:r>
                <a:rPr lang="en-US" sz="2000" b="1" baseline="0">
                  <a:solidFill>
                    <a:srgbClr val="002060"/>
                  </a:solidFill>
                </a:rPr>
                <a:t> </a:t>
              </a:r>
              <a:r>
                <a:rPr lang="en-US" sz="2000" b="1">
                  <a:solidFill>
                    <a:srgbClr val="002060"/>
                  </a:solidFill>
                </a:rPr>
                <a:t>Achieved</a:t>
              </a:r>
            </a:p>
          </xdr:txBody>
        </xdr:sp>
        <xdr:sp macro="" textlink="Pivot!E82">
          <xdr:nvSpPr>
            <xdr:cNvPr id="50" name="TextBox 49">
              <a:extLst>
                <a:ext uri="{FF2B5EF4-FFF2-40B4-BE49-F238E27FC236}">
                  <a16:creationId xmlns:a16="http://schemas.microsoft.com/office/drawing/2014/main" id="{0856604D-2660-ECF8-5EE4-FA15B0F7BAB2}"/>
                </a:ext>
              </a:extLst>
            </xdr:cNvPr>
            <xdr:cNvSpPr txBox="1"/>
          </xdr:nvSpPr>
          <xdr:spPr>
            <a:xfrm>
              <a:off x="4708281" y="7541795"/>
              <a:ext cx="1603928" cy="7787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2F8D41AF-8117-2E43-8C2F-8A9668DA2F6B}" type="TxLink">
                <a:rPr lang="en-US" sz="5400" b="1" i="0" u="none" strike="noStrike">
                  <a:solidFill>
                    <a:schemeClr val="accent1">
                      <a:lumMod val="50000"/>
                    </a:schemeClr>
                  </a:solidFill>
                  <a:latin typeface="Calibri"/>
                  <a:cs typeface="Calibri"/>
                </a:rPr>
                <a:pPr/>
                <a:t> 412 </a:t>
              </a:fld>
              <a:endParaRPr lang="en-US" sz="5400" b="1">
                <a:solidFill>
                  <a:schemeClr val="accent1">
                    <a:lumMod val="50000"/>
                  </a:schemeClr>
                </a:solidFill>
              </a:endParaRPr>
            </a:p>
          </xdr:txBody>
        </xdr:sp>
        <xdr:sp macro="" textlink="Pivot!A84">
          <xdr:nvSpPr>
            <xdr:cNvPr id="51" name="TextBox 50">
              <a:extLst>
                <a:ext uri="{FF2B5EF4-FFF2-40B4-BE49-F238E27FC236}">
                  <a16:creationId xmlns:a16="http://schemas.microsoft.com/office/drawing/2014/main" id="{F27B967A-36E1-581F-CBE5-E4C1AC471755}"/>
                </a:ext>
              </a:extLst>
            </xdr:cNvPr>
            <xdr:cNvSpPr txBox="1"/>
          </xdr:nvSpPr>
          <xdr:spPr>
            <a:xfrm>
              <a:off x="3666533" y="8762293"/>
              <a:ext cx="1914769" cy="38815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27664B16-E7C0-5045-8F9F-BB4F182E2311}" type="TxLink">
                <a:rPr lang="en-US" sz="2000" b="1" i="0" u="none" strike="noStrike">
                  <a:solidFill>
                    <a:srgbClr val="FF0000"/>
                  </a:solidFill>
                  <a:latin typeface="Calibri"/>
                  <a:cs typeface="Calibri"/>
                </a:rPr>
                <a:pPr/>
                <a:t>Missing : </a:t>
              </a:fld>
              <a:endParaRPr lang="en-US" sz="2000" b="1">
                <a:solidFill>
                  <a:srgbClr val="FF0000"/>
                </a:solidFill>
              </a:endParaRPr>
            </a:p>
          </xdr:txBody>
        </xdr:sp>
      </xdr:grpSp>
    </xdr:grpSp>
    <xdr:clientData/>
  </xdr:twoCellAnchor>
  <xdr:twoCellAnchor>
    <xdr:from>
      <xdr:col>22</xdr:col>
      <xdr:colOff>18394</xdr:colOff>
      <xdr:row>4</xdr:row>
      <xdr:rowOff>33531</xdr:rowOff>
    </xdr:from>
    <xdr:to>
      <xdr:col>27</xdr:col>
      <xdr:colOff>817547</xdr:colOff>
      <xdr:row>49</xdr:row>
      <xdr:rowOff>13287</xdr:rowOff>
    </xdr:to>
    <xdr:grpSp>
      <xdr:nvGrpSpPr>
        <xdr:cNvPr id="58" name="Group 57">
          <a:extLst>
            <a:ext uri="{FF2B5EF4-FFF2-40B4-BE49-F238E27FC236}">
              <a16:creationId xmlns:a16="http://schemas.microsoft.com/office/drawing/2014/main" id="{5E2B1D3E-1084-C549-8F9D-2E7AC3BFBCF6}"/>
            </a:ext>
          </a:extLst>
        </xdr:cNvPr>
        <xdr:cNvGrpSpPr/>
      </xdr:nvGrpSpPr>
      <xdr:grpSpPr>
        <a:xfrm>
          <a:off x="18367051" y="867561"/>
          <a:ext cx="4969302" cy="9646920"/>
          <a:chOff x="3016368" y="898081"/>
          <a:chExt cx="4973795" cy="9233885"/>
        </a:xfrm>
      </xdr:grpSpPr>
      <xdr:sp macro="" textlink="">
        <xdr:nvSpPr>
          <xdr:cNvPr id="59" name="Rounded Rectangle 58">
            <a:extLst>
              <a:ext uri="{FF2B5EF4-FFF2-40B4-BE49-F238E27FC236}">
                <a16:creationId xmlns:a16="http://schemas.microsoft.com/office/drawing/2014/main" id="{08340E44-BC59-EC9B-5E11-57F26E38171D}"/>
              </a:ext>
            </a:extLst>
          </xdr:cNvPr>
          <xdr:cNvSpPr/>
        </xdr:nvSpPr>
        <xdr:spPr>
          <a:xfrm>
            <a:off x="3016368" y="916224"/>
            <a:ext cx="4973795" cy="9215742"/>
          </a:xfrm>
          <a:prstGeom prst="roundRect">
            <a:avLst/>
          </a:prstGeom>
          <a:noFill/>
          <a:ln>
            <a:solidFill>
              <a:srgbClr val="0070C0"/>
            </a:solidFill>
          </a:ln>
          <a:effectLst>
            <a:outerShdw blurRad="399259" dir="21540000" algn="l" rotWithShape="0">
              <a:schemeClr val="accent1">
                <a:lumMod val="50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60" name="Rounded Rectangle 59">
            <a:extLst>
              <a:ext uri="{FF2B5EF4-FFF2-40B4-BE49-F238E27FC236}">
                <a16:creationId xmlns:a16="http://schemas.microsoft.com/office/drawing/2014/main" id="{FACC46CE-4498-4792-6E06-A3C311235B63}"/>
              </a:ext>
            </a:extLst>
          </xdr:cNvPr>
          <xdr:cNvSpPr/>
        </xdr:nvSpPr>
        <xdr:spPr>
          <a:xfrm>
            <a:off x="3651764" y="898081"/>
            <a:ext cx="3703003" cy="711759"/>
          </a:xfrm>
          <a:prstGeom prst="round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n-US" sz="2800" b="1"/>
              <a:t>Penetration</a:t>
            </a:r>
          </a:p>
        </xdr:txBody>
      </xdr:sp>
      <xdr:sp macro="" textlink="Pivot!C1">
        <xdr:nvSpPr>
          <xdr:cNvPr id="61" name="Rounded Rectangle 60">
            <a:extLst>
              <a:ext uri="{FF2B5EF4-FFF2-40B4-BE49-F238E27FC236}">
                <a16:creationId xmlns:a16="http://schemas.microsoft.com/office/drawing/2014/main" id="{0222FBCA-DB03-0EAF-71FB-A01B9BD9CF6F}"/>
              </a:ext>
            </a:extLst>
          </xdr:cNvPr>
          <xdr:cNvSpPr/>
        </xdr:nvSpPr>
        <xdr:spPr>
          <a:xfrm>
            <a:off x="4027985" y="1693845"/>
            <a:ext cx="2950561" cy="711761"/>
          </a:xfrm>
          <a:prstGeom prst="round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fld id="{C22A44CD-8675-B045-9525-1590D75201D8}" type="TxLink">
              <a:rPr lang="en-US" sz="2000" b="1" i="0" u="none" strike="noStrike">
                <a:solidFill>
                  <a:schemeClr val="bg1"/>
                </a:solidFill>
                <a:latin typeface="Calibri"/>
                <a:cs typeface="Calibri"/>
              </a:rPr>
              <a:pPr algn="ctr"/>
              <a:t>All Regions</a:t>
            </a:fld>
            <a:endParaRPr lang="en-US" sz="2000" b="1">
              <a:solidFill>
                <a:schemeClr val="bg1"/>
              </a:solidFill>
            </a:endParaRPr>
          </a:p>
        </xdr:txBody>
      </xdr:sp>
      <xdr:grpSp>
        <xdr:nvGrpSpPr>
          <xdr:cNvPr id="62" name="Group 61">
            <a:extLst>
              <a:ext uri="{FF2B5EF4-FFF2-40B4-BE49-F238E27FC236}">
                <a16:creationId xmlns:a16="http://schemas.microsoft.com/office/drawing/2014/main" id="{A94D904A-C0C4-80D2-5E07-988157BE6A5C}"/>
              </a:ext>
            </a:extLst>
          </xdr:cNvPr>
          <xdr:cNvGrpSpPr/>
        </xdr:nvGrpSpPr>
        <xdr:grpSpPr>
          <a:xfrm>
            <a:off x="4386143" y="2418733"/>
            <a:ext cx="2234244" cy="2309572"/>
            <a:chOff x="4204714" y="5865879"/>
            <a:chExt cx="2234244" cy="2309572"/>
          </a:xfrm>
        </xdr:grpSpPr>
        <xdr:graphicFrame macro="">
          <xdr:nvGraphicFramePr>
            <xdr:cNvPr id="73" name="Chart 72">
              <a:extLst>
                <a:ext uri="{FF2B5EF4-FFF2-40B4-BE49-F238E27FC236}">
                  <a16:creationId xmlns:a16="http://schemas.microsoft.com/office/drawing/2014/main" id="{2387F745-1C74-F6EC-C72C-DEDB0F90EFBF}"/>
                </a:ext>
              </a:extLst>
            </xdr:cNvPr>
            <xdr:cNvGraphicFramePr>
              <a:graphicFrameLocks/>
            </xdr:cNvGraphicFramePr>
          </xdr:nvGraphicFramePr>
          <xdr:xfrm>
            <a:off x="4204714" y="5865879"/>
            <a:ext cx="2234244" cy="2309572"/>
          </xdr:xfrm>
          <a:graphic>
            <a:graphicData uri="http://schemas.openxmlformats.org/drawingml/2006/chart">
              <c:chart xmlns:c="http://schemas.openxmlformats.org/drawingml/2006/chart" xmlns:r="http://schemas.openxmlformats.org/officeDocument/2006/relationships" r:id="rId4"/>
            </a:graphicData>
          </a:graphic>
        </xdr:graphicFrame>
        <xdr:sp macro="" textlink="Pivot!D8">
          <xdr:nvSpPr>
            <xdr:cNvPr id="74" name="TextBox 73">
              <a:extLst>
                <a:ext uri="{FF2B5EF4-FFF2-40B4-BE49-F238E27FC236}">
                  <a16:creationId xmlns:a16="http://schemas.microsoft.com/office/drawing/2014/main" id="{98FD79E3-727A-2312-B313-1DC72C9C0F0D}"/>
                </a:ext>
              </a:extLst>
            </xdr:cNvPr>
            <xdr:cNvSpPr txBox="1"/>
          </xdr:nvSpPr>
          <xdr:spPr>
            <a:xfrm>
              <a:off x="4771469" y="6750615"/>
              <a:ext cx="1100734" cy="5400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AED23D3-88BF-3640-BDA2-94AB8F1F2B65}" type="TxLink">
                <a:rPr lang="en-US" sz="2800" b="1" i="0" u="none" strike="noStrike">
                  <a:solidFill>
                    <a:srgbClr val="002060"/>
                  </a:solidFill>
                  <a:latin typeface="Calibri"/>
                  <a:cs typeface="Calibri"/>
                </a:rPr>
                <a:pPr algn="ctr"/>
                <a:t>31%</a:t>
              </a:fld>
              <a:endParaRPr lang="en-US" sz="2800" b="1">
                <a:solidFill>
                  <a:srgbClr val="002060"/>
                </a:solidFill>
              </a:endParaRPr>
            </a:p>
          </xdr:txBody>
        </xdr:sp>
      </xdr:grpSp>
      <xdr:grpSp>
        <xdr:nvGrpSpPr>
          <xdr:cNvPr id="63" name="Group 62">
            <a:extLst>
              <a:ext uri="{FF2B5EF4-FFF2-40B4-BE49-F238E27FC236}">
                <a16:creationId xmlns:a16="http://schemas.microsoft.com/office/drawing/2014/main" id="{8E820327-2DAA-D94E-C6DD-856B24E028BC}"/>
              </a:ext>
            </a:extLst>
          </xdr:cNvPr>
          <xdr:cNvGrpSpPr/>
        </xdr:nvGrpSpPr>
        <xdr:grpSpPr>
          <a:xfrm>
            <a:off x="3244786" y="4740867"/>
            <a:ext cx="4339202" cy="1588752"/>
            <a:chOff x="3226644" y="5067442"/>
            <a:chExt cx="4339202" cy="1588752"/>
          </a:xfrm>
        </xdr:grpSpPr>
        <xdr:sp macro="" textlink="Pivot!J22">
          <xdr:nvSpPr>
            <xdr:cNvPr id="69" name="TextBox 68">
              <a:extLst>
                <a:ext uri="{FF2B5EF4-FFF2-40B4-BE49-F238E27FC236}">
                  <a16:creationId xmlns:a16="http://schemas.microsoft.com/office/drawing/2014/main" id="{5C97EBDE-B0B1-2E80-6492-63A9C5641DA9}"/>
                </a:ext>
              </a:extLst>
            </xdr:cNvPr>
            <xdr:cNvSpPr txBox="1"/>
          </xdr:nvSpPr>
          <xdr:spPr>
            <a:xfrm>
              <a:off x="3226644" y="5067442"/>
              <a:ext cx="3899312" cy="43822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51F79230-7EA6-7A47-B00D-0EF552FB33F6}" type="TxLink">
                <a:rPr lang="en-US" sz="2000" b="1" i="0" u="none" strike="noStrike">
                  <a:solidFill>
                    <a:srgbClr val="000000"/>
                  </a:solidFill>
                  <a:latin typeface="Calibri"/>
                  <a:ea typeface="+mn-ea"/>
                  <a:cs typeface="Calibri"/>
                </a:rPr>
                <a:pPr marL="0" indent="0"/>
                <a:t>Regions Above 50% : 0</a:t>
              </a:fld>
              <a:endParaRPr lang="en-US" sz="2000" b="1" i="0" u="none" strike="noStrike">
                <a:solidFill>
                  <a:srgbClr val="000000"/>
                </a:solidFill>
                <a:latin typeface="Calibri"/>
                <a:ea typeface="+mn-ea"/>
                <a:cs typeface="Calibri"/>
              </a:endParaRPr>
            </a:p>
          </xdr:txBody>
        </xdr:sp>
        <xdr:sp macro="" textlink="Pivot!J23">
          <xdr:nvSpPr>
            <xdr:cNvPr id="70" name="TextBox 69">
              <a:extLst>
                <a:ext uri="{FF2B5EF4-FFF2-40B4-BE49-F238E27FC236}">
                  <a16:creationId xmlns:a16="http://schemas.microsoft.com/office/drawing/2014/main" id="{58E61DCB-CF2F-F8FC-58B9-D1E55D74CC77}"/>
                </a:ext>
              </a:extLst>
            </xdr:cNvPr>
            <xdr:cNvSpPr txBox="1"/>
          </xdr:nvSpPr>
          <xdr:spPr>
            <a:xfrm>
              <a:off x="3666533" y="5423596"/>
              <a:ext cx="3899313" cy="4382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533A5D5B-6CA3-1F46-8AD8-25CE4C622349}" type="TxLink">
                <a:rPr lang="en-US" sz="2000" b="1" i="0" u="none" strike="noStrike">
                  <a:solidFill>
                    <a:srgbClr val="FF0000"/>
                  </a:solidFill>
                  <a:latin typeface="Calibri"/>
                  <a:ea typeface="+mn-ea"/>
                  <a:cs typeface="Calibri"/>
                </a:rPr>
                <a:pPr marL="0" indent="0"/>
                <a:t>Regions Below 50% : 9</a:t>
              </a:fld>
              <a:endParaRPr lang="en-US" sz="2000" b="1" i="0" u="none" strike="noStrike">
                <a:solidFill>
                  <a:srgbClr val="FF0000"/>
                </a:solidFill>
                <a:latin typeface="Calibri"/>
                <a:ea typeface="+mn-ea"/>
                <a:cs typeface="Calibri"/>
              </a:endParaRPr>
            </a:p>
          </xdr:txBody>
        </xdr:sp>
        <xdr:sp macro="" textlink="Pivot!J72">
          <xdr:nvSpPr>
            <xdr:cNvPr id="71" name="TextBox 70">
              <a:extLst>
                <a:ext uri="{FF2B5EF4-FFF2-40B4-BE49-F238E27FC236}">
                  <a16:creationId xmlns:a16="http://schemas.microsoft.com/office/drawing/2014/main" id="{81A8E66D-C846-6214-1AB9-E6670C3063E3}"/>
                </a:ext>
              </a:extLst>
            </xdr:cNvPr>
            <xdr:cNvSpPr txBox="1"/>
          </xdr:nvSpPr>
          <xdr:spPr>
            <a:xfrm>
              <a:off x="3261816" y="5803203"/>
              <a:ext cx="3899312" cy="4382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A1BF8944-536D-664C-978A-E8DC5B9D440C}" type="TxLink">
                <a:rPr lang="en-US" sz="2000" b="1" i="0" u="none" strike="noStrike">
                  <a:solidFill>
                    <a:srgbClr val="000000"/>
                  </a:solidFill>
                  <a:latin typeface="Calibri"/>
                  <a:ea typeface="+mn-ea"/>
                  <a:cs typeface="Calibri"/>
                </a:rPr>
                <a:pPr marL="0" indent="0"/>
                <a:t>RMs Above 50% : 1</a:t>
              </a:fld>
              <a:endParaRPr lang="en-US" sz="2000" b="1" i="0" u="none" strike="noStrike">
                <a:solidFill>
                  <a:srgbClr val="000000"/>
                </a:solidFill>
                <a:latin typeface="Calibri"/>
                <a:ea typeface="+mn-ea"/>
                <a:cs typeface="Calibri"/>
              </a:endParaRPr>
            </a:p>
          </xdr:txBody>
        </xdr:sp>
        <xdr:sp macro="" textlink="Pivot!J73">
          <xdr:nvSpPr>
            <xdr:cNvPr id="72" name="TextBox 71">
              <a:extLst>
                <a:ext uri="{FF2B5EF4-FFF2-40B4-BE49-F238E27FC236}">
                  <a16:creationId xmlns:a16="http://schemas.microsoft.com/office/drawing/2014/main" id="{C9699B14-45D5-2B75-9AF7-C7497E670C1C}"/>
                </a:ext>
              </a:extLst>
            </xdr:cNvPr>
            <xdr:cNvSpPr txBox="1"/>
          </xdr:nvSpPr>
          <xdr:spPr>
            <a:xfrm>
              <a:off x="3662626" y="6217974"/>
              <a:ext cx="3899313" cy="43822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26922BAD-1F00-454C-A2E2-A1C9022F6269}" type="TxLink">
                <a:rPr lang="en-US" sz="2000" b="1" i="0" u="none" strike="noStrike">
                  <a:solidFill>
                    <a:srgbClr val="FF0000"/>
                  </a:solidFill>
                  <a:latin typeface="Calibri"/>
                  <a:ea typeface="+mn-ea"/>
                  <a:cs typeface="Calibri"/>
                </a:rPr>
                <a:pPr marL="0" indent="0"/>
                <a:t>RMs Below 50% : 44</a:t>
              </a:fld>
              <a:endParaRPr lang="en-US" sz="2000" b="1" i="0" u="none" strike="noStrike">
                <a:solidFill>
                  <a:srgbClr val="FF0000"/>
                </a:solidFill>
                <a:latin typeface="Calibri"/>
                <a:ea typeface="+mn-ea"/>
                <a:cs typeface="Calibri"/>
              </a:endParaRPr>
            </a:p>
          </xdr:txBody>
        </xdr:sp>
      </xdr:grpSp>
      <xdr:grpSp>
        <xdr:nvGrpSpPr>
          <xdr:cNvPr id="64" name="Group 63">
            <a:extLst>
              <a:ext uri="{FF2B5EF4-FFF2-40B4-BE49-F238E27FC236}">
                <a16:creationId xmlns:a16="http://schemas.microsoft.com/office/drawing/2014/main" id="{C776BCE0-13A0-9782-FD9F-0DB2BF37E2A8}"/>
              </a:ext>
            </a:extLst>
          </xdr:cNvPr>
          <xdr:cNvGrpSpPr/>
        </xdr:nvGrpSpPr>
        <xdr:grpSpPr>
          <a:xfrm>
            <a:off x="3449563" y="6645869"/>
            <a:ext cx="4107404" cy="2856494"/>
            <a:chOff x="3462892" y="6863584"/>
            <a:chExt cx="4094704" cy="2856494"/>
          </a:xfrm>
        </xdr:grpSpPr>
        <xdr:sp macro="" textlink="">
          <xdr:nvSpPr>
            <xdr:cNvPr id="65" name="TextBox 64">
              <a:extLst>
                <a:ext uri="{FF2B5EF4-FFF2-40B4-BE49-F238E27FC236}">
                  <a16:creationId xmlns:a16="http://schemas.microsoft.com/office/drawing/2014/main" id="{6CA705EA-14CE-FDDC-2258-5E984689B44F}"/>
                </a:ext>
              </a:extLst>
            </xdr:cNvPr>
            <xdr:cNvSpPr txBox="1"/>
          </xdr:nvSpPr>
          <xdr:spPr>
            <a:xfrm>
              <a:off x="3462892" y="6863584"/>
              <a:ext cx="4094704" cy="2856494"/>
            </a:xfrm>
            <a:prstGeom prst="rect">
              <a:avLst/>
            </a:prstGeom>
            <a:noFill/>
            <a:ln w="22225" cmpd="sng">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a:glow rad="63500">
                <a:schemeClr val="accent1">
                  <a:satMod val="175000"/>
                  <a:alpha val="40000"/>
                </a:schemeClr>
              </a:glow>
              <a:outerShdw blurRad="50800" dist="38100" dir="13500000" algn="br" rotWithShape="0">
                <a:schemeClr val="accent1">
                  <a:alpha val="40000"/>
                </a:schemeClr>
              </a:outerShdw>
              <a:softEdge rad="31750"/>
            </a:effectLst>
            <a:scene3d>
              <a:camera prst="orthographicFront"/>
              <a:lightRig rig="threePt" dir="t"/>
            </a:scene3d>
            <a:sp3d>
              <a:bevelT w="152400" h="50800" prst="softRound"/>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sp macro="" textlink="">
          <xdr:nvSpPr>
            <xdr:cNvPr id="66" name="TextBox 65">
              <a:extLst>
                <a:ext uri="{FF2B5EF4-FFF2-40B4-BE49-F238E27FC236}">
                  <a16:creationId xmlns:a16="http://schemas.microsoft.com/office/drawing/2014/main" id="{6D306EF0-CC15-EA58-7264-E7599E1F2172}"/>
                </a:ext>
              </a:extLst>
            </xdr:cNvPr>
            <xdr:cNvSpPr txBox="1"/>
          </xdr:nvSpPr>
          <xdr:spPr>
            <a:xfrm>
              <a:off x="3553210" y="7165722"/>
              <a:ext cx="1914769" cy="38815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2000" b="1">
                  <a:solidFill>
                    <a:srgbClr val="002060"/>
                  </a:solidFill>
                </a:rPr>
                <a:t>Total</a:t>
              </a:r>
              <a:r>
                <a:rPr lang="en-US" sz="2000" b="1" baseline="0">
                  <a:solidFill>
                    <a:srgbClr val="002060"/>
                  </a:solidFill>
                </a:rPr>
                <a:t> </a:t>
              </a:r>
              <a:r>
                <a:rPr lang="en-US" sz="2000" b="1">
                  <a:solidFill>
                    <a:srgbClr val="002060"/>
                  </a:solidFill>
                </a:rPr>
                <a:t>Achieved</a:t>
              </a:r>
            </a:p>
          </xdr:txBody>
        </xdr:sp>
        <xdr:sp macro="" textlink="Pivot!H82">
          <xdr:nvSpPr>
            <xdr:cNvPr id="67" name="TextBox 66">
              <a:extLst>
                <a:ext uri="{FF2B5EF4-FFF2-40B4-BE49-F238E27FC236}">
                  <a16:creationId xmlns:a16="http://schemas.microsoft.com/office/drawing/2014/main" id="{74A5677D-1AD3-4D25-1CC6-57D4DBE6C935}"/>
                </a:ext>
              </a:extLst>
            </xdr:cNvPr>
            <xdr:cNvSpPr txBox="1"/>
          </xdr:nvSpPr>
          <xdr:spPr>
            <a:xfrm>
              <a:off x="4323746" y="7603251"/>
              <a:ext cx="2372997" cy="7787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28805D5-33A4-0343-A1F1-226DB0B789C7}" type="TxLink">
                <a:rPr lang="en-US" sz="5400" b="1" i="0" u="none" strike="noStrike">
                  <a:solidFill>
                    <a:srgbClr val="002060"/>
                  </a:solidFill>
                  <a:latin typeface="Calibri"/>
                  <a:cs typeface="Calibri"/>
                </a:rPr>
                <a:pPr/>
                <a:t> 30,914 </a:t>
              </a:fld>
              <a:endParaRPr lang="en-US" sz="5400" b="1">
                <a:solidFill>
                  <a:srgbClr val="002060"/>
                </a:solidFill>
              </a:endParaRPr>
            </a:p>
          </xdr:txBody>
        </xdr:sp>
        <xdr:sp macro="" textlink="Pivot!A84">
          <xdr:nvSpPr>
            <xdr:cNvPr id="68" name="TextBox 67">
              <a:extLst>
                <a:ext uri="{FF2B5EF4-FFF2-40B4-BE49-F238E27FC236}">
                  <a16:creationId xmlns:a16="http://schemas.microsoft.com/office/drawing/2014/main" id="{9D58BCA2-EDF2-AA2F-183A-8E00D282081E}"/>
                </a:ext>
              </a:extLst>
            </xdr:cNvPr>
            <xdr:cNvSpPr txBox="1"/>
          </xdr:nvSpPr>
          <xdr:spPr>
            <a:xfrm>
              <a:off x="3666533" y="8762293"/>
              <a:ext cx="1914769" cy="38815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40DB2811-725C-7F49-93F1-4E70534F45EA}" type="TxLink">
                <a:rPr lang="en-US" sz="2000" b="1" i="0" u="none" strike="noStrike">
                  <a:solidFill>
                    <a:srgbClr val="FF0000"/>
                  </a:solidFill>
                  <a:latin typeface="Calibri"/>
                  <a:cs typeface="Calibri"/>
                </a:rPr>
                <a:pPr/>
                <a:t>Missing : </a:t>
              </a:fld>
              <a:endParaRPr lang="en-US" sz="2000" b="1">
                <a:solidFill>
                  <a:srgbClr val="FF0000"/>
                </a:solidFill>
              </a:endParaRPr>
            </a:p>
          </xdr:txBody>
        </xdr:sp>
      </xdr:grpSp>
    </xdr:grpSp>
    <xdr:clientData/>
  </xdr:twoCellAnchor>
  <xdr:twoCellAnchor>
    <xdr:from>
      <xdr:col>17</xdr:col>
      <xdr:colOff>644478</xdr:colOff>
      <xdr:row>39</xdr:row>
      <xdr:rowOff>265372</xdr:rowOff>
    </xdr:from>
    <xdr:to>
      <xdr:col>20</xdr:col>
      <xdr:colOff>94776</xdr:colOff>
      <xdr:row>41</xdr:row>
      <xdr:rowOff>18956</xdr:rowOff>
    </xdr:to>
    <xdr:sp macro="" textlink="">
      <xdr:nvSpPr>
        <xdr:cNvPr id="75" name="TextBox 74">
          <a:extLst>
            <a:ext uri="{FF2B5EF4-FFF2-40B4-BE49-F238E27FC236}">
              <a16:creationId xmlns:a16="http://schemas.microsoft.com/office/drawing/2014/main" id="{329CD118-4AAA-C140-1FC7-DC24AC51E1DF}"/>
            </a:ext>
          </a:extLst>
        </xdr:cNvPr>
        <xdr:cNvSpPr txBox="1"/>
      </xdr:nvSpPr>
      <xdr:spPr>
        <a:xfrm>
          <a:off x="14822985" y="8397163"/>
          <a:ext cx="1952388" cy="4549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800" b="1">
              <a:solidFill>
                <a:srgbClr val="002060"/>
              </a:solidFill>
            </a:rPr>
            <a:t>Companies</a:t>
          </a:r>
        </a:p>
      </xdr:txBody>
    </xdr:sp>
    <xdr:clientData/>
  </xdr:twoCellAnchor>
  <xdr:twoCellAnchor>
    <xdr:from>
      <xdr:col>24</xdr:col>
      <xdr:colOff>151082</xdr:colOff>
      <xdr:row>41</xdr:row>
      <xdr:rowOff>71442</xdr:rowOff>
    </xdr:from>
    <xdr:to>
      <xdr:col>26</xdr:col>
      <xdr:colOff>401995</xdr:colOff>
      <xdr:row>43</xdr:row>
      <xdr:rowOff>59859</xdr:rowOff>
    </xdr:to>
    <xdr:sp macro="" textlink="Pivot!H83">
      <xdr:nvSpPr>
        <xdr:cNvPr id="76" name="TextBox 75">
          <a:extLst>
            <a:ext uri="{FF2B5EF4-FFF2-40B4-BE49-F238E27FC236}">
              <a16:creationId xmlns:a16="http://schemas.microsoft.com/office/drawing/2014/main" id="{A82317AF-7AE5-D049-B662-6E86CE509372}"/>
            </a:ext>
          </a:extLst>
        </xdr:cNvPr>
        <xdr:cNvSpPr txBox="1"/>
      </xdr:nvSpPr>
      <xdr:spPr>
        <a:xfrm>
          <a:off x="20167798" y="8904576"/>
          <a:ext cx="1918973" cy="4054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fld id="{338BE2F0-6B74-8043-BF5E-D152E06DEE96}" type="TxLink">
            <a:rPr lang="en-US" sz="2000" b="1" i="0" u="none" strike="noStrike">
              <a:solidFill>
                <a:srgbClr val="FF0000"/>
              </a:solidFill>
              <a:latin typeface="Calibri"/>
              <a:cs typeface="Calibri"/>
            </a:rPr>
            <a:pPr/>
            <a:t> (19,281)</a:t>
          </a:fld>
          <a:endParaRPr lang="en-US" sz="2000" b="1">
            <a:solidFill>
              <a:srgbClr val="FF0000"/>
            </a:solidFill>
          </a:endParaRPr>
        </a:p>
      </xdr:txBody>
    </xdr:sp>
    <xdr:clientData/>
  </xdr:twoCellAnchor>
  <xdr:twoCellAnchor>
    <xdr:from>
      <xdr:col>18</xdr:col>
      <xdr:colOff>113930</xdr:colOff>
      <xdr:row>41</xdr:row>
      <xdr:rowOff>72200</xdr:rowOff>
    </xdr:from>
    <xdr:to>
      <xdr:col>20</xdr:col>
      <xdr:colOff>364843</xdr:colOff>
      <xdr:row>43</xdr:row>
      <xdr:rowOff>60617</xdr:rowOff>
    </xdr:to>
    <xdr:sp macro="" textlink="Pivot!F83">
      <xdr:nvSpPr>
        <xdr:cNvPr id="77" name="TextBox 76">
          <a:extLst>
            <a:ext uri="{FF2B5EF4-FFF2-40B4-BE49-F238E27FC236}">
              <a16:creationId xmlns:a16="http://schemas.microsoft.com/office/drawing/2014/main" id="{C648B1F1-42EC-7B4D-882C-36D5F8B0B19F}"/>
            </a:ext>
          </a:extLst>
        </xdr:cNvPr>
        <xdr:cNvSpPr txBox="1"/>
      </xdr:nvSpPr>
      <xdr:spPr>
        <a:xfrm>
          <a:off x="15126467" y="8905334"/>
          <a:ext cx="1918973" cy="4054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fld id="{70BD6198-BD64-9D45-92F0-3FE9CD945C28}" type="TxLink">
            <a:rPr lang="en-US" sz="2000" b="1" i="0" u="none" strike="noStrike">
              <a:solidFill>
                <a:srgbClr val="FF0000"/>
              </a:solidFill>
              <a:latin typeface="Calibri"/>
              <a:cs typeface="Calibri"/>
            </a:rPr>
            <a:pPr/>
            <a:t>0</a:t>
          </a:fld>
          <a:endParaRPr lang="en-US" sz="2000" b="1">
            <a:solidFill>
              <a:srgbClr val="FF0000"/>
            </a:solidFill>
          </a:endParaRPr>
        </a:p>
      </xdr:txBody>
    </xdr:sp>
    <xdr:clientData/>
  </xdr:twoCellAnchor>
  <xdr:twoCellAnchor>
    <xdr:from>
      <xdr:col>11</xdr:col>
      <xdr:colOff>740211</xdr:colOff>
      <xdr:row>41</xdr:row>
      <xdr:rowOff>91914</xdr:rowOff>
    </xdr:from>
    <xdr:to>
      <xdr:col>14</xdr:col>
      <xdr:colOff>157094</xdr:colOff>
      <xdr:row>43</xdr:row>
      <xdr:rowOff>80331</xdr:rowOff>
    </xdr:to>
    <xdr:sp macro="" textlink="Pivot!D83">
      <xdr:nvSpPr>
        <xdr:cNvPr id="78" name="TextBox 77">
          <a:extLst>
            <a:ext uri="{FF2B5EF4-FFF2-40B4-BE49-F238E27FC236}">
              <a16:creationId xmlns:a16="http://schemas.microsoft.com/office/drawing/2014/main" id="{7F7BC8B5-C73E-2744-94E5-9C744E79A702}"/>
            </a:ext>
          </a:extLst>
        </xdr:cNvPr>
        <xdr:cNvSpPr txBox="1"/>
      </xdr:nvSpPr>
      <xdr:spPr>
        <a:xfrm>
          <a:off x="9914539" y="8925048"/>
          <a:ext cx="1918973" cy="4054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fld id="{CA6E93C8-9EAD-F947-BC30-651F2FA05FC4}" type="TxLink">
            <a:rPr lang="en-US" sz="2000" b="1" i="0" u="none" strike="noStrike">
              <a:solidFill>
                <a:srgbClr val="FF0000"/>
              </a:solidFill>
              <a:latin typeface="Calibri"/>
              <a:cs typeface="Calibri"/>
            </a:rPr>
            <a:pPr/>
            <a:t> (23,355)</a:t>
          </a:fld>
          <a:endParaRPr lang="en-US" sz="2000" b="1">
            <a:solidFill>
              <a:srgbClr val="FF0000"/>
            </a:solidFill>
          </a:endParaRPr>
        </a:p>
      </xdr:txBody>
    </xdr:sp>
    <xdr:clientData/>
  </xdr:twoCellAnchor>
  <xdr:twoCellAnchor>
    <xdr:from>
      <xdr:col>5</xdr:col>
      <xdr:colOff>684103</xdr:colOff>
      <xdr:row>41</xdr:row>
      <xdr:rowOff>92672</xdr:rowOff>
    </xdr:from>
    <xdr:to>
      <xdr:col>8</xdr:col>
      <xdr:colOff>100986</xdr:colOff>
      <xdr:row>43</xdr:row>
      <xdr:rowOff>81089</xdr:rowOff>
    </xdr:to>
    <xdr:sp macro="" textlink="Pivot!B83">
      <xdr:nvSpPr>
        <xdr:cNvPr id="79" name="TextBox 78">
          <a:extLst>
            <a:ext uri="{FF2B5EF4-FFF2-40B4-BE49-F238E27FC236}">
              <a16:creationId xmlns:a16="http://schemas.microsoft.com/office/drawing/2014/main" id="{97555B24-E576-1A44-B536-A287A8A06000}"/>
            </a:ext>
          </a:extLst>
        </xdr:cNvPr>
        <xdr:cNvSpPr txBox="1"/>
      </xdr:nvSpPr>
      <xdr:spPr>
        <a:xfrm>
          <a:off x="4854252" y="8925806"/>
          <a:ext cx="1918973" cy="4054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fld id="{FBD59AFE-5694-2248-846C-CB966A60162E}" type="TxLink">
            <a:rPr lang="en-US" sz="2000" b="1" i="0" u="none" strike="noStrike">
              <a:solidFill>
                <a:srgbClr val="FF0000"/>
              </a:solidFill>
              <a:latin typeface="Calibri"/>
              <a:cs typeface="Calibri"/>
            </a:rPr>
            <a:pPr/>
            <a:t>0</a:t>
          </a:fld>
          <a:endParaRPr lang="en-US" sz="2000" b="1">
            <a:solidFill>
              <a:srgbClr val="FF0000"/>
            </a:solidFill>
          </a:endParaRPr>
        </a:p>
      </xdr:txBody>
    </xdr:sp>
    <xdr:clientData/>
  </xdr:twoCellAnchor>
  <xdr:twoCellAnchor>
    <xdr:from>
      <xdr:col>0</xdr:col>
      <xdr:colOff>459881</xdr:colOff>
      <xdr:row>4</xdr:row>
      <xdr:rowOff>75821</xdr:rowOff>
    </xdr:from>
    <xdr:to>
      <xdr:col>2</xdr:col>
      <xdr:colOff>673550</xdr:colOff>
      <xdr:row>15</xdr:row>
      <xdr:rowOff>194101</xdr:rowOff>
    </xdr:to>
    <xdr:grpSp>
      <xdr:nvGrpSpPr>
        <xdr:cNvPr id="89" name="Group 88">
          <a:extLst>
            <a:ext uri="{FF2B5EF4-FFF2-40B4-BE49-F238E27FC236}">
              <a16:creationId xmlns:a16="http://schemas.microsoft.com/office/drawing/2014/main" id="{A91258C2-2700-3BFC-1076-C54748A70434}"/>
            </a:ext>
          </a:extLst>
        </xdr:cNvPr>
        <xdr:cNvGrpSpPr/>
      </xdr:nvGrpSpPr>
      <xdr:grpSpPr>
        <a:xfrm>
          <a:off x="459881" y="909851"/>
          <a:ext cx="1881729" cy="2411862"/>
          <a:chOff x="459881" y="909851"/>
          <a:chExt cx="1881729" cy="2411862"/>
        </a:xfrm>
      </xdr:grpSpPr>
      <xdr:sp macro="" textlink="">
        <xdr:nvSpPr>
          <xdr:cNvPr id="87" name="Rounded Rectangle 86">
            <a:extLst>
              <a:ext uri="{FF2B5EF4-FFF2-40B4-BE49-F238E27FC236}">
                <a16:creationId xmlns:a16="http://schemas.microsoft.com/office/drawing/2014/main" id="{007981BC-1EBC-5647-810E-1A670AAD05AE}"/>
              </a:ext>
            </a:extLst>
          </xdr:cNvPr>
          <xdr:cNvSpPr/>
        </xdr:nvSpPr>
        <xdr:spPr>
          <a:xfrm>
            <a:off x="1432623" y="2483133"/>
            <a:ext cx="908987" cy="834411"/>
          </a:xfrm>
          <a:prstGeom prst="round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endParaRPr lang="en-US" sz="2000" b="1" i="0" u="none" strike="noStrike">
              <a:solidFill>
                <a:schemeClr val="bg1"/>
              </a:solidFill>
              <a:latin typeface="Calibri"/>
              <a:cs typeface="Calibri"/>
            </a:endParaRPr>
          </a:p>
        </xdr:txBody>
      </xdr:sp>
      <xdr:sp macro="" textlink="">
        <xdr:nvSpPr>
          <xdr:cNvPr id="6" name="Rounded Rectangle 5">
            <a:extLst>
              <a:ext uri="{FF2B5EF4-FFF2-40B4-BE49-F238E27FC236}">
                <a16:creationId xmlns:a16="http://schemas.microsoft.com/office/drawing/2014/main" id="{D51B8BA2-A7B4-A74E-9356-87DEA765634A}"/>
              </a:ext>
            </a:extLst>
          </xdr:cNvPr>
          <xdr:cNvSpPr/>
        </xdr:nvSpPr>
        <xdr:spPr>
          <a:xfrm>
            <a:off x="459881" y="910231"/>
            <a:ext cx="908987" cy="2407313"/>
          </a:xfrm>
          <a:prstGeom prst="round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endParaRPr lang="en-US" sz="2000" b="1" i="0" u="none" strike="noStrike">
              <a:solidFill>
                <a:schemeClr val="bg1"/>
              </a:solidFill>
              <a:latin typeface="Calibri"/>
              <a:cs typeface="Calibri"/>
            </a:endParaRPr>
          </a:p>
        </xdr:txBody>
      </xdr:sp>
      <xdr:pic>
        <xdr:nvPicPr>
          <xdr:cNvPr id="80" name="Graphic 79" descr="Meeting">
            <a:hlinkClick xmlns:r="http://schemas.openxmlformats.org/officeDocument/2006/relationships" r:id="rId5"/>
            <a:extLst>
              <a:ext uri="{FF2B5EF4-FFF2-40B4-BE49-F238E27FC236}">
                <a16:creationId xmlns:a16="http://schemas.microsoft.com/office/drawing/2014/main" id="{6754641E-C87C-114E-C6EB-EC7A047BD3AD}"/>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1521356" y="2586025"/>
            <a:ext cx="731520" cy="731520"/>
          </a:xfrm>
          <a:prstGeom prst="rect">
            <a:avLst/>
          </a:prstGeom>
        </xdr:spPr>
      </xdr:pic>
      <xdr:pic>
        <xdr:nvPicPr>
          <xdr:cNvPr id="82" name="Graphic 81" descr="Home">
            <a:extLst>
              <a:ext uri="{FF2B5EF4-FFF2-40B4-BE49-F238E27FC236}">
                <a16:creationId xmlns:a16="http://schemas.microsoft.com/office/drawing/2014/main" id="{AF08EDCB-4976-3196-8FBB-35FF81C94635}"/>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548614" y="909851"/>
            <a:ext cx="731520" cy="731520"/>
          </a:xfrm>
          <a:prstGeom prst="rect">
            <a:avLst/>
          </a:prstGeom>
        </xdr:spPr>
      </xdr:pic>
      <xdr:pic>
        <xdr:nvPicPr>
          <xdr:cNvPr id="84" name="Graphic 83" descr="Statistics">
            <a:hlinkClick xmlns:r="http://schemas.openxmlformats.org/officeDocument/2006/relationships" r:id="rId10"/>
            <a:extLst>
              <a:ext uri="{FF2B5EF4-FFF2-40B4-BE49-F238E27FC236}">
                <a16:creationId xmlns:a16="http://schemas.microsoft.com/office/drawing/2014/main" id="{58E4B862-D433-167A-F3A0-E907F8CCE724}"/>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548614" y="1747747"/>
            <a:ext cx="731520" cy="731520"/>
          </a:xfrm>
          <a:prstGeom prst="rect">
            <a:avLst/>
          </a:prstGeom>
        </xdr:spPr>
      </xdr:pic>
      <xdr:pic>
        <xdr:nvPicPr>
          <xdr:cNvPr id="86" name="Graphic 85" descr="Bar graph with downward trend">
            <a:hlinkClick xmlns:r="http://schemas.openxmlformats.org/officeDocument/2006/relationships" r:id="rId13"/>
            <a:extLst>
              <a:ext uri="{FF2B5EF4-FFF2-40B4-BE49-F238E27FC236}">
                <a16:creationId xmlns:a16="http://schemas.microsoft.com/office/drawing/2014/main" id="{58F30B38-867F-CFF2-CEB1-73E9F14A5B01}"/>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 uri="{96DAC541-7B7A-43D3-8B79-37D633B846F1}">
                <asvg:svgBlip xmlns:asvg="http://schemas.microsoft.com/office/drawing/2016/SVG/main" r:embed="rId15"/>
              </a:ext>
            </a:extLst>
          </a:blip>
          <a:stretch>
            <a:fillRect/>
          </a:stretch>
        </xdr:blipFill>
        <xdr:spPr>
          <a:xfrm>
            <a:off x="548614" y="2590193"/>
            <a:ext cx="731520" cy="731520"/>
          </a:xfrm>
          <a:prstGeom prst="rect">
            <a:avLst/>
          </a:prstGeom>
        </xdr:spPr>
      </xdr:pic>
    </xdr:grpSp>
    <xdr:clientData/>
  </xdr:twoCellAnchor>
</xdr:wsDr>
</file>

<file path=xl/drawings/drawing2.xml><?xml version="1.0" encoding="utf-8"?>
<xdr:wsDr xmlns:xdr="http://schemas.openxmlformats.org/drawingml/2006/spreadsheetDrawing" xmlns:a="http://schemas.openxmlformats.org/drawingml/2006/main">
  <xdr:twoCellAnchor>
    <xdr:from>
      <xdr:col>6</xdr:col>
      <xdr:colOff>719667</xdr:colOff>
      <xdr:row>0</xdr:row>
      <xdr:rowOff>42333</xdr:rowOff>
    </xdr:from>
    <xdr:to>
      <xdr:col>23</xdr:col>
      <xdr:colOff>354998</xdr:colOff>
      <xdr:row>3</xdr:row>
      <xdr:rowOff>151192</xdr:rowOff>
    </xdr:to>
    <xdr:sp macro="" textlink="">
      <xdr:nvSpPr>
        <xdr:cNvPr id="2" name="Rounded Rectangle 1">
          <a:extLst>
            <a:ext uri="{FF2B5EF4-FFF2-40B4-BE49-F238E27FC236}">
              <a16:creationId xmlns:a16="http://schemas.microsoft.com/office/drawing/2014/main" id="{44933FFC-2FE8-8747-962F-1E49604D92DD}"/>
            </a:ext>
          </a:extLst>
        </xdr:cNvPr>
        <xdr:cNvSpPr/>
      </xdr:nvSpPr>
      <xdr:spPr>
        <a:xfrm>
          <a:off x="5672667" y="42333"/>
          <a:ext cx="13668831" cy="718459"/>
        </a:xfrm>
        <a:prstGeom prst="round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n-US" sz="2400" b="1" baseline="0"/>
            <a:t>MoM </a:t>
          </a:r>
          <a:r>
            <a:rPr lang="en-US" sz="2400" b="1"/>
            <a:t>OVER</a:t>
          </a:r>
          <a:r>
            <a:rPr lang="en-US" sz="2400" b="1" baseline="0"/>
            <a:t>VIEW</a:t>
          </a:r>
          <a:endParaRPr lang="en-US" sz="2400" b="1"/>
        </a:p>
      </xdr:txBody>
    </xdr:sp>
    <xdr:clientData/>
  </xdr:twoCellAnchor>
  <xdr:twoCellAnchor>
    <xdr:from>
      <xdr:col>3</xdr:col>
      <xdr:colOff>512654</xdr:colOff>
      <xdr:row>4</xdr:row>
      <xdr:rowOff>99795</xdr:rowOff>
    </xdr:from>
    <xdr:to>
      <xdr:col>9</xdr:col>
      <xdr:colOff>479020</xdr:colOff>
      <xdr:row>50</xdr:row>
      <xdr:rowOff>153395</xdr:rowOff>
    </xdr:to>
    <xdr:grpSp>
      <xdr:nvGrpSpPr>
        <xdr:cNvPr id="3" name="Group 2">
          <a:extLst>
            <a:ext uri="{FF2B5EF4-FFF2-40B4-BE49-F238E27FC236}">
              <a16:creationId xmlns:a16="http://schemas.microsoft.com/office/drawing/2014/main" id="{E97BD477-C889-6C4B-9D7A-66C713AB4CDC}"/>
            </a:ext>
          </a:extLst>
        </xdr:cNvPr>
        <xdr:cNvGrpSpPr/>
      </xdr:nvGrpSpPr>
      <xdr:grpSpPr>
        <a:xfrm>
          <a:off x="3014744" y="933825"/>
          <a:ext cx="4970545" cy="9644943"/>
          <a:chOff x="3016368" y="898081"/>
          <a:chExt cx="4973795" cy="9233885"/>
        </a:xfrm>
      </xdr:grpSpPr>
      <xdr:sp macro="" textlink="">
        <xdr:nvSpPr>
          <xdr:cNvPr id="4" name="Rounded Rectangle 3">
            <a:extLst>
              <a:ext uri="{FF2B5EF4-FFF2-40B4-BE49-F238E27FC236}">
                <a16:creationId xmlns:a16="http://schemas.microsoft.com/office/drawing/2014/main" id="{2994FB99-E7D9-AD2F-07ED-BD3BF825044B}"/>
              </a:ext>
            </a:extLst>
          </xdr:cNvPr>
          <xdr:cNvSpPr/>
        </xdr:nvSpPr>
        <xdr:spPr>
          <a:xfrm>
            <a:off x="3016368" y="916224"/>
            <a:ext cx="4973795" cy="9215742"/>
          </a:xfrm>
          <a:prstGeom prst="roundRect">
            <a:avLst/>
          </a:prstGeom>
          <a:noFill/>
          <a:ln>
            <a:solidFill>
              <a:srgbClr val="0070C0"/>
            </a:solidFill>
          </a:ln>
          <a:effectLst>
            <a:outerShdw blurRad="399259" dir="21540000" algn="l" rotWithShape="0">
              <a:schemeClr val="accent1">
                <a:lumMod val="50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 name="Rounded Rectangle 4">
            <a:extLst>
              <a:ext uri="{FF2B5EF4-FFF2-40B4-BE49-F238E27FC236}">
                <a16:creationId xmlns:a16="http://schemas.microsoft.com/office/drawing/2014/main" id="{83A57D59-4CE3-0C76-7EC0-A39B72842819}"/>
              </a:ext>
            </a:extLst>
          </xdr:cNvPr>
          <xdr:cNvSpPr/>
        </xdr:nvSpPr>
        <xdr:spPr>
          <a:xfrm>
            <a:off x="3651764" y="898081"/>
            <a:ext cx="3703003" cy="711759"/>
          </a:xfrm>
          <a:prstGeom prst="round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n-US" sz="2800" b="1"/>
              <a:t>Live Accounts</a:t>
            </a:r>
          </a:p>
        </xdr:txBody>
      </xdr:sp>
      <xdr:sp macro="" textlink="Pivot!C1">
        <xdr:nvSpPr>
          <xdr:cNvPr id="6" name="Rounded Rectangle 5">
            <a:extLst>
              <a:ext uri="{FF2B5EF4-FFF2-40B4-BE49-F238E27FC236}">
                <a16:creationId xmlns:a16="http://schemas.microsoft.com/office/drawing/2014/main" id="{F94CA754-39B1-E36B-50F1-6E5E12815B4A}"/>
              </a:ext>
            </a:extLst>
          </xdr:cNvPr>
          <xdr:cNvSpPr/>
        </xdr:nvSpPr>
        <xdr:spPr>
          <a:xfrm>
            <a:off x="4027985" y="1693845"/>
            <a:ext cx="2950561" cy="711761"/>
          </a:xfrm>
          <a:prstGeom prst="round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fld id="{45746EB5-45BC-9C4C-ACEC-2DB3964D5EB3}" type="TxLink">
              <a:rPr lang="en-US" sz="2000" b="1" i="0" u="none" strike="noStrike">
                <a:solidFill>
                  <a:schemeClr val="bg1"/>
                </a:solidFill>
                <a:latin typeface="Calibri"/>
                <a:cs typeface="Calibri"/>
              </a:rPr>
              <a:pPr algn="ctr"/>
              <a:t>All Regions</a:t>
            </a:fld>
            <a:endParaRPr lang="en-US" sz="2000" b="1">
              <a:solidFill>
                <a:schemeClr val="bg1"/>
              </a:solidFill>
            </a:endParaRPr>
          </a:p>
        </xdr:txBody>
      </xdr:sp>
      <xdr:grpSp>
        <xdr:nvGrpSpPr>
          <xdr:cNvPr id="7" name="Group 6">
            <a:extLst>
              <a:ext uri="{FF2B5EF4-FFF2-40B4-BE49-F238E27FC236}">
                <a16:creationId xmlns:a16="http://schemas.microsoft.com/office/drawing/2014/main" id="{26F3B038-3C02-40A9-2841-B76C0C60E298}"/>
              </a:ext>
            </a:extLst>
          </xdr:cNvPr>
          <xdr:cNvGrpSpPr/>
        </xdr:nvGrpSpPr>
        <xdr:grpSpPr>
          <a:xfrm>
            <a:off x="4386143" y="2418733"/>
            <a:ext cx="2234244" cy="2309572"/>
            <a:chOff x="4204714" y="5865879"/>
            <a:chExt cx="2234244" cy="2309572"/>
          </a:xfrm>
        </xdr:grpSpPr>
        <xdr:graphicFrame macro="">
          <xdr:nvGraphicFramePr>
            <xdr:cNvPr id="18" name="Chart 17">
              <a:extLst>
                <a:ext uri="{FF2B5EF4-FFF2-40B4-BE49-F238E27FC236}">
                  <a16:creationId xmlns:a16="http://schemas.microsoft.com/office/drawing/2014/main" id="{AF78FB83-1F6C-FD27-C2CA-87FF6D2FD20F}"/>
                </a:ext>
              </a:extLst>
            </xdr:cNvPr>
            <xdr:cNvGraphicFramePr>
              <a:graphicFrameLocks/>
            </xdr:cNvGraphicFramePr>
          </xdr:nvGraphicFramePr>
          <xdr:xfrm>
            <a:off x="4204714" y="5865879"/>
            <a:ext cx="2234244" cy="2309572"/>
          </xdr:xfrm>
          <a:graphic>
            <a:graphicData uri="http://schemas.openxmlformats.org/drawingml/2006/chart">
              <c:chart xmlns:c="http://schemas.openxmlformats.org/drawingml/2006/chart" xmlns:r="http://schemas.openxmlformats.org/officeDocument/2006/relationships" r:id="rId1"/>
            </a:graphicData>
          </a:graphic>
        </xdr:graphicFrame>
        <xdr:sp macro="" textlink="Pivot!A8">
          <xdr:nvSpPr>
            <xdr:cNvPr id="19" name="TextBox 18">
              <a:extLst>
                <a:ext uri="{FF2B5EF4-FFF2-40B4-BE49-F238E27FC236}">
                  <a16:creationId xmlns:a16="http://schemas.microsoft.com/office/drawing/2014/main" id="{CAF8F039-4B87-3EB0-DB47-95B03C8F1ED9}"/>
                </a:ext>
              </a:extLst>
            </xdr:cNvPr>
            <xdr:cNvSpPr txBox="1"/>
          </xdr:nvSpPr>
          <xdr:spPr>
            <a:xfrm>
              <a:off x="4771469" y="6750615"/>
              <a:ext cx="1100734" cy="5400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164E9FD-05CB-874F-BCB5-92745AE5D5F7}" type="TxLink">
                <a:rPr lang="en-US" sz="2800" b="1" i="0" u="none" strike="noStrike">
                  <a:solidFill>
                    <a:schemeClr val="accent1">
                      <a:lumMod val="50000"/>
                    </a:schemeClr>
                  </a:solidFill>
                  <a:latin typeface="Calibri"/>
                  <a:cs typeface="Calibri"/>
                </a:rPr>
                <a:pPr algn="ctr"/>
                <a:t>108%</a:t>
              </a:fld>
              <a:endParaRPr lang="en-US" sz="2800" b="1">
                <a:solidFill>
                  <a:schemeClr val="accent1">
                    <a:lumMod val="50000"/>
                  </a:schemeClr>
                </a:solidFill>
              </a:endParaRPr>
            </a:p>
          </xdr:txBody>
        </xdr:sp>
      </xdr:grpSp>
      <xdr:grpSp>
        <xdr:nvGrpSpPr>
          <xdr:cNvPr id="8" name="Group 7">
            <a:extLst>
              <a:ext uri="{FF2B5EF4-FFF2-40B4-BE49-F238E27FC236}">
                <a16:creationId xmlns:a16="http://schemas.microsoft.com/office/drawing/2014/main" id="{024E9F4F-8083-0A81-7408-36C1C962F884}"/>
              </a:ext>
            </a:extLst>
          </xdr:cNvPr>
          <xdr:cNvGrpSpPr/>
        </xdr:nvGrpSpPr>
        <xdr:grpSpPr>
          <a:xfrm>
            <a:off x="3244786" y="4740867"/>
            <a:ext cx="4339202" cy="1588752"/>
            <a:chOff x="3226644" y="5067442"/>
            <a:chExt cx="4339202" cy="1588752"/>
          </a:xfrm>
        </xdr:grpSpPr>
        <xdr:sp macro="" textlink="Pivot!A22">
          <xdr:nvSpPr>
            <xdr:cNvPr id="14" name="TextBox 13">
              <a:extLst>
                <a:ext uri="{FF2B5EF4-FFF2-40B4-BE49-F238E27FC236}">
                  <a16:creationId xmlns:a16="http://schemas.microsoft.com/office/drawing/2014/main" id="{3972DC79-BADD-9F1E-54FE-FC90DAEB6E25}"/>
                </a:ext>
              </a:extLst>
            </xdr:cNvPr>
            <xdr:cNvSpPr txBox="1"/>
          </xdr:nvSpPr>
          <xdr:spPr>
            <a:xfrm>
              <a:off x="3226644" y="5067442"/>
              <a:ext cx="3899312" cy="43822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529C670D-11D2-D44F-92F0-6A38E01E9507}" type="TxLink">
                <a:rPr lang="en-US" sz="2000" b="1" i="0" u="none" strike="noStrike">
                  <a:solidFill>
                    <a:srgbClr val="000000"/>
                  </a:solidFill>
                  <a:latin typeface="Calibri"/>
                  <a:ea typeface="+mn-ea"/>
                  <a:cs typeface="Calibri"/>
                </a:rPr>
                <a:pPr marL="0" indent="0"/>
                <a:t>Regions Above 100% : 6</a:t>
              </a:fld>
              <a:endParaRPr lang="en-US" sz="2000" b="1" i="0" u="none" strike="noStrike">
                <a:solidFill>
                  <a:srgbClr val="000000"/>
                </a:solidFill>
                <a:latin typeface="Calibri"/>
                <a:ea typeface="+mn-ea"/>
                <a:cs typeface="Calibri"/>
              </a:endParaRPr>
            </a:p>
          </xdr:txBody>
        </xdr:sp>
        <xdr:sp macro="" textlink="Pivot!A23">
          <xdr:nvSpPr>
            <xdr:cNvPr id="15" name="TextBox 14">
              <a:extLst>
                <a:ext uri="{FF2B5EF4-FFF2-40B4-BE49-F238E27FC236}">
                  <a16:creationId xmlns:a16="http://schemas.microsoft.com/office/drawing/2014/main" id="{F17CA7C7-22A6-AE28-6EAB-B48D89A6410A}"/>
                </a:ext>
              </a:extLst>
            </xdr:cNvPr>
            <xdr:cNvSpPr txBox="1"/>
          </xdr:nvSpPr>
          <xdr:spPr>
            <a:xfrm>
              <a:off x="3666533" y="5423596"/>
              <a:ext cx="3899313" cy="4382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2AA677A3-261B-B246-9F34-58173AA08F53}" type="TxLink">
                <a:rPr lang="en-US" sz="2000" b="1" i="0" u="none" strike="noStrike">
                  <a:solidFill>
                    <a:srgbClr val="FF0000"/>
                  </a:solidFill>
                  <a:latin typeface="Calibri"/>
                  <a:ea typeface="+mn-ea"/>
                  <a:cs typeface="Calibri"/>
                </a:rPr>
                <a:pPr marL="0" indent="0"/>
                <a:t>Regions Below 100% : 3</a:t>
              </a:fld>
              <a:endParaRPr lang="en-US" sz="2000" b="1" i="0" u="none" strike="noStrike">
                <a:solidFill>
                  <a:srgbClr val="FF0000"/>
                </a:solidFill>
                <a:latin typeface="Calibri"/>
                <a:ea typeface="+mn-ea"/>
                <a:cs typeface="Calibri"/>
              </a:endParaRPr>
            </a:p>
          </xdr:txBody>
        </xdr:sp>
        <xdr:sp macro="" textlink="Pivot!A72">
          <xdr:nvSpPr>
            <xdr:cNvPr id="16" name="TextBox 15">
              <a:extLst>
                <a:ext uri="{FF2B5EF4-FFF2-40B4-BE49-F238E27FC236}">
                  <a16:creationId xmlns:a16="http://schemas.microsoft.com/office/drawing/2014/main" id="{88153EA9-5497-08FA-7698-C39DA9BBB993}"/>
                </a:ext>
              </a:extLst>
            </xdr:cNvPr>
            <xdr:cNvSpPr txBox="1"/>
          </xdr:nvSpPr>
          <xdr:spPr>
            <a:xfrm>
              <a:off x="3261816" y="5803203"/>
              <a:ext cx="3899312" cy="4382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76A68D7E-841A-D747-A265-B8F127448463}" type="TxLink">
                <a:rPr lang="en-US" sz="2000" b="1" i="0" u="none" strike="noStrike">
                  <a:solidFill>
                    <a:srgbClr val="000000"/>
                  </a:solidFill>
                  <a:latin typeface="Calibri"/>
                  <a:ea typeface="+mn-ea"/>
                  <a:cs typeface="Calibri"/>
                </a:rPr>
                <a:pPr marL="0" indent="0"/>
                <a:t>RMs Above 100% : 22</a:t>
              </a:fld>
              <a:endParaRPr lang="en-US" sz="2000" b="1" i="0" u="none" strike="noStrike">
                <a:solidFill>
                  <a:srgbClr val="000000"/>
                </a:solidFill>
                <a:latin typeface="Calibri"/>
                <a:ea typeface="+mn-ea"/>
                <a:cs typeface="Calibri"/>
              </a:endParaRPr>
            </a:p>
          </xdr:txBody>
        </xdr:sp>
        <xdr:sp macro="" textlink="Pivot!A73">
          <xdr:nvSpPr>
            <xdr:cNvPr id="17" name="TextBox 16">
              <a:extLst>
                <a:ext uri="{FF2B5EF4-FFF2-40B4-BE49-F238E27FC236}">
                  <a16:creationId xmlns:a16="http://schemas.microsoft.com/office/drawing/2014/main" id="{765AB208-E89E-AF0F-D71C-056EA6AFA80C}"/>
                </a:ext>
              </a:extLst>
            </xdr:cNvPr>
            <xdr:cNvSpPr txBox="1"/>
          </xdr:nvSpPr>
          <xdr:spPr>
            <a:xfrm>
              <a:off x="3662626" y="6217974"/>
              <a:ext cx="3899313" cy="43822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F7AE18EF-DE34-5B46-84DC-2391A51F13A2}" type="TxLink">
                <a:rPr lang="en-US" sz="2000" b="1" i="0" u="none" strike="noStrike">
                  <a:solidFill>
                    <a:srgbClr val="FF0000"/>
                  </a:solidFill>
                  <a:latin typeface="Calibri"/>
                  <a:ea typeface="+mn-ea"/>
                  <a:cs typeface="Calibri"/>
                </a:rPr>
                <a:pPr marL="0" indent="0"/>
                <a:t>RMs Below 100% : 23</a:t>
              </a:fld>
              <a:endParaRPr lang="en-US" sz="2000" b="1" i="0" u="none" strike="noStrike">
                <a:solidFill>
                  <a:srgbClr val="FF0000"/>
                </a:solidFill>
                <a:latin typeface="Calibri"/>
                <a:ea typeface="+mn-ea"/>
                <a:cs typeface="Calibri"/>
              </a:endParaRPr>
            </a:p>
          </xdr:txBody>
        </xdr:sp>
      </xdr:grpSp>
    </xdr:grpSp>
    <xdr:clientData/>
  </xdr:twoCellAnchor>
  <xdr:twoCellAnchor editAs="oneCell">
    <xdr:from>
      <xdr:col>0</xdr:col>
      <xdr:colOff>181708</xdr:colOff>
      <xdr:row>32</xdr:row>
      <xdr:rowOff>151182</xdr:rowOff>
    </xdr:from>
    <xdr:to>
      <xdr:col>3</xdr:col>
      <xdr:colOff>332154</xdr:colOff>
      <xdr:row>47</xdr:row>
      <xdr:rowOff>97692</xdr:rowOff>
    </xdr:to>
    <mc:AlternateContent xmlns:mc="http://schemas.openxmlformats.org/markup-compatibility/2006" xmlns:a14="http://schemas.microsoft.com/office/drawing/2010/main">
      <mc:Choice Requires="a14">
        <xdr:graphicFrame macro="">
          <xdr:nvGraphicFramePr>
            <xdr:cNvPr id="20" name="RM 2">
              <a:extLst>
                <a:ext uri="{FF2B5EF4-FFF2-40B4-BE49-F238E27FC236}">
                  <a16:creationId xmlns:a16="http://schemas.microsoft.com/office/drawing/2014/main" id="{10BE940B-6779-DF42-99FD-38804F4FD798}"/>
                </a:ext>
              </a:extLst>
            </xdr:cNvPr>
            <xdr:cNvGraphicFramePr/>
          </xdr:nvGraphicFramePr>
          <xdr:xfrm>
            <a:off x="0" y="0"/>
            <a:ext cx="0" cy="0"/>
          </xdr:xfrm>
          <a:graphic>
            <a:graphicData uri="http://schemas.microsoft.com/office/drawing/2010/slicer">
              <sle:slicer xmlns:sle="http://schemas.microsoft.com/office/drawing/2010/slicer" name="RM 2"/>
            </a:graphicData>
          </a:graphic>
        </xdr:graphicFrame>
      </mc:Choice>
      <mc:Fallback xmlns="">
        <xdr:sp macro="" textlink="">
          <xdr:nvSpPr>
            <xdr:cNvPr id="0" name=""/>
            <xdr:cNvSpPr>
              <a:spLocks noTextEdit="1"/>
            </xdr:cNvSpPr>
          </xdr:nvSpPr>
          <xdr:spPr>
            <a:xfrm>
              <a:off x="181708" y="6823421"/>
              <a:ext cx="2652536" cy="307412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163286</xdr:colOff>
      <xdr:row>16</xdr:row>
      <xdr:rowOff>145143</xdr:rowOff>
    </xdr:from>
    <xdr:to>
      <xdr:col>3</xdr:col>
      <xdr:colOff>324478</xdr:colOff>
      <xdr:row>31</xdr:row>
      <xdr:rowOff>175847</xdr:rowOff>
    </xdr:to>
    <mc:AlternateContent xmlns:mc="http://schemas.openxmlformats.org/markup-compatibility/2006" xmlns:a14="http://schemas.microsoft.com/office/drawing/2010/main">
      <mc:Choice Requires="a14">
        <xdr:graphicFrame macro="">
          <xdr:nvGraphicFramePr>
            <xdr:cNvPr id="21" name="Region  4">
              <a:extLst>
                <a:ext uri="{FF2B5EF4-FFF2-40B4-BE49-F238E27FC236}">
                  <a16:creationId xmlns:a16="http://schemas.microsoft.com/office/drawing/2014/main" id="{AE126B26-9F20-F14B-A10D-201CB66D9B30}"/>
                </a:ext>
              </a:extLst>
            </xdr:cNvPr>
            <xdr:cNvGraphicFramePr/>
          </xdr:nvGraphicFramePr>
          <xdr:xfrm>
            <a:off x="0" y="0"/>
            <a:ext cx="0" cy="0"/>
          </xdr:xfrm>
          <a:graphic>
            <a:graphicData uri="http://schemas.microsoft.com/office/drawing/2010/slicer">
              <sle:slicer xmlns:sle="http://schemas.microsoft.com/office/drawing/2010/slicer" name="Region  4"/>
            </a:graphicData>
          </a:graphic>
        </xdr:graphicFrame>
      </mc:Choice>
      <mc:Fallback xmlns="">
        <xdr:sp macro="" textlink="">
          <xdr:nvSpPr>
            <xdr:cNvPr id="0" name=""/>
            <xdr:cNvSpPr>
              <a:spLocks noTextEdit="1"/>
            </xdr:cNvSpPr>
          </xdr:nvSpPr>
          <xdr:spPr>
            <a:xfrm>
              <a:off x="163286" y="3481262"/>
              <a:ext cx="2663282" cy="315831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628768</xdr:colOff>
      <xdr:row>4</xdr:row>
      <xdr:rowOff>88910</xdr:rowOff>
    </xdr:from>
    <xdr:to>
      <xdr:col>15</xdr:col>
      <xdr:colOff>595135</xdr:colOff>
      <xdr:row>50</xdr:row>
      <xdr:rowOff>142510</xdr:rowOff>
    </xdr:to>
    <xdr:grpSp>
      <xdr:nvGrpSpPr>
        <xdr:cNvPr id="22" name="Group 21">
          <a:extLst>
            <a:ext uri="{FF2B5EF4-FFF2-40B4-BE49-F238E27FC236}">
              <a16:creationId xmlns:a16="http://schemas.microsoft.com/office/drawing/2014/main" id="{71ED9012-520B-B343-8F6E-E0F0A9031EAA}"/>
            </a:ext>
          </a:extLst>
        </xdr:cNvPr>
        <xdr:cNvGrpSpPr/>
      </xdr:nvGrpSpPr>
      <xdr:grpSpPr>
        <a:xfrm>
          <a:off x="8135037" y="922940"/>
          <a:ext cx="4970546" cy="9644943"/>
          <a:chOff x="3016368" y="898081"/>
          <a:chExt cx="4973795" cy="9233885"/>
        </a:xfrm>
      </xdr:grpSpPr>
      <xdr:sp macro="" textlink="">
        <xdr:nvSpPr>
          <xdr:cNvPr id="23" name="Rounded Rectangle 22">
            <a:extLst>
              <a:ext uri="{FF2B5EF4-FFF2-40B4-BE49-F238E27FC236}">
                <a16:creationId xmlns:a16="http://schemas.microsoft.com/office/drawing/2014/main" id="{0DFD266D-7E52-E167-F7A3-340D0D4B09C4}"/>
              </a:ext>
            </a:extLst>
          </xdr:cNvPr>
          <xdr:cNvSpPr/>
        </xdr:nvSpPr>
        <xdr:spPr>
          <a:xfrm>
            <a:off x="3016368" y="916224"/>
            <a:ext cx="4973795" cy="9215742"/>
          </a:xfrm>
          <a:prstGeom prst="roundRect">
            <a:avLst/>
          </a:prstGeom>
          <a:noFill/>
          <a:ln>
            <a:solidFill>
              <a:srgbClr val="0070C0"/>
            </a:solidFill>
          </a:ln>
          <a:effectLst>
            <a:outerShdw blurRad="399259" dir="21540000" algn="l" rotWithShape="0">
              <a:schemeClr val="accent1">
                <a:lumMod val="50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4" name="Rounded Rectangle 23">
            <a:extLst>
              <a:ext uri="{FF2B5EF4-FFF2-40B4-BE49-F238E27FC236}">
                <a16:creationId xmlns:a16="http://schemas.microsoft.com/office/drawing/2014/main" id="{758C6646-1C49-E7E4-C4F0-3A6963CE7714}"/>
              </a:ext>
            </a:extLst>
          </xdr:cNvPr>
          <xdr:cNvSpPr/>
        </xdr:nvSpPr>
        <xdr:spPr>
          <a:xfrm>
            <a:off x="3651764" y="898081"/>
            <a:ext cx="3703003" cy="711759"/>
          </a:xfrm>
          <a:prstGeom prst="round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n-US" sz="2800" b="1"/>
              <a:t>NTB Accounts</a:t>
            </a:r>
          </a:p>
        </xdr:txBody>
      </xdr:sp>
      <xdr:sp macro="" textlink="Pivot!C1">
        <xdr:nvSpPr>
          <xdr:cNvPr id="25" name="Rounded Rectangle 24">
            <a:extLst>
              <a:ext uri="{FF2B5EF4-FFF2-40B4-BE49-F238E27FC236}">
                <a16:creationId xmlns:a16="http://schemas.microsoft.com/office/drawing/2014/main" id="{FD510799-9BFD-B7FA-583D-6DD86D9135E6}"/>
              </a:ext>
            </a:extLst>
          </xdr:cNvPr>
          <xdr:cNvSpPr/>
        </xdr:nvSpPr>
        <xdr:spPr>
          <a:xfrm>
            <a:off x="4027985" y="1693845"/>
            <a:ext cx="2950561" cy="711761"/>
          </a:xfrm>
          <a:prstGeom prst="round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fld id="{1F5CC722-2108-0445-AFDE-49A0FBF8E57E}" type="TxLink">
              <a:rPr lang="en-US" sz="2000" b="1" i="0" u="none" strike="noStrike">
                <a:solidFill>
                  <a:schemeClr val="bg1"/>
                </a:solidFill>
                <a:latin typeface="Calibri"/>
                <a:cs typeface="Calibri"/>
              </a:rPr>
              <a:pPr algn="ctr"/>
              <a:t>All Regions</a:t>
            </a:fld>
            <a:endParaRPr lang="en-US" sz="2000" b="1">
              <a:solidFill>
                <a:schemeClr val="bg1"/>
              </a:solidFill>
            </a:endParaRPr>
          </a:p>
        </xdr:txBody>
      </xdr:sp>
      <xdr:grpSp>
        <xdr:nvGrpSpPr>
          <xdr:cNvPr id="26" name="Group 25">
            <a:extLst>
              <a:ext uri="{FF2B5EF4-FFF2-40B4-BE49-F238E27FC236}">
                <a16:creationId xmlns:a16="http://schemas.microsoft.com/office/drawing/2014/main" id="{78983BED-C800-EDD1-3DE6-ADF525E4641A}"/>
              </a:ext>
            </a:extLst>
          </xdr:cNvPr>
          <xdr:cNvGrpSpPr/>
        </xdr:nvGrpSpPr>
        <xdr:grpSpPr>
          <a:xfrm>
            <a:off x="4386143" y="2418733"/>
            <a:ext cx="2234244" cy="2309572"/>
            <a:chOff x="4204714" y="5865879"/>
            <a:chExt cx="2234244" cy="2309572"/>
          </a:xfrm>
        </xdr:grpSpPr>
        <xdr:graphicFrame macro="">
          <xdr:nvGraphicFramePr>
            <xdr:cNvPr id="37" name="Chart 36">
              <a:extLst>
                <a:ext uri="{FF2B5EF4-FFF2-40B4-BE49-F238E27FC236}">
                  <a16:creationId xmlns:a16="http://schemas.microsoft.com/office/drawing/2014/main" id="{594EACAA-8431-5413-8841-C212B889CE34}"/>
                </a:ext>
              </a:extLst>
            </xdr:cNvPr>
            <xdr:cNvGraphicFramePr>
              <a:graphicFrameLocks/>
            </xdr:cNvGraphicFramePr>
          </xdr:nvGraphicFramePr>
          <xdr:xfrm>
            <a:off x="4204714" y="5865879"/>
            <a:ext cx="2234244" cy="2309572"/>
          </xdr:xfrm>
          <a:graphic>
            <a:graphicData uri="http://schemas.openxmlformats.org/drawingml/2006/chart">
              <c:chart xmlns:c="http://schemas.openxmlformats.org/drawingml/2006/chart" xmlns:r="http://schemas.openxmlformats.org/officeDocument/2006/relationships" r:id="rId2"/>
            </a:graphicData>
          </a:graphic>
        </xdr:graphicFrame>
        <xdr:sp macro="" textlink="Pivot!B8">
          <xdr:nvSpPr>
            <xdr:cNvPr id="38" name="TextBox 37">
              <a:extLst>
                <a:ext uri="{FF2B5EF4-FFF2-40B4-BE49-F238E27FC236}">
                  <a16:creationId xmlns:a16="http://schemas.microsoft.com/office/drawing/2014/main" id="{5C5434B6-2935-77A9-23B7-4EBF3631A72F}"/>
                </a:ext>
              </a:extLst>
            </xdr:cNvPr>
            <xdr:cNvSpPr txBox="1"/>
          </xdr:nvSpPr>
          <xdr:spPr>
            <a:xfrm>
              <a:off x="4771469" y="6750615"/>
              <a:ext cx="1100734" cy="5400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821EE16-61BC-F94E-BF22-CAE34049A33C}" type="TxLink">
                <a:rPr lang="en-US" sz="2800" b="1" i="0" u="none" strike="noStrike">
                  <a:solidFill>
                    <a:srgbClr val="002060"/>
                  </a:solidFill>
                  <a:latin typeface="Calibri"/>
                  <a:cs typeface="Calibri"/>
                </a:rPr>
                <a:pPr algn="ctr"/>
                <a:t>50%</a:t>
              </a:fld>
              <a:endParaRPr lang="en-US" sz="2800" b="1">
                <a:solidFill>
                  <a:srgbClr val="002060"/>
                </a:solidFill>
              </a:endParaRPr>
            </a:p>
          </xdr:txBody>
        </xdr:sp>
      </xdr:grpSp>
      <xdr:grpSp>
        <xdr:nvGrpSpPr>
          <xdr:cNvPr id="27" name="Group 26">
            <a:extLst>
              <a:ext uri="{FF2B5EF4-FFF2-40B4-BE49-F238E27FC236}">
                <a16:creationId xmlns:a16="http://schemas.microsoft.com/office/drawing/2014/main" id="{6C126F6D-9480-B745-FFD0-BB407C75F55D}"/>
              </a:ext>
            </a:extLst>
          </xdr:cNvPr>
          <xdr:cNvGrpSpPr/>
        </xdr:nvGrpSpPr>
        <xdr:grpSpPr>
          <a:xfrm>
            <a:off x="3244786" y="4740867"/>
            <a:ext cx="4339202" cy="1588752"/>
            <a:chOff x="3226644" y="5067442"/>
            <a:chExt cx="4339202" cy="1588752"/>
          </a:xfrm>
        </xdr:grpSpPr>
        <xdr:sp macro="" textlink="Pivot!D22">
          <xdr:nvSpPr>
            <xdr:cNvPr id="33" name="TextBox 32">
              <a:extLst>
                <a:ext uri="{FF2B5EF4-FFF2-40B4-BE49-F238E27FC236}">
                  <a16:creationId xmlns:a16="http://schemas.microsoft.com/office/drawing/2014/main" id="{DACD3EEF-BC0B-77C1-C99A-8BD3EE400ED5}"/>
                </a:ext>
              </a:extLst>
            </xdr:cNvPr>
            <xdr:cNvSpPr txBox="1"/>
          </xdr:nvSpPr>
          <xdr:spPr>
            <a:xfrm>
              <a:off x="3226644" y="5067442"/>
              <a:ext cx="3899312" cy="43822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D4E8E761-4771-DF4C-9EA0-5C3E070AE3E5}" type="TxLink">
                <a:rPr lang="en-US" sz="2000" b="1" i="0" u="none" strike="noStrike">
                  <a:solidFill>
                    <a:srgbClr val="000000"/>
                  </a:solidFill>
                  <a:latin typeface="Calibri"/>
                  <a:ea typeface="+mn-ea"/>
                  <a:cs typeface="Calibri"/>
                </a:rPr>
                <a:pPr marL="0" indent="0"/>
                <a:t>Regions Above 50% : 3</a:t>
              </a:fld>
              <a:endParaRPr lang="en-US" sz="2000" b="1" i="0" u="none" strike="noStrike">
                <a:solidFill>
                  <a:srgbClr val="000000"/>
                </a:solidFill>
                <a:latin typeface="Calibri"/>
                <a:ea typeface="+mn-ea"/>
                <a:cs typeface="Calibri"/>
              </a:endParaRPr>
            </a:p>
          </xdr:txBody>
        </xdr:sp>
        <xdr:sp macro="" textlink="Pivot!D23">
          <xdr:nvSpPr>
            <xdr:cNvPr id="34" name="TextBox 33">
              <a:extLst>
                <a:ext uri="{FF2B5EF4-FFF2-40B4-BE49-F238E27FC236}">
                  <a16:creationId xmlns:a16="http://schemas.microsoft.com/office/drawing/2014/main" id="{98C2AF4C-F161-644E-E657-829CF18A2663}"/>
                </a:ext>
              </a:extLst>
            </xdr:cNvPr>
            <xdr:cNvSpPr txBox="1"/>
          </xdr:nvSpPr>
          <xdr:spPr>
            <a:xfrm>
              <a:off x="3666533" y="5423596"/>
              <a:ext cx="3899313" cy="4382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8ACA97E8-FC3F-7F44-8268-A70E51118230}" type="TxLink">
                <a:rPr lang="en-US" sz="2000" b="1" i="0" u="none" strike="noStrike">
                  <a:solidFill>
                    <a:srgbClr val="FF0000"/>
                  </a:solidFill>
                  <a:latin typeface="Calibri"/>
                  <a:ea typeface="+mn-ea"/>
                  <a:cs typeface="Calibri"/>
                </a:rPr>
                <a:pPr marL="0" indent="0"/>
                <a:t>Regions Below 50% : 6</a:t>
              </a:fld>
              <a:endParaRPr lang="en-US" sz="2000" b="1" i="0" u="none" strike="noStrike">
                <a:solidFill>
                  <a:srgbClr val="FF0000"/>
                </a:solidFill>
                <a:latin typeface="Calibri"/>
                <a:ea typeface="+mn-ea"/>
                <a:cs typeface="Calibri"/>
              </a:endParaRPr>
            </a:p>
          </xdr:txBody>
        </xdr:sp>
        <xdr:sp macro="" textlink="Pivot!D72">
          <xdr:nvSpPr>
            <xdr:cNvPr id="35" name="TextBox 34">
              <a:extLst>
                <a:ext uri="{FF2B5EF4-FFF2-40B4-BE49-F238E27FC236}">
                  <a16:creationId xmlns:a16="http://schemas.microsoft.com/office/drawing/2014/main" id="{2923F6D8-FDD4-6B52-1369-6FCCD1212887}"/>
                </a:ext>
              </a:extLst>
            </xdr:cNvPr>
            <xdr:cNvSpPr txBox="1"/>
          </xdr:nvSpPr>
          <xdr:spPr>
            <a:xfrm>
              <a:off x="3261816" y="5803203"/>
              <a:ext cx="3899312" cy="4382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77733B7F-750C-0C4B-AA16-B9A1E9D5FC8A}" type="TxLink">
                <a:rPr lang="en-US" sz="2000" b="1" i="0" u="none" strike="noStrike">
                  <a:solidFill>
                    <a:srgbClr val="000000"/>
                  </a:solidFill>
                  <a:latin typeface="Calibri"/>
                  <a:ea typeface="+mn-ea"/>
                  <a:cs typeface="Calibri"/>
                </a:rPr>
                <a:pPr marL="0" indent="0"/>
                <a:t>RMs Above 50% : 13</a:t>
              </a:fld>
              <a:endParaRPr lang="en-US" sz="2000" b="1" i="0" u="none" strike="noStrike">
                <a:solidFill>
                  <a:srgbClr val="000000"/>
                </a:solidFill>
                <a:latin typeface="Calibri"/>
                <a:ea typeface="+mn-ea"/>
                <a:cs typeface="Calibri"/>
              </a:endParaRPr>
            </a:p>
          </xdr:txBody>
        </xdr:sp>
        <xdr:sp macro="" textlink="Pivot!D73">
          <xdr:nvSpPr>
            <xdr:cNvPr id="36" name="TextBox 35">
              <a:extLst>
                <a:ext uri="{FF2B5EF4-FFF2-40B4-BE49-F238E27FC236}">
                  <a16:creationId xmlns:a16="http://schemas.microsoft.com/office/drawing/2014/main" id="{EFFF12C7-93DF-DC00-41FF-C5CDDCB9E6F0}"/>
                </a:ext>
              </a:extLst>
            </xdr:cNvPr>
            <xdr:cNvSpPr txBox="1"/>
          </xdr:nvSpPr>
          <xdr:spPr>
            <a:xfrm>
              <a:off x="3662626" y="6217974"/>
              <a:ext cx="3899313" cy="43822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290FF56C-6709-AC40-B4D8-DDD49E3D4AA2}" type="TxLink">
                <a:rPr lang="en-US" sz="2000" b="1" i="0" u="none" strike="noStrike">
                  <a:solidFill>
                    <a:srgbClr val="FF0000"/>
                  </a:solidFill>
                  <a:latin typeface="Calibri"/>
                  <a:ea typeface="+mn-ea"/>
                  <a:cs typeface="Calibri"/>
                </a:rPr>
                <a:pPr marL="0" indent="0"/>
                <a:t>RMs Below 50% : 32</a:t>
              </a:fld>
              <a:endParaRPr lang="en-US" sz="2000" b="1" i="0" u="none" strike="noStrike">
                <a:solidFill>
                  <a:srgbClr val="FF0000"/>
                </a:solidFill>
                <a:latin typeface="Calibri"/>
                <a:ea typeface="+mn-ea"/>
                <a:cs typeface="Calibri"/>
              </a:endParaRPr>
            </a:p>
          </xdr:txBody>
        </xdr:sp>
      </xdr:grpSp>
    </xdr:grpSp>
    <xdr:clientData/>
  </xdr:twoCellAnchor>
  <xdr:twoCellAnchor>
    <xdr:from>
      <xdr:col>15</xdr:col>
      <xdr:colOff>763025</xdr:colOff>
      <xdr:row>4</xdr:row>
      <xdr:rowOff>59882</xdr:rowOff>
    </xdr:from>
    <xdr:to>
      <xdr:col>21</xdr:col>
      <xdr:colOff>729391</xdr:colOff>
      <xdr:row>50</xdr:row>
      <xdr:rowOff>113482</xdr:rowOff>
    </xdr:to>
    <xdr:grpSp>
      <xdr:nvGrpSpPr>
        <xdr:cNvPr id="39" name="Group 38">
          <a:extLst>
            <a:ext uri="{FF2B5EF4-FFF2-40B4-BE49-F238E27FC236}">
              <a16:creationId xmlns:a16="http://schemas.microsoft.com/office/drawing/2014/main" id="{D8B7F8E1-B4AB-9B4F-AAFF-FC7709E58B75}"/>
            </a:ext>
          </a:extLst>
        </xdr:cNvPr>
        <xdr:cNvGrpSpPr/>
      </xdr:nvGrpSpPr>
      <xdr:grpSpPr>
        <a:xfrm>
          <a:off x="13273473" y="893912"/>
          <a:ext cx="4970545" cy="9644943"/>
          <a:chOff x="3016368" y="898081"/>
          <a:chExt cx="4973795" cy="9233885"/>
        </a:xfrm>
      </xdr:grpSpPr>
      <xdr:sp macro="" textlink="">
        <xdr:nvSpPr>
          <xdr:cNvPr id="40" name="Rounded Rectangle 39">
            <a:extLst>
              <a:ext uri="{FF2B5EF4-FFF2-40B4-BE49-F238E27FC236}">
                <a16:creationId xmlns:a16="http://schemas.microsoft.com/office/drawing/2014/main" id="{7FE21C38-F10E-80CE-1BA9-61A68B0B53E3}"/>
              </a:ext>
            </a:extLst>
          </xdr:cNvPr>
          <xdr:cNvSpPr/>
        </xdr:nvSpPr>
        <xdr:spPr>
          <a:xfrm>
            <a:off x="3016368" y="916224"/>
            <a:ext cx="4973795" cy="9215742"/>
          </a:xfrm>
          <a:prstGeom prst="roundRect">
            <a:avLst/>
          </a:prstGeom>
          <a:noFill/>
          <a:ln>
            <a:solidFill>
              <a:srgbClr val="0070C0"/>
            </a:solidFill>
          </a:ln>
          <a:effectLst>
            <a:outerShdw blurRad="399259" dir="21540000" algn="l" rotWithShape="0">
              <a:schemeClr val="accent1">
                <a:lumMod val="50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1" name="Rounded Rectangle 40">
            <a:extLst>
              <a:ext uri="{FF2B5EF4-FFF2-40B4-BE49-F238E27FC236}">
                <a16:creationId xmlns:a16="http://schemas.microsoft.com/office/drawing/2014/main" id="{F2ACEB82-2F1D-B8F3-7365-79C3C175303A}"/>
              </a:ext>
            </a:extLst>
          </xdr:cNvPr>
          <xdr:cNvSpPr/>
        </xdr:nvSpPr>
        <xdr:spPr>
          <a:xfrm>
            <a:off x="3651764" y="898081"/>
            <a:ext cx="3703003" cy="711759"/>
          </a:xfrm>
          <a:prstGeom prst="round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n-US" sz="2800" b="1"/>
              <a:t>NTB Companies</a:t>
            </a:r>
          </a:p>
        </xdr:txBody>
      </xdr:sp>
      <xdr:sp macro="" textlink="Pivot!C1">
        <xdr:nvSpPr>
          <xdr:cNvPr id="42" name="Rounded Rectangle 41">
            <a:extLst>
              <a:ext uri="{FF2B5EF4-FFF2-40B4-BE49-F238E27FC236}">
                <a16:creationId xmlns:a16="http://schemas.microsoft.com/office/drawing/2014/main" id="{11B83745-0890-C6B0-5A5C-A06C5036B500}"/>
              </a:ext>
            </a:extLst>
          </xdr:cNvPr>
          <xdr:cNvSpPr/>
        </xdr:nvSpPr>
        <xdr:spPr>
          <a:xfrm>
            <a:off x="4027985" y="1693845"/>
            <a:ext cx="2950561" cy="711761"/>
          </a:xfrm>
          <a:prstGeom prst="round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fld id="{78519231-5A65-3649-BCF0-77E796CE9721}" type="TxLink">
              <a:rPr lang="en-US" sz="2000" b="1" i="0" u="none" strike="noStrike">
                <a:solidFill>
                  <a:schemeClr val="bg1"/>
                </a:solidFill>
                <a:latin typeface="Calibri"/>
                <a:cs typeface="Calibri"/>
              </a:rPr>
              <a:pPr algn="ctr"/>
              <a:t>All Regions</a:t>
            </a:fld>
            <a:endParaRPr lang="en-US" sz="2000" b="1">
              <a:solidFill>
                <a:schemeClr val="bg1"/>
              </a:solidFill>
            </a:endParaRPr>
          </a:p>
        </xdr:txBody>
      </xdr:sp>
      <xdr:grpSp>
        <xdr:nvGrpSpPr>
          <xdr:cNvPr id="43" name="Group 42">
            <a:extLst>
              <a:ext uri="{FF2B5EF4-FFF2-40B4-BE49-F238E27FC236}">
                <a16:creationId xmlns:a16="http://schemas.microsoft.com/office/drawing/2014/main" id="{7311F10E-80B6-998A-599E-ADC18E7352AE}"/>
              </a:ext>
            </a:extLst>
          </xdr:cNvPr>
          <xdr:cNvGrpSpPr/>
        </xdr:nvGrpSpPr>
        <xdr:grpSpPr>
          <a:xfrm>
            <a:off x="4386143" y="2418733"/>
            <a:ext cx="2234244" cy="2309572"/>
            <a:chOff x="4204714" y="5865879"/>
            <a:chExt cx="2234244" cy="2309572"/>
          </a:xfrm>
        </xdr:grpSpPr>
        <xdr:graphicFrame macro="">
          <xdr:nvGraphicFramePr>
            <xdr:cNvPr id="54" name="Chart 53">
              <a:extLst>
                <a:ext uri="{FF2B5EF4-FFF2-40B4-BE49-F238E27FC236}">
                  <a16:creationId xmlns:a16="http://schemas.microsoft.com/office/drawing/2014/main" id="{120BF718-2F94-7F98-5A65-048AC1AFBFD6}"/>
                </a:ext>
              </a:extLst>
            </xdr:cNvPr>
            <xdr:cNvGraphicFramePr>
              <a:graphicFrameLocks/>
            </xdr:cNvGraphicFramePr>
          </xdr:nvGraphicFramePr>
          <xdr:xfrm>
            <a:off x="4204714" y="5865879"/>
            <a:ext cx="2234244" cy="2309572"/>
          </xdr:xfrm>
          <a:graphic>
            <a:graphicData uri="http://schemas.openxmlformats.org/drawingml/2006/chart">
              <c:chart xmlns:c="http://schemas.openxmlformats.org/drawingml/2006/chart" xmlns:r="http://schemas.openxmlformats.org/officeDocument/2006/relationships" r:id="rId3"/>
            </a:graphicData>
          </a:graphic>
        </xdr:graphicFrame>
        <xdr:sp macro="" textlink="Pivot!C8">
          <xdr:nvSpPr>
            <xdr:cNvPr id="55" name="TextBox 54">
              <a:extLst>
                <a:ext uri="{FF2B5EF4-FFF2-40B4-BE49-F238E27FC236}">
                  <a16:creationId xmlns:a16="http://schemas.microsoft.com/office/drawing/2014/main" id="{9BD4A2B8-F1CD-24F4-B18B-C087BBECD279}"/>
                </a:ext>
              </a:extLst>
            </xdr:cNvPr>
            <xdr:cNvSpPr txBox="1"/>
          </xdr:nvSpPr>
          <xdr:spPr>
            <a:xfrm>
              <a:off x="4771469" y="6750615"/>
              <a:ext cx="1100734" cy="5400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42AE64B-1127-3C44-8CFB-862E59735024}" type="TxLink">
                <a:rPr lang="en-US" sz="2800" b="1" i="0" u="none" strike="noStrike">
                  <a:solidFill>
                    <a:srgbClr val="002060"/>
                  </a:solidFill>
                  <a:latin typeface="Calibri"/>
                  <a:cs typeface="Calibri"/>
                </a:rPr>
                <a:pPr algn="ctr"/>
                <a:t>158%</a:t>
              </a:fld>
              <a:endParaRPr lang="en-US" sz="2800" b="1">
                <a:solidFill>
                  <a:srgbClr val="002060"/>
                </a:solidFill>
              </a:endParaRPr>
            </a:p>
          </xdr:txBody>
        </xdr:sp>
      </xdr:grpSp>
      <xdr:grpSp>
        <xdr:nvGrpSpPr>
          <xdr:cNvPr id="44" name="Group 43">
            <a:extLst>
              <a:ext uri="{FF2B5EF4-FFF2-40B4-BE49-F238E27FC236}">
                <a16:creationId xmlns:a16="http://schemas.microsoft.com/office/drawing/2014/main" id="{2B679175-BFAD-671B-23DF-F3C9200763EE}"/>
              </a:ext>
            </a:extLst>
          </xdr:cNvPr>
          <xdr:cNvGrpSpPr/>
        </xdr:nvGrpSpPr>
        <xdr:grpSpPr>
          <a:xfrm>
            <a:off x="3244786" y="4740867"/>
            <a:ext cx="4339202" cy="1588752"/>
            <a:chOff x="3226644" y="5067442"/>
            <a:chExt cx="4339202" cy="1588752"/>
          </a:xfrm>
        </xdr:grpSpPr>
        <xdr:sp macro="" textlink="Pivot!G22">
          <xdr:nvSpPr>
            <xdr:cNvPr id="50" name="TextBox 49">
              <a:extLst>
                <a:ext uri="{FF2B5EF4-FFF2-40B4-BE49-F238E27FC236}">
                  <a16:creationId xmlns:a16="http://schemas.microsoft.com/office/drawing/2014/main" id="{C1F1C8F8-F7F2-140E-494B-613C802C9E5E}"/>
                </a:ext>
              </a:extLst>
            </xdr:cNvPr>
            <xdr:cNvSpPr txBox="1"/>
          </xdr:nvSpPr>
          <xdr:spPr>
            <a:xfrm>
              <a:off x="3226644" y="5067442"/>
              <a:ext cx="3899312" cy="43822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855283D5-E7C8-D448-956B-1A85F33DF113}" type="TxLink">
                <a:rPr lang="en-US" sz="2000" b="1" i="0" u="none" strike="noStrike">
                  <a:solidFill>
                    <a:srgbClr val="000000"/>
                  </a:solidFill>
                  <a:latin typeface="Calibri"/>
                  <a:ea typeface="+mn-ea"/>
                  <a:cs typeface="Calibri"/>
                </a:rPr>
                <a:pPr marL="0" indent="0"/>
                <a:t>Regions Above 100% : 7</a:t>
              </a:fld>
              <a:endParaRPr lang="en-US" sz="2000" b="1" i="0" u="none" strike="noStrike">
                <a:solidFill>
                  <a:srgbClr val="000000"/>
                </a:solidFill>
                <a:latin typeface="Calibri"/>
                <a:ea typeface="+mn-ea"/>
                <a:cs typeface="Calibri"/>
              </a:endParaRPr>
            </a:p>
          </xdr:txBody>
        </xdr:sp>
        <xdr:sp macro="" textlink="Pivot!G23">
          <xdr:nvSpPr>
            <xdr:cNvPr id="51" name="TextBox 50">
              <a:extLst>
                <a:ext uri="{FF2B5EF4-FFF2-40B4-BE49-F238E27FC236}">
                  <a16:creationId xmlns:a16="http://schemas.microsoft.com/office/drawing/2014/main" id="{5924937A-3992-AB65-DE0B-BA0777F9CD25}"/>
                </a:ext>
              </a:extLst>
            </xdr:cNvPr>
            <xdr:cNvSpPr txBox="1"/>
          </xdr:nvSpPr>
          <xdr:spPr>
            <a:xfrm>
              <a:off x="3666533" y="5423596"/>
              <a:ext cx="3899313" cy="4382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4026308E-5ABD-DD4B-90D3-B9EBCA7FD133}" type="TxLink">
                <a:rPr lang="en-US" sz="2000" b="1" i="0" u="none" strike="noStrike">
                  <a:solidFill>
                    <a:srgbClr val="FF0000"/>
                  </a:solidFill>
                  <a:latin typeface="Calibri"/>
                  <a:ea typeface="+mn-ea"/>
                  <a:cs typeface="Calibri"/>
                </a:rPr>
                <a:pPr marL="0" indent="0"/>
                <a:t>Regions Below 100% : 2</a:t>
              </a:fld>
              <a:endParaRPr lang="en-US" sz="2000" b="1" i="0" u="none" strike="noStrike">
                <a:solidFill>
                  <a:srgbClr val="FF0000"/>
                </a:solidFill>
                <a:latin typeface="Calibri"/>
                <a:ea typeface="+mn-ea"/>
                <a:cs typeface="Calibri"/>
              </a:endParaRPr>
            </a:p>
          </xdr:txBody>
        </xdr:sp>
        <xdr:sp macro="" textlink="Pivot!G72">
          <xdr:nvSpPr>
            <xdr:cNvPr id="52" name="TextBox 51">
              <a:extLst>
                <a:ext uri="{FF2B5EF4-FFF2-40B4-BE49-F238E27FC236}">
                  <a16:creationId xmlns:a16="http://schemas.microsoft.com/office/drawing/2014/main" id="{36C26010-1DDB-AFBD-3422-6148E343D918}"/>
                </a:ext>
              </a:extLst>
            </xdr:cNvPr>
            <xdr:cNvSpPr txBox="1"/>
          </xdr:nvSpPr>
          <xdr:spPr>
            <a:xfrm>
              <a:off x="3261816" y="5803203"/>
              <a:ext cx="3899312" cy="4382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3FC213A2-A613-3843-9BF2-AF0E7749B235}" type="TxLink">
                <a:rPr lang="en-US" sz="2000" b="1" i="0" u="none" strike="noStrike">
                  <a:solidFill>
                    <a:srgbClr val="000000"/>
                  </a:solidFill>
                  <a:latin typeface="Calibri"/>
                  <a:ea typeface="+mn-ea"/>
                  <a:cs typeface="Calibri"/>
                </a:rPr>
                <a:pPr marL="0" indent="0"/>
                <a:t>RMs Above 100% : 32</a:t>
              </a:fld>
              <a:endParaRPr lang="en-US" sz="2000" b="1" i="0" u="none" strike="noStrike">
                <a:solidFill>
                  <a:srgbClr val="000000"/>
                </a:solidFill>
                <a:latin typeface="Calibri"/>
                <a:ea typeface="+mn-ea"/>
                <a:cs typeface="Calibri"/>
              </a:endParaRPr>
            </a:p>
          </xdr:txBody>
        </xdr:sp>
        <xdr:sp macro="" textlink="Pivot!G73">
          <xdr:nvSpPr>
            <xdr:cNvPr id="53" name="TextBox 52">
              <a:extLst>
                <a:ext uri="{FF2B5EF4-FFF2-40B4-BE49-F238E27FC236}">
                  <a16:creationId xmlns:a16="http://schemas.microsoft.com/office/drawing/2014/main" id="{3F1D6A68-52B7-DD7A-DCC7-EB0EC24C0C88}"/>
                </a:ext>
              </a:extLst>
            </xdr:cNvPr>
            <xdr:cNvSpPr txBox="1"/>
          </xdr:nvSpPr>
          <xdr:spPr>
            <a:xfrm>
              <a:off x="3662626" y="6217974"/>
              <a:ext cx="3899313" cy="43822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096A0970-2FEF-CD4E-AF29-93280E38ED76}" type="TxLink">
                <a:rPr lang="en-US" sz="2000" b="1" i="0" u="none" strike="noStrike">
                  <a:solidFill>
                    <a:srgbClr val="FF0000"/>
                  </a:solidFill>
                  <a:latin typeface="Calibri"/>
                  <a:ea typeface="+mn-ea"/>
                  <a:cs typeface="Calibri"/>
                </a:rPr>
                <a:pPr marL="0" indent="0"/>
                <a:t>RMs Below 100% : 13</a:t>
              </a:fld>
              <a:endParaRPr lang="en-US" sz="2000" b="1" i="0" u="none" strike="noStrike">
                <a:solidFill>
                  <a:srgbClr val="FF0000"/>
                </a:solidFill>
                <a:latin typeface="Calibri"/>
                <a:ea typeface="+mn-ea"/>
                <a:cs typeface="Calibri"/>
              </a:endParaRPr>
            </a:p>
          </xdr:txBody>
        </xdr:sp>
      </xdr:grpSp>
    </xdr:grpSp>
    <xdr:clientData/>
  </xdr:twoCellAnchor>
  <xdr:twoCellAnchor>
    <xdr:from>
      <xdr:col>22</xdr:col>
      <xdr:colOff>18394</xdr:colOff>
      <xdr:row>4</xdr:row>
      <xdr:rowOff>33531</xdr:rowOff>
    </xdr:from>
    <xdr:to>
      <xdr:col>27</xdr:col>
      <xdr:colOff>817547</xdr:colOff>
      <xdr:row>50</xdr:row>
      <xdr:rowOff>87130</xdr:rowOff>
    </xdr:to>
    <xdr:grpSp>
      <xdr:nvGrpSpPr>
        <xdr:cNvPr id="56" name="Group 55">
          <a:extLst>
            <a:ext uri="{FF2B5EF4-FFF2-40B4-BE49-F238E27FC236}">
              <a16:creationId xmlns:a16="http://schemas.microsoft.com/office/drawing/2014/main" id="{3A4E88C1-1EBD-F14A-9015-6EB430059F6D}"/>
            </a:ext>
          </a:extLst>
        </xdr:cNvPr>
        <xdr:cNvGrpSpPr/>
      </xdr:nvGrpSpPr>
      <xdr:grpSpPr>
        <a:xfrm>
          <a:off x="18367051" y="867561"/>
          <a:ext cx="4969302" cy="9644942"/>
          <a:chOff x="3016368" y="898081"/>
          <a:chExt cx="4973795" cy="9233885"/>
        </a:xfrm>
      </xdr:grpSpPr>
      <xdr:sp macro="" textlink="">
        <xdr:nvSpPr>
          <xdr:cNvPr id="57" name="Rounded Rectangle 56">
            <a:extLst>
              <a:ext uri="{FF2B5EF4-FFF2-40B4-BE49-F238E27FC236}">
                <a16:creationId xmlns:a16="http://schemas.microsoft.com/office/drawing/2014/main" id="{D5BEC606-B954-CFCC-9043-8C4EEA203DC1}"/>
              </a:ext>
            </a:extLst>
          </xdr:cNvPr>
          <xdr:cNvSpPr/>
        </xdr:nvSpPr>
        <xdr:spPr>
          <a:xfrm>
            <a:off x="3016368" y="916224"/>
            <a:ext cx="4973795" cy="9215742"/>
          </a:xfrm>
          <a:prstGeom prst="roundRect">
            <a:avLst/>
          </a:prstGeom>
          <a:noFill/>
          <a:ln>
            <a:solidFill>
              <a:srgbClr val="0070C0"/>
            </a:solidFill>
          </a:ln>
          <a:effectLst>
            <a:outerShdw blurRad="399259" dir="21540000" algn="l" rotWithShape="0">
              <a:schemeClr val="accent1">
                <a:lumMod val="50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8" name="Rounded Rectangle 57">
            <a:extLst>
              <a:ext uri="{FF2B5EF4-FFF2-40B4-BE49-F238E27FC236}">
                <a16:creationId xmlns:a16="http://schemas.microsoft.com/office/drawing/2014/main" id="{827C639B-5466-3D99-3F87-82F715AF6D40}"/>
              </a:ext>
            </a:extLst>
          </xdr:cNvPr>
          <xdr:cNvSpPr/>
        </xdr:nvSpPr>
        <xdr:spPr>
          <a:xfrm>
            <a:off x="3651764" y="898081"/>
            <a:ext cx="3703003" cy="711759"/>
          </a:xfrm>
          <a:prstGeom prst="round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n-US" sz="2800" b="1"/>
              <a:t>Penetration</a:t>
            </a:r>
          </a:p>
        </xdr:txBody>
      </xdr:sp>
      <xdr:sp macro="" textlink="Pivot!C1">
        <xdr:nvSpPr>
          <xdr:cNvPr id="59" name="Rounded Rectangle 58">
            <a:extLst>
              <a:ext uri="{FF2B5EF4-FFF2-40B4-BE49-F238E27FC236}">
                <a16:creationId xmlns:a16="http://schemas.microsoft.com/office/drawing/2014/main" id="{400C8C82-D005-4905-01FC-6D143A990C84}"/>
              </a:ext>
            </a:extLst>
          </xdr:cNvPr>
          <xdr:cNvSpPr/>
        </xdr:nvSpPr>
        <xdr:spPr>
          <a:xfrm>
            <a:off x="4027985" y="1693845"/>
            <a:ext cx="2950561" cy="711761"/>
          </a:xfrm>
          <a:prstGeom prst="round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fld id="{5AB69469-1E56-8A40-863C-50509569D03D}" type="TxLink">
              <a:rPr lang="en-US" sz="2000" b="1" i="0" u="none" strike="noStrike">
                <a:solidFill>
                  <a:schemeClr val="bg1"/>
                </a:solidFill>
                <a:latin typeface="Calibri"/>
                <a:cs typeface="Calibri"/>
              </a:rPr>
              <a:pPr algn="ctr"/>
              <a:t>All Regions</a:t>
            </a:fld>
            <a:endParaRPr lang="en-US" sz="2000" b="1">
              <a:solidFill>
                <a:schemeClr val="bg1"/>
              </a:solidFill>
            </a:endParaRPr>
          </a:p>
        </xdr:txBody>
      </xdr:sp>
      <xdr:grpSp>
        <xdr:nvGrpSpPr>
          <xdr:cNvPr id="60" name="Group 59">
            <a:extLst>
              <a:ext uri="{FF2B5EF4-FFF2-40B4-BE49-F238E27FC236}">
                <a16:creationId xmlns:a16="http://schemas.microsoft.com/office/drawing/2014/main" id="{947DF42B-5670-D198-9FAC-6478E1AC009A}"/>
              </a:ext>
            </a:extLst>
          </xdr:cNvPr>
          <xdr:cNvGrpSpPr/>
        </xdr:nvGrpSpPr>
        <xdr:grpSpPr>
          <a:xfrm>
            <a:off x="4386143" y="2418733"/>
            <a:ext cx="2234244" cy="2309572"/>
            <a:chOff x="4204714" y="5865879"/>
            <a:chExt cx="2234244" cy="2309572"/>
          </a:xfrm>
        </xdr:grpSpPr>
        <xdr:graphicFrame macro="">
          <xdr:nvGraphicFramePr>
            <xdr:cNvPr id="71" name="Chart 70">
              <a:extLst>
                <a:ext uri="{FF2B5EF4-FFF2-40B4-BE49-F238E27FC236}">
                  <a16:creationId xmlns:a16="http://schemas.microsoft.com/office/drawing/2014/main" id="{676C6F65-4A79-1DBB-C68B-FDD53578CAA0}"/>
                </a:ext>
              </a:extLst>
            </xdr:cNvPr>
            <xdr:cNvGraphicFramePr>
              <a:graphicFrameLocks/>
            </xdr:cNvGraphicFramePr>
          </xdr:nvGraphicFramePr>
          <xdr:xfrm>
            <a:off x="4204714" y="5865879"/>
            <a:ext cx="2234244" cy="2309572"/>
          </xdr:xfrm>
          <a:graphic>
            <a:graphicData uri="http://schemas.openxmlformats.org/drawingml/2006/chart">
              <c:chart xmlns:c="http://schemas.openxmlformats.org/drawingml/2006/chart" xmlns:r="http://schemas.openxmlformats.org/officeDocument/2006/relationships" r:id="rId4"/>
            </a:graphicData>
          </a:graphic>
        </xdr:graphicFrame>
        <xdr:sp macro="" textlink="Pivot!D8">
          <xdr:nvSpPr>
            <xdr:cNvPr id="72" name="TextBox 71">
              <a:extLst>
                <a:ext uri="{FF2B5EF4-FFF2-40B4-BE49-F238E27FC236}">
                  <a16:creationId xmlns:a16="http://schemas.microsoft.com/office/drawing/2014/main" id="{F1523C98-1109-DDA1-C80C-61A212190A03}"/>
                </a:ext>
              </a:extLst>
            </xdr:cNvPr>
            <xdr:cNvSpPr txBox="1"/>
          </xdr:nvSpPr>
          <xdr:spPr>
            <a:xfrm>
              <a:off x="4771469" y="6750615"/>
              <a:ext cx="1100734" cy="5400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5881FA9-2E68-FF4F-9564-9EC6EF44AC84}" type="TxLink">
                <a:rPr lang="en-US" sz="2800" b="1" i="0" u="none" strike="noStrike">
                  <a:solidFill>
                    <a:srgbClr val="002060"/>
                  </a:solidFill>
                  <a:latin typeface="Calibri"/>
                  <a:cs typeface="Calibri"/>
                </a:rPr>
                <a:pPr algn="ctr"/>
                <a:t>31%</a:t>
              </a:fld>
              <a:endParaRPr lang="en-US" sz="2800" b="1">
                <a:solidFill>
                  <a:srgbClr val="002060"/>
                </a:solidFill>
              </a:endParaRPr>
            </a:p>
          </xdr:txBody>
        </xdr:sp>
      </xdr:grpSp>
      <xdr:grpSp>
        <xdr:nvGrpSpPr>
          <xdr:cNvPr id="61" name="Group 60">
            <a:extLst>
              <a:ext uri="{FF2B5EF4-FFF2-40B4-BE49-F238E27FC236}">
                <a16:creationId xmlns:a16="http://schemas.microsoft.com/office/drawing/2014/main" id="{21091852-F0D0-6CD8-2AB4-8B719AC571A9}"/>
              </a:ext>
            </a:extLst>
          </xdr:cNvPr>
          <xdr:cNvGrpSpPr/>
        </xdr:nvGrpSpPr>
        <xdr:grpSpPr>
          <a:xfrm>
            <a:off x="3244786" y="4740867"/>
            <a:ext cx="4339202" cy="1588752"/>
            <a:chOff x="3226644" y="5067442"/>
            <a:chExt cx="4339202" cy="1588752"/>
          </a:xfrm>
        </xdr:grpSpPr>
        <xdr:sp macro="" textlink="Pivot!J22">
          <xdr:nvSpPr>
            <xdr:cNvPr id="67" name="TextBox 66">
              <a:extLst>
                <a:ext uri="{FF2B5EF4-FFF2-40B4-BE49-F238E27FC236}">
                  <a16:creationId xmlns:a16="http://schemas.microsoft.com/office/drawing/2014/main" id="{900462AB-18C6-5214-7A98-54918BCAF83D}"/>
                </a:ext>
              </a:extLst>
            </xdr:cNvPr>
            <xdr:cNvSpPr txBox="1"/>
          </xdr:nvSpPr>
          <xdr:spPr>
            <a:xfrm>
              <a:off x="3226644" y="5067442"/>
              <a:ext cx="3899312" cy="43822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51F79230-7EA6-7A47-B00D-0EF552FB33F6}" type="TxLink">
                <a:rPr lang="en-US" sz="2000" b="1" i="0" u="none" strike="noStrike">
                  <a:solidFill>
                    <a:srgbClr val="000000"/>
                  </a:solidFill>
                  <a:latin typeface="Calibri"/>
                  <a:ea typeface="+mn-ea"/>
                  <a:cs typeface="Calibri"/>
                </a:rPr>
                <a:pPr marL="0" indent="0"/>
                <a:t>Regions Above 50% : 0</a:t>
              </a:fld>
              <a:endParaRPr lang="en-US" sz="2000" b="1" i="0" u="none" strike="noStrike">
                <a:solidFill>
                  <a:srgbClr val="000000"/>
                </a:solidFill>
                <a:latin typeface="Calibri"/>
                <a:ea typeface="+mn-ea"/>
                <a:cs typeface="Calibri"/>
              </a:endParaRPr>
            </a:p>
          </xdr:txBody>
        </xdr:sp>
        <xdr:sp macro="" textlink="Pivot!J23">
          <xdr:nvSpPr>
            <xdr:cNvPr id="68" name="TextBox 67">
              <a:extLst>
                <a:ext uri="{FF2B5EF4-FFF2-40B4-BE49-F238E27FC236}">
                  <a16:creationId xmlns:a16="http://schemas.microsoft.com/office/drawing/2014/main" id="{D6839FED-901D-4140-0F1F-1D3EB631F950}"/>
                </a:ext>
              </a:extLst>
            </xdr:cNvPr>
            <xdr:cNvSpPr txBox="1"/>
          </xdr:nvSpPr>
          <xdr:spPr>
            <a:xfrm>
              <a:off x="3666533" y="5423596"/>
              <a:ext cx="3899313" cy="4382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533A5D5B-6CA3-1F46-8AD8-25CE4C622349}" type="TxLink">
                <a:rPr lang="en-US" sz="2000" b="1" i="0" u="none" strike="noStrike">
                  <a:solidFill>
                    <a:srgbClr val="FF0000"/>
                  </a:solidFill>
                  <a:latin typeface="Calibri"/>
                  <a:ea typeface="+mn-ea"/>
                  <a:cs typeface="Calibri"/>
                </a:rPr>
                <a:pPr marL="0" indent="0"/>
                <a:t>Regions Below 50% : 9</a:t>
              </a:fld>
              <a:endParaRPr lang="en-US" sz="2000" b="1" i="0" u="none" strike="noStrike">
                <a:solidFill>
                  <a:srgbClr val="FF0000"/>
                </a:solidFill>
                <a:latin typeface="Calibri"/>
                <a:ea typeface="+mn-ea"/>
                <a:cs typeface="Calibri"/>
              </a:endParaRPr>
            </a:p>
          </xdr:txBody>
        </xdr:sp>
        <xdr:sp macro="" textlink="Pivot!J72">
          <xdr:nvSpPr>
            <xdr:cNvPr id="69" name="TextBox 68">
              <a:extLst>
                <a:ext uri="{FF2B5EF4-FFF2-40B4-BE49-F238E27FC236}">
                  <a16:creationId xmlns:a16="http://schemas.microsoft.com/office/drawing/2014/main" id="{4AF35700-B0A2-15D1-F82D-8923062D8F76}"/>
                </a:ext>
              </a:extLst>
            </xdr:cNvPr>
            <xdr:cNvSpPr txBox="1"/>
          </xdr:nvSpPr>
          <xdr:spPr>
            <a:xfrm>
              <a:off x="3261816" y="5803203"/>
              <a:ext cx="3899312" cy="4382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A1BF8944-536D-664C-978A-E8DC5B9D440C}" type="TxLink">
                <a:rPr lang="en-US" sz="2000" b="1" i="0" u="none" strike="noStrike">
                  <a:solidFill>
                    <a:srgbClr val="000000"/>
                  </a:solidFill>
                  <a:latin typeface="Calibri"/>
                  <a:ea typeface="+mn-ea"/>
                  <a:cs typeface="Calibri"/>
                </a:rPr>
                <a:pPr marL="0" indent="0"/>
                <a:t>RMs Above 50% : 1</a:t>
              </a:fld>
              <a:endParaRPr lang="en-US" sz="2000" b="1" i="0" u="none" strike="noStrike">
                <a:solidFill>
                  <a:srgbClr val="000000"/>
                </a:solidFill>
                <a:latin typeface="Calibri"/>
                <a:ea typeface="+mn-ea"/>
                <a:cs typeface="Calibri"/>
              </a:endParaRPr>
            </a:p>
          </xdr:txBody>
        </xdr:sp>
        <xdr:sp macro="" textlink="Pivot!J73">
          <xdr:nvSpPr>
            <xdr:cNvPr id="70" name="TextBox 69">
              <a:extLst>
                <a:ext uri="{FF2B5EF4-FFF2-40B4-BE49-F238E27FC236}">
                  <a16:creationId xmlns:a16="http://schemas.microsoft.com/office/drawing/2014/main" id="{A2A5B0D2-9C9F-23B4-5733-B9C9073084EC}"/>
                </a:ext>
              </a:extLst>
            </xdr:cNvPr>
            <xdr:cNvSpPr txBox="1"/>
          </xdr:nvSpPr>
          <xdr:spPr>
            <a:xfrm>
              <a:off x="3662626" y="6217974"/>
              <a:ext cx="3899313" cy="43822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26922BAD-1F00-454C-A2E2-A1C9022F6269}" type="TxLink">
                <a:rPr lang="en-US" sz="2000" b="1" i="0" u="none" strike="noStrike">
                  <a:solidFill>
                    <a:srgbClr val="FF0000"/>
                  </a:solidFill>
                  <a:latin typeface="Calibri"/>
                  <a:ea typeface="+mn-ea"/>
                  <a:cs typeface="Calibri"/>
                </a:rPr>
                <a:pPr marL="0" indent="0"/>
                <a:t>RMs Below 50% : 44</a:t>
              </a:fld>
              <a:endParaRPr lang="en-US" sz="2000" b="1" i="0" u="none" strike="noStrike">
                <a:solidFill>
                  <a:srgbClr val="FF0000"/>
                </a:solidFill>
                <a:latin typeface="Calibri"/>
                <a:ea typeface="+mn-ea"/>
                <a:cs typeface="Calibri"/>
              </a:endParaRPr>
            </a:p>
          </xdr:txBody>
        </xdr:sp>
      </xdr:grpSp>
    </xdr:grpSp>
    <xdr:clientData/>
  </xdr:twoCellAnchor>
  <xdr:twoCellAnchor>
    <xdr:from>
      <xdr:col>3</xdr:col>
      <xdr:colOff>789642</xdr:colOff>
      <xdr:row>32</xdr:row>
      <xdr:rowOff>37910</xdr:rowOff>
    </xdr:from>
    <xdr:to>
      <xdr:col>9</xdr:col>
      <xdr:colOff>202031</xdr:colOff>
      <xdr:row>48</xdr:row>
      <xdr:rowOff>32603</xdr:rowOff>
    </xdr:to>
    <xdr:graphicFrame macro="">
      <xdr:nvGraphicFramePr>
        <xdr:cNvPr id="10" name="Chart 9">
          <a:extLst>
            <a:ext uri="{FF2B5EF4-FFF2-40B4-BE49-F238E27FC236}">
              <a16:creationId xmlns:a16="http://schemas.microsoft.com/office/drawing/2014/main" id="{B3CB4786-F828-B149-B9A1-A71ED72A95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0</xdr:colOff>
      <xdr:row>33</xdr:row>
      <xdr:rowOff>0</xdr:rowOff>
    </xdr:from>
    <xdr:to>
      <xdr:col>15</xdr:col>
      <xdr:colOff>401851</xdr:colOff>
      <xdr:row>48</xdr:row>
      <xdr:rowOff>132687</xdr:rowOff>
    </xdr:to>
    <xdr:graphicFrame macro="">
      <xdr:nvGraphicFramePr>
        <xdr:cNvPr id="11" name="Chart 10">
          <a:extLst>
            <a:ext uri="{FF2B5EF4-FFF2-40B4-BE49-F238E27FC236}">
              <a16:creationId xmlns:a16="http://schemas.microsoft.com/office/drawing/2014/main" id="{9A1A2534-5756-294D-8E3C-55DF080719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16</xdr:col>
      <xdr:colOff>94777</xdr:colOff>
      <xdr:row>32</xdr:row>
      <xdr:rowOff>170597</xdr:rowOff>
    </xdr:from>
    <xdr:to>
      <xdr:col>21</xdr:col>
      <xdr:colOff>496628</xdr:colOff>
      <xdr:row>48</xdr:row>
      <xdr:rowOff>89469</xdr:rowOff>
    </xdr:to>
    <xdr:graphicFrame macro="">
      <xdr:nvGraphicFramePr>
        <xdr:cNvPr id="12" name="Chart 11">
          <a:extLst>
            <a:ext uri="{FF2B5EF4-FFF2-40B4-BE49-F238E27FC236}">
              <a16:creationId xmlns:a16="http://schemas.microsoft.com/office/drawing/2014/main" id="{86338A74-691D-B240-828B-A82CFF935C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473880</xdr:colOff>
      <xdr:row>4</xdr:row>
      <xdr:rowOff>75820</xdr:rowOff>
    </xdr:from>
    <xdr:to>
      <xdr:col>2</xdr:col>
      <xdr:colOff>687549</xdr:colOff>
      <xdr:row>15</xdr:row>
      <xdr:rowOff>206582</xdr:rowOff>
    </xdr:to>
    <xdr:grpSp>
      <xdr:nvGrpSpPr>
        <xdr:cNvPr id="62" name="Group 61">
          <a:extLst>
            <a:ext uri="{FF2B5EF4-FFF2-40B4-BE49-F238E27FC236}">
              <a16:creationId xmlns:a16="http://schemas.microsoft.com/office/drawing/2014/main" id="{601C39CF-E405-6CD9-4BB2-B57A1B30057D}"/>
            </a:ext>
          </a:extLst>
        </xdr:cNvPr>
        <xdr:cNvGrpSpPr/>
      </xdr:nvGrpSpPr>
      <xdr:grpSpPr>
        <a:xfrm>
          <a:off x="473880" y="909850"/>
          <a:ext cx="1881729" cy="2424344"/>
          <a:chOff x="473880" y="909850"/>
          <a:chExt cx="1881729" cy="2424344"/>
        </a:xfrm>
      </xdr:grpSpPr>
      <xdr:sp macro="" textlink="">
        <xdr:nvSpPr>
          <xdr:cNvPr id="31" name="Rounded Rectangle 30">
            <a:extLst>
              <a:ext uri="{FF2B5EF4-FFF2-40B4-BE49-F238E27FC236}">
                <a16:creationId xmlns:a16="http://schemas.microsoft.com/office/drawing/2014/main" id="{BE23944F-39DD-EC44-27FF-A89E682E4B09}"/>
              </a:ext>
            </a:extLst>
          </xdr:cNvPr>
          <xdr:cNvSpPr/>
        </xdr:nvSpPr>
        <xdr:spPr>
          <a:xfrm>
            <a:off x="1446622" y="2502090"/>
            <a:ext cx="908987" cy="832104"/>
          </a:xfrm>
          <a:prstGeom prst="round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endParaRPr lang="en-US" sz="2000" b="1" i="0" u="none" strike="noStrike">
              <a:solidFill>
                <a:schemeClr val="bg1"/>
              </a:solidFill>
              <a:latin typeface="Calibri"/>
              <a:cs typeface="Calibri"/>
            </a:endParaRPr>
          </a:p>
        </xdr:txBody>
      </xdr:sp>
      <xdr:sp macro="" textlink="">
        <xdr:nvSpPr>
          <xdr:cNvPr id="32" name="Rounded Rectangle 31">
            <a:extLst>
              <a:ext uri="{FF2B5EF4-FFF2-40B4-BE49-F238E27FC236}">
                <a16:creationId xmlns:a16="http://schemas.microsoft.com/office/drawing/2014/main" id="{CF46D6AA-F4D9-FD5F-D4BB-69FCCCFEA1FF}"/>
              </a:ext>
            </a:extLst>
          </xdr:cNvPr>
          <xdr:cNvSpPr/>
        </xdr:nvSpPr>
        <xdr:spPr>
          <a:xfrm>
            <a:off x="473880" y="910230"/>
            <a:ext cx="908987" cy="2407313"/>
          </a:xfrm>
          <a:prstGeom prst="round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endParaRPr lang="en-US" sz="2000" b="1" i="0" u="none" strike="noStrike">
              <a:solidFill>
                <a:schemeClr val="bg1"/>
              </a:solidFill>
              <a:latin typeface="Calibri"/>
              <a:cs typeface="Calibri"/>
            </a:endParaRPr>
          </a:p>
        </xdr:txBody>
      </xdr:sp>
      <xdr:pic>
        <xdr:nvPicPr>
          <xdr:cNvPr id="45" name="Graphic 44" descr="Meeting">
            <a:hlinkClick xmlns:r="http://schemas.openxmlformats.org/officeDocument/2006/relationships" r:id="rId8"/>
            <a:extLst>
              <a:ext uri="{FF2B5EF4-FFF2-40B4-BE49-F238E27FC236}">
                <a16:creationId xmlns:a16="http://schemas.microsoft.com/office/drawing/2014/main" id="{98DE425B-171F-849B-7EAE-F3396306A246}"/>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1535355" y="2586024"/>
            <a:ext cx="731520" cy="731520"/>
          </a:xfrm>
          <a:prstGeom prst="rect">
            <a:avLst/>
          </a:prstGeom>
        </xdr:spPr>
      </xdr:pic>
      <xdr:pic>
        <xdr:nvPicPr>
          <xdr:cNvPr id="46" name="Graphic 45" descr="Home">
            <a:hlinkClick xmlns:r="http://schemas.openxmlformats.org/officeDocument/2006/relationships" r:id="rId11"/>
            <a:extLst>
              <a:ext uri="{FF2B5EF4-FFF2-40B4-BE49-F238E27FC236}">
                <a16:creationId xmlns:a16="http://schemas.microsoft.com/office/drawing/2014/main" id="{065A22BA-1574-77F6-C0BA-FB4D88FE356F}"/>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 uri="{96DAC541-7B7A-43D3-8B79-37D633B846F1}">
                <asvg:svgBlip xmlns:asvg="http://schemas.microsoft.com/office/drawing/2016/SVG/main" r:embed="rId13"/>
              </a:ext>
            </a:extLst>
          </a:blip>
          <a:stretch>
            <a:fillRect/>
          </a:stretch>
        </xdr:blipFill>
        <xdr:spPr>
          <a:xfrm>
            <a:off x="562613" y="909850"/>
            <a:ext cx="731520" cy="731520"/>
          </a:xfrm>
          <a:prstGeom prst="rect">
            <a:avLst/>
          </a:prstGeom>
        </xdr:spPr>
      </xdr:pic>
      <xdr:pic>
        <xdr:nvPicPr>
          <xdr:cNvPr id="47" name="Graphic 46" descr="Statistics">
            <a:extLst>
              <a:ext uri="{FF2B5EF4-FFF2-40B4-BE49-F238E27FC236}">
                <a16:creationId xmlns:a16="http://schemas.microsoft.com/office/drawing/2014/main" id="{8513ECDD-ABEE-DBAE-0620-4D8BFC4ED130}"/>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 uri="{96DAC541-7B7A-43D3-8B79-37D633B846F1}">
                <asvg:svgBlip xmlns:asvg="http://schemas.microsoft.com/office/drawing/2016/SVG/main" r:embed="rId15"/>
              </a:ext>
            </a:extLst>
          </a:blip>
          <a:stretch>
            <a:fillRect/>
          </a:stretch>
        </xdr:blipFill>
        <xdr:spPr>
          <a:xfrm>
            <a:off x="562613" y="1747746"/>
            <a:ext cx="731520" cy="731520"/>
          </a:xfrm>
          <a:prstGeom prst="rect">
            <a:avLst/>
          </a:prstGeom>
        </xdr:spPr>
      </xdr:pic>
      <xdr:pic>
        <xdr:nvPicPr>
          <xdr:cNvPr id="48" name="Graphic 47" descr="Bar graph with downward trend">
            <a:hlinkClick xmlns:r="http://schemas.openxmlformats.org/officeDocument/2006/relationships" r:id="rId16"/>
            <a:extLst>
              <a:ext uri="{FF2B5EF4-FFF2-40B4-BE49-F238E27FC236}">
                <a16:creationId xmlns:a16="http://schemas.microsoft.com/office/drawing/2014/main" id="{57E3C73B-B050-0EB0-51D2-0AFDA92FB61C}"/>
              </a:ext>
            </a:extLst>
          </xdr:cNvPr>
          <xdr:cNvPicPr>
            <a:picLocks noChangeAspect="1"/>
          </xdr:cNvPicPr>
        </xdr:nvPicPr>
        <xdr:blipFill>
          <a:blip xmlns:r="http://schemas.openxmlformats.org/officeDocument/2006/relationships" r:embed="rId17">
            <a:extLst>
              <a:ext uri="{28A0092B-C50C-407E-A947-70E740481C1C}">
                <a14:useLocalDpi xmlns:a14="http://schemas.microsoft.com/office/drawing/2010/main" val="0"/>
              </a:ext>
              <a:ext uri="{96DAC541-7B7A-43D3-8B79-37D633B846F1}">
                <asvg:svgBlip xmlns:asvg="http://schemas.microsoft.com/office/drawing/2016/SVG/main" r:embed="rId18"/>
              </a:ext>
            </a:extLst>
          </a:blip>
          <a:stretch>
            <a:fillRect/>
          </a:stretch>
        </xdr:blipFill>
        <xdr:spPr>
          <a:xfrm>
            <a:off x="562613" y="2590192"/>
            <a:ext cx="731520" cy="731520"/>
          </a:xfrm>
          <a:prstGeom prst="rect">
            <a:avLst/>
          </a:prstGeom>
        </xdr:spPr>
      </xdr:pic>
    </xdr:grpSp>
    <xdr:clientData/>
  </xdr:twoCellAnchor>
</xdr:wsDr>
</file>

<file path=xl/drawings/drawing3.xml><?xml version="1.0" encoding="utf-8"?>
<xdr:wsDr xmlns:xdr="http://schemas.openxmlformats.org/drawingml/2006/spreadsheetDrawing" xmlns:a="http://schemas.openxmlformats.org/drawingml/2006/main">
  <xdr:twoCellAnchor>
    <xdr:from>
      <xdr:col>6</xdr:col>
      <xdr:colOff>719667</xdr:colOff>
      <xdr:row>0</xdr:row>
      <xdr:rowOff>42333</xdr:rowOff>
    </xdr:from>
    <xdr:to>
      <xdr:col>23</xdr:col>
      <xdr:colOff>354998</xdr:colOff>
      <xdr:row>3</xdr:row>
      <xdr:rowOff>151192</xdr:rowOff>
    </xdr:to>
    <xdr:sp macro="" textlink="">
      <xdr:nvSpPr>
        <xdr:cNvPr id="2" name="Rounded Rectangle 1">
          <a:extLst>
            <a:ext uri="{FF2B5EF4-FFF2-40B4-BE49-F238E27FC236}">
              <a16:creationId xmlns:a16="http://schemas.microsoft.com/office/drawing/2014/main" id="{E41E749B-E4D5-2442-8B09-FBE63F5B8BC4}"/>
            </a:ext>
          </a:extLst>
        </xdr:cNvPr>
        <xdr:cNvSpPr/>
      </xdr:nvSpPr>
      <xdr:spPr>
        <a:xfrm>
          <a:off x="5672667" y="42333"/>
          <a:ext cx="13668831" cy="718459"/>
        </a:xfrm>
        <a:prstGeom prst="round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n-US" sz="2400" b="1"/>
            <a:t>REGIONS</a:t>
          </a:r>
          <a:r>
            <a:rPr lang="en-US" sz="2400" b="1" baseline="0"/>
            <a:t> </a:t>
          </a:r>
          <a:r>
            <a:rPr lang="en-US" sz="2400" b="1"/>
            <a:t>- Below Target</a:t>
          </a:r>
        </a:p>
      </xdr:txBody>
    </xdr:sp>
    <xdr:clientData/>
  </xdr:twoCellAnchor>
  <xdr:twoCellAnchor>
    <xdr:from>
      <xdr:col>3</xdr:col>
      <xdr:colOff>512654</xdr:colOff>
      <xdr:row>4</xdr:row>
      <xdr:rowOff>99795</xdr:rowOff>
    </xdr:from>
    <xdr:to>
      <xdr:col>9</xdr:col>
      <xdr:colOff>479020</xdr:colOff>
      <xdr:row>50</xdr:row>
      <xdr:rowOff>153395</xdr:rowOff>
    </xdr:to>
    <xdr:grpSp>
      <xdr:nvGrpSpPr>
        <xdr:cNvPr id="3" name="Group 2">
          <a:extLst>
            <a:ext uri="{FF2B5EF4-FFF2-40B4-BE49-F238E27FC236}">
              <a16:creationId xmlns:a16="http://schemas.microsoft.com/office/drawing/2014/main" id="{7CD1324F-8420-2A43-BFFA-1A080EC3383A}"/>
            </a:ext>
          </a:extLst>
        </xdr:cNvPr>
        <xdr:cNvGrpSpPr/>
      </xdr:nvGrpSpPr>
      <xdr:grpSpPr>
        <a:xfrm>
          <a:off x="3014744" y="933825"/>
          <a:ext cx="4970545" cy="9644943"/>
          <a:chOff x="3016368" y="898081"/>
          <a:chExt cx="4973795" cy="9233885"/>
        </a:xfrm>
      </xdr:grpSpPr>
      <xdr:sp macro="" textlink="">
        <xdr:nvSpPr>
          <xdr:cNvPr id="4" name="Rounded Rectangle 3">
            <a:extLst>
              <a:ext uri="{FF2B5EF4-FFF2-40B4-BE49-F238E27FC236}">
                <a16:creationId xmlns:a16="http://schemas.microsoft.com/office/drawing/2014/main" id="{50505C02-E4E6-324F-ED58-06FA4ECDF303}"/>
              </a:ext>
            </a:extLst>
          </xdr:cNvPr>
          <xdr:cNvSpPr/>
        </xdr:nvSpPr>
        <xdr:spPr>
          <a:xfrm>
            <a:off x="3016368" y="916224"/>
            <a:ext cx="4973795" cy="9215742"/>
          </a:xfrm>
          <a:prstGeom prst="roundRect">
            <a:avLst/>
          </a:prstGeom>
          <a:noFill/>
          <a:ln>
            <a:solidFill>
              <a:srgbClr val="0070C0"/>
            </a:solidFill>
          </a:ln>
          <a:effectLst>
            <a:outerShdw blurRad="399259" dir="21540000" algn="l" rotWithShape="0">
              <a:schemeClr val="accent1">
                <a:lumMod val="50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 name="Rounded Rectangle 4">
            <a:extLst>
              <a:ext uri="{FF2B5EF4-FFF2-40B4-BE49-F238E27FC236}">
                <a16:creationId xmlns:a16="http://schemas.microsoft.com/office/drawing/2014/main" id="{EB0B3B2D-78AE-9AC9-8AC3-893D82475B94}"/>
              </a:ext>
            </a:extLst>
          </xdr:cNvPr>
          <xdr:cNvSpPr/>
        </xdr:nvSpPr>
        <xdr:spPr>
          <a:xfrm>
            <a:off x="3651764" y="898081"/>
            <a:ext cx="3703003" cy="711759"/>
          </a:xfrm>
          <a:prstGeom prst="round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n-US" sz="2800" b="1"/>
              <a:t>Live Accounts</a:t>
            </a:r>
          </a:p>
        </xdr:txBody>
      </xdr:sp>
      <xdr:sp macro="" textlink="Pivot!C1">
        <xdr:nvSpPr>
          <xdr:cNvPr id="6" name="Rounded Rectangle 5">
            <a:extLst>
              <a:ext uri="{FF2B5EF4-FFF2-40B4-BE49-F238E27FC236}">
                <a16:creationId xmlns:a16="http://schemas.microsoft.com/office/drawing/2014/main" id="{C5C35EE6-611D-9D39-0991-3C007487D04F}"/>
              </a:ext>
            </a:extLst>
          </xdr:cNvPr>
          <xdr:cNvSpPr/>
        </xdr:nvSpPr>
        <xdr:spPr>
          <a:xfrm>
            <a:off x="4027985" y="1693845"/>
            <a:ext cx="2950561" cy="711761"/>
          </a:xfrm>
          <a:prstGeom prst="round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fld id="{47A0686E-C214-D343-ACB1-8534F91C15E8}" type="TxLink">
              <a:rPr lang="en-US" sz="2000" b="1" i="0" u="none" strike="noStrike">
                <a:solidFill>
                  <a:schemeClr val="bg1"/>
                </a:solidFill>
                <a:latin typeface="Calibri"/>
                <a:cs typeface="Calibri"/>
              </a:rPr>
              <a:pPr algn="ctr"/>
              <a:t>All Regions</a:t>
            </a:fld>
            <a:endParaRPr lang="en-US" sz="2000" b="1">
              <a:solidFill>
                <a:schemeClr val="bg1"/>
              </a:solidFill>
            </a:endParaRPr>
          </a:p>
        </xdr:txBody>
      </xdr:sp>
      <xdr:grpSp>
        <xdr:nvGrpSpPr>
          <xdr:cNvPr id="7" name="Group 6">
            <a:extLst>
              <a:ext uri="{FF2B5EF4-FFF2-40B4-BE49-F238E27FC236}">
                <a16:creationId xmlns:a16="http://schemas.microsoft.com/office/drawing/2014/main" id="{A66044DB-58FC-0E51-6BA5-B95A9D7776EB}"/>
              </a:ext>
            </a:extLst>
          </xdr:cNvPr>
          <xdr:cNvGrpSpPr/>
        </xdr:nvGrpSpPr>
        <xdr:grpSpPr>
          <a:xfrm>
            <a:off x="4386143" y="2418733"/>
            <a:ext cx="2234244" cy="2309572"/>
            <a:chOff x="4204714" y="5865879"/>
            <a:chExt cx="2234244" cy="2309572"/>
          </a:xfrm>
        </xdr:grpSpPr>
        <xdr:graphicFrame macro="">
          <xdr:nvGraphicFramePr>
            <xdr:cNvPr id="13" name="Chart 12">
              <a:extLst>
                <a:ext uri="{FF2B5EF4-FFF2-40B4-BE49-F238E27FC236}">
                  <a16:creationId xmlns:a16="http://schemas.microsoft.com/office/drawing/2014/main" id="{E3F3F517-4306-6A08-E6FB-F9F4B06F037F}"/>
                </a:ext>
              </a:extLst>
            </xdr:cNvPr>
            <xdr:cNvGraphicFramePr>
              <a:graphicFrameLocks/>
            </xdr:cNvGraphicFramePr>
          </xdr:nvGraphicFramePr>
          <xdr:xfrm>
            <a:off x="4204714" y="5865879"/>
            <a:ext cx="2234244" cy="2309572"/>
          </xdr:xfrm>
          <a:graphic>
            <a:graphicData uri="http://schemas.openxmlformats.org/drawingml/2006/chart">
              <c:chart xmlns:c="http://schemas.openxmlformats.org/drawingml/2006/chart" xmlns:r="http://schemas.openxmlformats.org/officeDocument/2006/relationships" r:id="rId1"/>
            </a:graphicData>
          </a:graphic>
        </xdr:graphicFrame>
        <xdr:sp macro="" textlink="Pivot!A8">
          <xdr:nvSpPr>
            <xdr:cNvPr id="14" name="TextBox 13">
              <a:extLst>
                <a:ext uri="{FF2B5EF4-FFF2-40B4-BE49-F238E27FC236}">
                  <a16:creationId xmlns:a16="http://schemas.microsoft.com/office/drawing/2014/main" id="{858B94E8-A6F7-9A1F-5046-706A2CAFB878}"/>
                </a:ext>
              </a:extLst>
            </xdr:cNvPr>
            <xdr:cNvSpPr txBox="1"/>
          </xdr:nvSpPr>
          <xdr:spPr>
            <a:xfrm>
              <a:off x="4771469" y="6750615"/>
              <a:ext cx="1100734" cy="5400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0454709-C7B9-2C42-8B59-AFB3B4E880B1}" type="TxLink">
                <a:rPr lang="en-US" sz="2800" b="1" i="0" u="none" strike="noStrike">
                  <a:solidFill>
                    <a:schemeClr val="accent1">
                      <a:lumMod val="50000"/>
                    </a:schemeClr>
                  </a:solidFill>
                  <a:latin typeface="Calibri"/>
                  <a:cs typeface="Calibri"/>
                </a:rPr>
                <a:pPr algn="ctr"/>
                <a:t>108%</a:t>
              </a:fld>
              <a:endParaRPr lang="en-US" sz="2800" b="1">
                <a:solidFill>
                  <a:schemeClr val="accent1">
                    <a:lumMod val="50000"/>
                  </a:schemeClr>
                </a:solidFill>
              </a:endParaRPr>
            </a:p>
          </xdr:txBody>
        </xdr:sp>
      </xdr:grpSp>
      <xdr:grpSp>
        <xdr:nvGrpSpPr>
          <xdr:cNvPr id="8" name="Group 7">
            <a:extLst>
              <a:ext uri="{FF2B5EF4-FFF2-40B4-BE49-F238E27FC236}">
                <a16:creationId xmlns:a16="http://schemas.microsoft.com/office/drawing/2014/main" id="{66403007-BBA3-D925-082F-C46E273CD947}"/>
              </a:ext>
            </a:extLst>
          </xdr:cNvPr>
          <xdr:cNvGrpSpPr/>
        </xdr:nvGrpSpPr>
        <xdr:grpSpPr>
          <a:xfrm>
            <a:off x="3244786" y="4740867"/>
            <a:ext cx="4339202" cy="1588752"/>
            <a:chOff x="3226644" y="5067442"/>
            <a:chExt cx="4339202" cy="1588752"/>
          </a:xfrm>
        </xdr:grpSpPr>
        <xdr:sp macro="" textlink="Pivot!A22">
          <xdr:nvSpPr>
            <xdr:cNvPr id="9" name="TextBox 8">
              <a:extLst>
                <a:ext uri="{FF2B5EF4-FFF2-40B4-BE49-F238E27FC236}">
                  <a16:creationId xmlns:a16="http://schemas.microsoft.com/office/drawing/2014/main" id="{3B558EF8-BA89-509A-BFD2-B8A5592661CF}"/>
                </a:ext>
              </a:extLst>
            </xdr:cNvPr>
            <xdr:cNvSpPr txBox="1"/>
          </xdr:nvSpPr>
          <xdr:spPr>
            <a:xfrm>
              <a:off x="3226644" y="5067442"/>
              <a:ext cx="3899312" cy="43822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A4D21B1A-38D2-8D4D-9A54-9EF6494C43A6}" type="TxLink">
                <a:rPr lang="en-US" sz="2000" b="1" i="0" u="none" strike="noStrike">
                  <a:solidFill>
                    <a:srgbClr val="000000"/>
                  </a:solidFill>
                  <a:latin typeface="Calibri"/>
                  <a:ea typeface="+mn-ea"/>
                  <a:cs typeface="Calibri"/>
                </a:rPr>
                <a:pPr marL="0" indent="0"/>
                <a:t>Regions Above 100% : 6</a:t>
              </a:fld>
              <a:endParaRPr lang="en-US" sz="2000" b="1" i="0" u="none" strike="noStrike">
                <a:solidFill>
                  <a:srgbClr val="000000"/>
                </a:solidFill>
                <a:latin typeface="Calibri"/>
                <a:ea typeface="+mn-ea"/>
                <a:cs typeface="Calibri"/>
              </a:endParaRPr>
            </a:p>
          </xdr:txBody>
        </xdr:sp>
        <xdr:sp macro="" textlink="Pivot!A23">
          <xdr:nvSpPr>
            <xdr:cNvPr id="10" name="TextBox 9">
              <a:extLst>
                <a:ext uri="{FF2B5EF4-FFF2-40B4-BE49-F238E27FC236}">
                  <a16:creationId xmlns:a16="http://schemas.microsoft.com/office/drawing/2014/main" id="{6DB86107-B8F4-2BF3-BAC3-2F856613542B}"/>
                </a:ext>
              </a:extLst>
            </xdr:cNvPr>
            <xdr:cNvSpPr txBox="1"/>
          </xdr:nvSpPr>
          <xdr:spPr>
            <a:xfrm>
              <a:off x="3666533" y="5423596"/>
              <a:ext cx="3899313" cy="4382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D3230611-D464-1C4A-85C1-776110F41933}" type="TxLink">
                <a:rPr lang="en-US" sz="2000" b="1" i="0" u="none" strike="noStrike">
                  <a:solidFill>
                    <a:srgbClr val="FF0000"/>
                  </a:solidFill>
                  <a:latin typeface="Calibri"/>
                  <a:ea typeface="+mn-ea"/>
                  <a:cs typeface="Calibri"/>
                </a:rPr>
                <a:pPr marL="0" indent="0"/>
                <a:t>Regions Below 100% : 3</a:t>
              </a:fld>
              <a:endParaRPr lang="en-US" sz="2000" b="1" i="0" u="none" strike="noStrike">
                <a:solidFill>
                  <a:srgbClr val="FF0000"/>
                </a:solidFill>
                <a:latin typeface="Calibri"/>
                <a:ea typeface="+mn-ea"/>
                <a:cs typeface="Calibri"/>
              </a:endParaRPr>
            </a:p>
          </xdr:txBody>
        </xdr:sp>
        <xdr:sp macro="" textlink="Pivot!A72">
          <xdr:nvSpPr>
            <xdr:cNvPr id="11" name="TextBox 10">
              <a:extLst>
                <a:ext uri="{FF2B5EF4-FFF2-40B4-BE49-F238E27FC236}">
                  <a16:creationId xmlns:a16="http://schemas.microsoft.com/office/drawing/2014/main" id="{13D38889-3D54-13B1-C08A-CBD0F82A68FE}"/>
                </a:ext>
              </a:extLst>
            </xdr:cNvPr>
            <xdr:cNvSpPr txBox="1"/>
          </xdr:nvSpPr>
          <xdr:spPr>
            <a:xfrm>
              <a:off x="3261816" y="5803203"/>
              <a:ext cx="3899312" cy="4382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1CF5CD59-6974-D945-9E4B-20DC96166A66}" type="TxLink">
                <a:rPr lang="en-US" sz="2000" b="1" i="0" u="none" strike="noStrike">
                  <a:solidFill>
                    <a:srgbClr val="000000"/>
                  </a:solidFill>
                  <a:latin typeface="Calibri"/>
                  <a:ea typeface="+mn-ea"/>
                  <a:cs typeface="Calibri"/>
                </a:rPr>
                <a:pPr marL="0" indent="0"/>
                <a:t>RMs Above 100% : 22</a:t>
              </a:fld>
              <a:endParaRPr lang="en-US" sz="2000" b="1" i="0" u="none" strike="noStrike">
                <a:solidFill>
                  <a:srgbClr val="000000"/>
                </a:solidFill>
                <a:latin typeface="Calibri"/>
                <a:ea typeface="+mn-ea"/>
                <a:cs typeface="Calibri"/>
              </a:endParaRPr>
            </a:p>
          </xdr:txBody>
        </xdr:sp>
        <xdr:sp macro="" textlink="Pivot!A73">
          <xdr:nvSpPr>
            <xdr:cNvPr id="12" name="TextBox 11">
              <a:extLst>
                <a:ext uri="{FF2B5EF4-FFF2-40B4-BE49-F238E27FC236}">
                  <a16:creationId xmlns:a16="http://schemas.microsoft.com/office/drawing/2014/main" id="{65B1167C-7FC5-7EE8-E350-ECF90F21870B}"/>
                </a:ext>
              </a:extLst>
            </xdr:cNvPr>
            <xdr:cNvSpPr txBox="1"/>
          </xdr:nvSpPr>
          <xdr:spPr>
            <a:xfrm>
              <a:off x="3662626" y="6217974"/>
              <a:ext cx="3899313" cy="43822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ECEA0118-800B-8449-9B6D-66C72B6D70EE}" type="TxLink">
                <a:rPr lang="en-US" sz="2000" b="1" i="0" u="none" strike="noStrike">
                  <a:solidFill>
                    <a:srgbClr val="FF0000"/>
                  </a:solidFill>
                  <a:latin typeface="Calibri"/>
                  <a:ea typeface="+mn-ea"/>
                  <a:cs typeface="Calibri"/>
                </a:rPr>
                <a:pPr marL="0" indent="0"/>
                <a:t>RMs Below 100% : 23</a:t>
              </a:fld>
              <a:endParaRPr lang="en-US" sz="2000" b="1" i="0" u="none" strike="noStrike">
                <a:solidFill>
                  <a:srgbClr val="FF0000"/>
                </a:solidFill>
                <a:latin typeface="Calibri"/>
                <a:ea typeface="+mn-ea"/>
                <a:cs typeface="Calibri"/>
              </a:endParaRPr>
            </a:p>
          </xdr:txBody>
        </xdr:sp>
      </xdr:grpSp>
    </xdr:grpSp>
    <xdr:clientData/>
  </xdr:twoCellAnchor>
  <xdr:twoCellAnchor editAs="oneCell">
    <xdr:from>
      <xdr:col>0</xdr:col>
      <xdr:colOff>181708</xdr:colOff>
      <xdr:row>32</xdr:row>
      <xdr:rowOff>151182</xdr:rowOff>
    </xdr:from>
    <xdr:to>
      <xdr:col>3</xdr:col>
      <xdr:colOff>332154</xdr:colOff>
      <xdr:row>47</xdr:row>
      <xdr:rowOff>97692</xdr:rowOff>
    </xdr:to>
    <mc:AlternateContent xmlns:mc="http://schemas.openxmlformats.org/markup-compatibility/2006" xmlns:a14="http://schemas.microsoft.com/office/drawing/2010/main">
      <mc:Choice Requires="a14">
        <xdr:graphicFrame macro="">
          <xdr:nvGraphicFramePr>
            <xdr:cNvPr id="15" name="RM 4">
              <a:extLst>
                <a:ext uri="{FF2B5EF4-FFF2-40B4-BE49-F238E27FC236}">
                  <a16:creationId xmlns:a16="http://schemas.microsoft.com/office/drawing/2014/main" id="{4F8690EE-A68E-D549-A87A-FF391EF38C09}"/>
                </a:ext>
              </a:extLst>
            </xdr:cNvPr>
            <xdr:cNvGraphicFramePr/>
          </xdr:nvGraphicFramePr>
          <xdr:xfrm>
            <a:off x="0" y="0"/>
            <a:ext cx="0" cy="0"/>
          </xdr:xfrm>
          <a:graphic>
            <a:graphicData uri="http://schemas.microsoft.com/office/drawing/2010/slicer">
              <sle:slicer xmlns:sle="http://schemas.microsoft.com/office/drawing/2010/slicer" name="RM 4"/>
            </a:graphicData>
          </a:graphic>
        </xdr:graphicFrame>
      </mc:Choice>
      <mc:Fallback xmlns="">
        <xdr:sp macro="" textlink="">
          <xdr:nvSpPr>
            <xdr:cNvPr id="0" name=""/>
            <xdr:cNvSpPr>
              <a:spLocks noTextEdit="1"/>
            </xdr:cNvSpPr>
          </xdr:nvSpPr>
          <xdr:spPr>
            <a:xfrm>
              <a:off x="181708" y="6823421"/>
              <a:ext cx="2652536" cy="307412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163286</xdr:colOff>
      <xdr:row>16</xdr:row>
      <xdr:rowOff>145143</xdr:rowOff>
    </xdr:from>
    <xdr:to>
      <xdr:col>3</xdr:col>
      <xdr:colOff>324478</xdr:colOff>
      <xdr:row>31</xdr:row>
      <xdr:rowOff>175847</xdr:rowOff>
    </xdr:to>
    <mc:AlternateContent xmlns:mc="http://schemas.openxmlformats.org/markup-compatibility/2006" xmlns:a14="http://schemas.microsoft.com/office/drawing/2010/main">
      <mc:Choice Requires="a14">
        <xdr:graphicFrame macro="">
          <xdr:nvGraphicFramePr>
            <xdr:cNvPr id="16" name="Region  6">
              <a:extLst>
                <a:ext uri="{FF2B5EF4-FFF2-40B4-BE49-F238E27FC236}">
                  <a16:creationId xmlns:a16="http://schemas.microsoft.com/office/drawing/2014/main" id="{5AEAD87C-8751-7648-BA0C-D055A3D6B343}"/>
                </a:ext>
              </a:extLst>
            </xdr:cNvPr>
            <xdr:cNvGraphicFramePr/>
          </xdr:nvGraphicFramePr>
          <xdr:xfrm>
            <a:off x="0" y="0"/>
            <a:ext cx="0" cy="0"/>
          </xdr:xfrm>
          <a:graphic>
            <a:graphicData uri="http://schemas.microsoft.com/office/drawing/2010/slicer">
              <sle:slicer xmlns:sle="http://schemas.microsoft.com/office/drawing/2010/slicer" name="Region  6"/>
            </a:graphicData>
          </a:graphic>
        </xdr:graphicFrame>
      </mc:Choice>
      <mc:Fallback xmlns="">
        <xdr:sp macro="" textlink="">
          <xdr:nvSpPr>
            <xdr:cNvPr id="0" name=""/>
            <xdr:cNvSpPr>
              <a:spLocks noTextEdit="1"/>
            </xdr:cNvSpPr>
          </xdr:nvSpPr>
          <xdr:spPr>
            <a:xfrm>
              <a:off x="163286" y="3481262"/>
              <a:ext cx="2663282" cy="315831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628768</xdr:colOff>
      <xdr:row>4</xdr:row>
      <xdr:rowOff>88910</xdr:rowOff>
    </xdr:from>
    <xdr:to>
      <xdr:col>15</xdr:col>
      <xdr:colOff>595135</xdr:colOff>
      <xdr:row>50</xdr:row>
      <xdr:rowOff>142510</xdr:rowOff>
    </xdr:to>
    <xdr:grpSp>
      <xdr:nvGrpSpPr>
        <xdr:cNvPr id="17" name="Group 16">
          <a:extLst>
            <a:ext uri="{FF2B5EF4-FFF2-40B4-BE49-F238E27FC236}">
              <a16:creationId xmlns:a16="http://schemas.microsoft.com/office/drawing/2014/main" id="{3DA4BE98-CAD9-BD40-9A77-2FFBE424CAF9}"/>
            </a:ext>
          </a:extLst>
        </xdr:cNvPr>
        <xdr:cNvGrpSpPr/>
      </xdr:nvGrpSpPr>
      <xdr:grpSpPr>
        <a:xfrm>
          <a:off x="8135037" y="922940"/>
          <a:ext cx="4970546" cy="9644943"/>
          <a:chOff x="3016368" y="898081"/>
          <a:chExt cx="4973795" cy="9233885"/>
        </a:xfrm>
      </xdr:grpSpPr>
      <xdr:sp macro="" textlink="">
        <xdr:nvSpPr>
          <xdr:cNvPr id="18" name="Rounded Rectangle 17">
            <a:extLst>
              <a:ext uri="{FF2B5EF4-FFF2-40B4-BE49-F238E27FC236}">
                <a16:creationId xmlns:a16="http://schemas.microsoft.com/office/drawing/2014/main" id="{2004394D-9DA8-1597-F752-BB4E0BBB66B2}"/>
              </a:ext>
            </a:extLst>
          </xdr:cNvPr>
          <xdr:cNvSpPr/>
        </xdr:nvSpPr>
        <xdr:spPr>
          <a:xfrm>
            <a:off x="3016368" y="916224"/>
            <a:ext cx="4973795" cy="9215742"/>
          </a:xfrm>
          <a:prstGeom prst="roundRect">
            <a:avLst/>
          </a:prstGeom>
          <a:noFill/>
          <a:ln>
            <a:solidFill>
              <a:srgbClr val="0070C0"/>
            </a:solidFill>
          </a:ln>
          <a:effectLst>
            <a:outerShdw blurRad="399259" dir="21540000" algn="l" rotWithShape="0">
              <a:schemeClr val="accent1">
                <a:lumMod val="50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9" name="Rounded Rectangle 18">
            <a:extLst>
              <a:ext uri="{FF2B5EF4-FFF2-40B4-BE49-F238E27FC236}">
                <a16:creationId xmlns:a16="http://schemas.microsoft.com/office/drawing/2014/main" id="{00A9C529-6306-3CBF-1116-2CB88AC1BBB3}"/>
              </a:ext>
            </a:extLst>
          </xdr:cNvPr>
          <xdr:cNvSpPr/>
        </xdr:nvSpPr>
        <xdr:spPr>
          <a:xfrm>
            <a:off x="3651764" y="898081"/>
            <a:ext cx="3703003" cy="711759"/>
          </a:xfrm>
          <a:prstGeom prst="round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n-US" sz="2800" b="1"/>
              <a:t>NTB Accounts</a:t>
            </a:r>
          </a:p>
        </xdr:txBody>
      </xdr:sp>
      <xdr:sp macro="" textlink="Pivot!C1">
        <xdr:nvSpPr>
          <xdr:cNvPr id="20" name="Rounded Rectangle 19">
            <a:extLst>
              <a:ext uri="{FF2B5EF4-FFF2-40B4-BE49-F238E27FC236}">
                <a16:creationId xmlns:a16="http://schemas.microsoft.com/office/drawing/2014/main" id="{FEF0026E-8E27-FC2D-D183-8227094743CB}"/>
              </a:ext>
            </a:extLst>
          </xdr:cNvPr>
          <xdr:cNvSpPr/>
        </xdr:nvSpPr>
        <xdr:spPr>
          <a:xfrm>
            <a:off x="4027985" y="1693845"/>
            <a:ext cx="2950561" cy="711761"/>
          </a:xfrm>
          <a:prstGeom prst="round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fld id="{6726E431-718E-CA4B-A61C-9777EC8C894C}" type="TxLink">
              <a:rPr lang="en-US" sz="2000" b="1" i="0" u="none" strike="noStrike">
                <a:solidFill>
                  <a:schemeClr val="bg1"/>
                </a:solidFill>
                <a:latin typeface="Calibri"/>
                <a:cs typeface="Calibri"/>
              </a:rPr>
              <a:pPr algn="ctr"/>
              <a:t>All Regions</a:t>
            </a:fld>
            <a:endParaRPr lang="en-US" sz="2000" b="1">
              <a:solidFill>
                <a:schemeClr val="bg1"/>
              </a:solidFill>
            </a:endParaRPr>
          </a:p>
        </xdr:txBody>
      </xdr:sp>
      <xdr:grpSp>
        <xdr:nvGrpSpPr>
          <xdr:cNvPr id="21" name="Group 20">
            <a:extLst>
              <a:ext uri="{FF2B5EF4-FFF2-40B4-BE49-F238E27FC236}">
                <a16:creationId xmlns:a16="http://schemas.microsoft.com/office/drawing/2014/main" id="{A517FB46-6F61-244A-F732-A706B2C1C4A8}"/>
              </a:ext>
            </a:extLst>
          </xdr:cNvPr>
          <xdr:cNvGrpSpPr/>
        </xdr:nvGrpSpPr>
        <xdr:grpSpPr>
          <a:xfrm>
            <a:off x="4386143" y="2418733"/>
            <a:ext cx="2234244" cy="2309572"/>
            <a:chOff x="4204714" y="5865879"/>
            <a:chExt cx="2234244" cy="2309572"/>
          </a:xfrm>
        </xdr:grpSpPr>
        <xdr:graphicFrame macro="">
          <xdr:nvGraphicFramePr>
            <xdr:cNvPr id="27" name="Chart 26">
              <a:extLst>
                <a:ext uri="{FF2B5EF4-FFF2-40B4-BE49-F238E27FC236}">
                  <a16:creationId xmlns:a16="http://schemas.microsoft.com/office/drawing/2014/main" id="{CF21D86B-830F-CD09-271C-EC14F7D072DB}"/>
                </a:ext>
              </a:extLst>
            </xdr:cNvPr>
            <xdr:cNvGraphicFramePr>
              <a:graphicFrameLocks/>
            </xdr:cNvGraphicFramePr>
          </xdr:nvGraphicFramePr>
          <xdr:xfrm>
            <a:off x="4204714" y="5865879"/>
            <a:ext cx="2234244" cy="2309572"/>
          </xdr:xfrm>
          <a:graphic>
            <a:graphicData uri="http://schemas.openxmlformats.org/drawingml/2006/chart">
              <c:chart xmlns:c="http://schemas.openxmlformats.org/drawingml/2006/chart" xmlns:r="http://schemas.openxmlformats.org/officeDocument/2006/relationships" r:id="rId2"/>
            </a:graphicData>
          </a:graphic>
        </xdr:graphicFrame>
        <xdr:sp macro="" textlink="Pivot!B8">
          <xdr:nvSpPr>
            <xdr:cNvPr id="28" name="TextBox 27">
              <a:extLst>
                <a:ext uri="{FF2B5EF4-FFF2-40B4-BE49-F238E27FC236}">
                  <a16:creationId xmlns:a16="http://schemas.microsoft.com/office/drawing/2014/main" id="{DFC3C244-018F-7E79-E5B6-38C06688B0CA}"/>
                </a:ext>
              </a:extLst>
            </xdr:cNvPr>
            <xdr:cNvSpPr txBox="1"/>
          </xdr:nvSpPr>
          <xdr:spPr>
            <a:xfrm>
              <a:off x="4771469" y="6750615"/>
              <a:ext cx="1100734" cy="5400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B5C253B-0849-F84B-B5F7-38F6BB9EDDE6}" type="TxLink">
                <a:rPr lang="en-US" sz="2800" b="1" i="0" u="none" strike="noStrike">
                  <a:solidFill>
                    <a:schemeClr val="accent1">
                      <a:lumMod val="50000"/>
                    </a:schemeClr>
                  </a:solidFill>
                  <a:latin typeface="Calibri"/>
                  <a:cs typeface="Calibri"/>
                </a:rPr>
                <a:pPr algn="ctr"/>
                <a:t>50%</a:t>
              </a:fld>
              <a:endParaRPr lang="en-US" sz="2800" b="1">
                <a:solidFill>
                  <a:schemeClr val="accent1">
                    <a:lumMod val="50000"/>
                  </a:schemeClr>
                </a:solidFill>
              </a:endParaRPr>
            </a:p>
          </xdr:txBody>
        </xdr:sp>
      </xdr:grpSp>
      <xdr:grpSp>
        <xdr:nvGrpSpPr>
          <xdr:cNvPr id="22" name="Group 21">
            <a:extLst>
              <a:ext uri="{FF2B5EF4-FFF2-40B4-BE49-F238E27FC236}">
                <a16:creationId xmlns:a16="http://schemas.microsoft.com/office/drawing/2014/main" id="{4D86CC40-AA87-211A-9D35-D9DEE1A84F52}"/>
              </a:ext>
            </a:extLst>
          </xdr:cNvPr>
          <xdr:cNvGrpSpPr/>
        </xdr:nvGrpSpPr>
        <xdr:grpSpPr>
          <a:xfrm>
            <a:off x="3244786" y="4740867"/>
            <a:ext cx="4339202" cy="1588752"/>
            <a:chOff x="3226644" y="5067442"/>
            <a:chExt cx="4339202" cy="1588752"/>
          </a:xfrm>
        </xdr:grpSpPr>
        <xdr:sp macro="" textlink="Pivot!D22">
          <xdr:nvSpPr>
            <xdr:cNvPr id="23" name="TextBox 22">
              <a:extLst>
                <a:ext uri="{FF2B5EF4-FFF2-40B4-BE49-F238E27FC236}">
                  <a16:creationId xmlns:a16="http://schemas.microsoft.com/office/drawing/2014/main" id="{F1085FFA-769E-201C-422C-512219AE1B06}"/>
                </a:ext>
              </a:extLst>
            </xdr:cNvPr>
            <xdr:cNvSpPr txBox="1"/>
          </xdr:nvSpPr>
          <xdr:spPr>
            <a:xfrm>
              <a:off x="3226644" y="5067442"/>
              <a:ext cx="3899312" cy="43822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10CEBF0F-FCE8-C549-A582-6CE1D62D6629}" type="TxLink">
                <a:rPr lang="en-US" sz="2000" b="1" i="0" u="none" strike="noStrike">
                  <a:solidFill>
                    <a:srgbClr val="000000"/>
                  </a:solidFill>
                  <a:latin typeface="Calibri"/>
                  <a:ea typeface="+mn-ea"/>
                  <a:cs typeface="Calibri"/>
                </a:rPr>
                <a:pPr marL="0" indent="0"/>
                <a:t>Regions Above 50% : 3</a:t>
              </a:fld>
              <a:endParaRPr lang="en-US" sz="2000" b="1" i="0" u="none" strike="noStrike">
                <a:solidFill>
                  <a:srgbClr val="000000"/>
                </a:solidFill>
                <a:latin typeface="Calibri"/>
                <a:ea typeface="+mn-ea"/>
                <a:cs typeface="Calibri"/>
              </a:endParaRPr>
            </a:p>
          </xdr:txBody>
        </xdr:sp>
        <xdr:sp macro="" textlink="Pivot!D23">
          <xdr:nvSpPr>
            <xdr:cNvPr id="24" name="TextBox 23">
              <a:extLst>
                <a:ext uri="{FF2B5EF4-FFF2-40B4-BE49-F238E27FC236}">
                  <a16:creationId xmlns:a16="http://schemas.microsoft.com/office/drawing/2014/main" id="{21D57CF7-92FB-5FB0-8692-51EE7491A9AB}"/>
                </a:ext>
              </a:extLst>
            </xdr:cNvPr>
            <xdr:cNvSpPr txBox="1"/>
          </xdr:nvSpPr>
          <xdr:spPr>
            <a:xfrm>
              <a:off x="3666533" y="5423596"/>
              <a:ext cx="3899313" cy="4382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49C3C9CC-CDDA-DC4C-9934-65233071BAB9}" type="TxLink">
                <a:rPr lang="en-US" sz="2000" b="1" i="0" u="none" strike="noStrike">
                  <a:solidFill>
                    <a:srgbClr val="FF0000"/>
                  </a:solidFill>
                  <a:latin typeface="Calibri"/>
                  <a:ea typeface="+mn-ea"/>
                  <a:cs typeface="Calibri"/>
                </a:rPr>
                <a:pPr marL="0" indent="0"/>
                <a:t>Regions Below 50% : 6</a:t>
              </a:fld>
              <a:endParaRPr lang="en-US" sz="2000" b="1" i="0" u="none" strike="noStrike">
                <a:solidFill>
                  <a:srgbClr val="FF0000"/>
                </a:solidFill>
                <a:latin typeface="Calibri"/>
                <a:ea typeface="+mn-ea"/>
                <a:cs typeface="Calibri"/>
              </a:endParaRPr>
            </a:p>
          </xdr:txBody>
        </xdr:sp>
        <xdr:sp macro="" textlink="Pivot!D72">
          <xdr:nvSpPr>
            <xdr:cNvPr id="25" name="TextBox 24">
              <a:extLst>
                <a:ext uri="{FF2B5EF4-FFF2-40B4-BE49-F238E27FC236}">
                  <a16:creationId xmlns:a16="http://schemas.microsoft.com/office/drawing/2014/main" id="{8CA07618-D4CB-25EA-5EC4-E2B484E7B9D7}"/>
                </a:ext>
              </a:extLst>
            </xdr:cNvPr>
            <xdr:cNvSpPr txBox="1"/>
          </xdr:nvSpPr>
          <xdr:spPr>
            <a:xfrm>
              <a:off x="3261816" y="5803203"/>
              <a:ext cx="3899312" cy="4382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D2152CA4-8584-F741-97F8-6C4B8AE9B572}" type="TxLink">
                <a:rPr lang="en-US" sz="2000" b="1" i="0" u="none" strike="noStrike">
                  <a:solidFill>
                    <a:srgbClr val="000000"/>
                  </a:solidFill>
                  <a:latin typeface="Calibri"/>
                  <a:ea typeface="+mn-ea"/>
                  <a:cs typeface="Calibri"/>
                </a:rPr>
                <a:pPr marL="0" indent="0"/>
                <a:t>RMs Above 50% : 13</a:t>
              </a:fld>
              <a:endParaRPr lang="en-US" sz="2000" b="1" i="0" u="none" strike="noStrike">
                <a:solidFill>
                  <a:srgbClr val="000000"/>
                </a:solidFill>
                <a:latin typeface="Calibri"/>
                <a:ea typeface="+mn-ea"/>
                <a:cs typeface="Calibri"/>
              </a:endParaRPr>
            </a:p>
          </xdr:txBody>
        </xdr:sp>
        <xdr:sp macro="" textlink="Pivot!D73">
          <xdr:nvSpPr>
            <xdr:cNvPr id="26" name="TextBox 25">
              <a:extLst>
                <a:ext uri="{FF2B5EF4-FFF2-40B4-BE49-F238E27FC236}">
                  <a16:creationId xmlns:a16="http://schemas.microsoft.com/office/drawing/2014/main" id="{8BF8BA6D-C2AD-5EF7-4506-DE5F8CACF535}"/>
                </a:ext>
              </a:extLst>
            </xdr:cNvPr>
            <xdr:cNvSpPr txBox="1"/>
          </xdr:nvSpPr>
          <xdr:spPr>
            <a:xfrm>
              <a:off x="3662626" y="6217974"/>
              <a:ext cx="3899313" cy="43822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B12893BB-4F3E-AE47-90FB-1551609D09AA}" type="TxLink">
                <a:rPr lang="en-US" sz="2000" b="1" i="0" u="none" strike="noStrike">
                  <a:solidFill>
                    <a:srgbClr val="FF0000"/>
                  </a:solidFill>
                  <a:latin typeface="Calibri"/>
                  <a:ea typeface="+mn-ea"/>
                  <a:cs typeface="Calibri"/>
                </a:rPr>
                <a:pPr marL="0" indent="0"/>
                <a:t>RMs Below 50% : 32</a:t>
              </a:fld>
              <a:endParaRPr lang="en-US" sz="2000" b="1" i="0" u="none" strike="noStrike">
                <a:solidFill>
                  <a:srgbClr val="FF0000"/>
                </a:solidFill>
                <a:latin typeface="Calibri"/>
                <a:ea typeface="+mn-ea"/>
                <a:cs typeface="Calibri"/>
              </a:endParaRPr>
            </a:p>
          </xdr:txBody>
        </xdr:sp>
      </xdr:grpSp>
    </xdr:grpSp>
    <xdr:clientData/>
  </xdr:twoCellAnchor>
  <xdr:twoCellAnchor>
    <xdr:from>
      <xdr:col>15</xdr:col>
      <xdr:colOff>763025</xdr:colOff>
      <xdr:row>4</xdr:row>
      <xdr:rowOff>59882</xdr:rowOff>
    </xdr:from>
    <xdr:to>
      <xdr:col>21</xdr:col>
      <xdr:colOff>729391</xdr:colOff>
      <xdr:row>50</xdr:row>
      <xdr:rowOff>113482</xdr:rowOff>
    </xdr:to>
    <xdr:grpSp>
      <xdr:nvGrpSpPr>
        <xdr:cNvPr id="29" name="Group 28">
          <a:extLst>
            <a:ext uri="{FF2B5EF4-FFF2-40B4-BE49-F238E27FC236}">
              <a16:creationId xmlns:a16="http://schemas.microsoft.com/office/drawing/2014/main" id="{E9861071-4C0D-AC42-95C6-18B3450B397C}"/>
            </a:ext>
          </a:extLst>
        </xdr:cNvPr>
        <xdr:cNvGrpSpPr/>
      </xdr:nvGrpSpPr>
      <xdr:grpSpPr>
        <a:xfrm>
          <a:off x="13273473" y="893912"/>
          <a:ext cx="4970545" cy="9644943"/>
          <a:chOff x="3016368" y="898081"/>
          <a:chExt cx="4973795" cy="9233885"/>
        </a:xfrm>
      </xdr:grpSpPr>
      <xdr:sp macro="" textlink="">
        <xdr:nvSpPr>
          <xdr:cNvPr id="30" name="Rounded Rectangle 29">
            <a:extLst>
              <a:ext uri="{FF2B5EF4-FFF2-40B4-BE49-F238E27FC236}">
                <a16:creationId xmlns:a16="http://schemas.microsoft.com/office/drawing/2014/main" id="{FFD94E46-74EF-CDCC-F9ED-234120FF40A9}"/>
              </a:ext>
            </a:extLst>
          </xdr:cNvPr>
          <xdr:cNvSpPr/>
        </xdr:nvSpPr>
        <xdr:spPr>
          <a:xfrm>
            <a:off x="3016368" y="916224"/>
            <a:ext cx="4973795" cy="9215742"/>
          </a:xfrm>
          <a:prstGeom prst="roundRect">
            <a:avLst/>
          </a:prstGeom>
          <a:noFill/>
          <a:ln>
            <a:solidFill>
              <a:srgbClr val="0070C0"/>
            </a:solidFill>
          </a:ln>
          <a:effectLst>
            <a:outerShdw blurRad="399259" dir="21540000" algn="l" rotWithShape="0">
              <a:schemeClr val="accent1">
                <a:lumMod val="50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1" name="Rounded Rectangle 30">
            <a:extLst>
              <a:ext uri="{FF2B5EF4-FFF2-40B4-BE49-F238E27FC236}">
                <a16:creationId xmlns:a16="http://schemas.microsoft.com/office/drawing/2014/main" id="{BDD10786-DAF4-D087-915A-F23F29AF0751}"/>
              </a:ext>
            </a:extLst>
          </xdr:cNvPr>
          <xdr:cNvSpPr/>
        </xdr:nvSpPr>
        <xdr:spPr>
          <a:xfrm>
            <a:off x="3651764" y="898081"/>
            <a:ext cx="3703003" cy="711759"/>
          </a:xfrm>
          <a:prstGeom prst="round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n-US" sz="2800" b="1"/>
              <a:t>NTB Companies</a:t>
            </a:r>
          </a:p>
        </xdr:txBody>
      </xdr:sp>
      <xdr:sp macro="" textlink="Pivot!C1">
        <xdr:nvSpPr>
          <xdr:cNvPr id="32" name="Rounded Rectangle 31">
            <a:extLst>
              <a:ext uri="{FF2B5EF4-FFF2-40B4-BE49-F238E27FC236}">
                <a16:creationId xmlns:a16="http://schemas.microsoft.com/office/drawing/2014/main" id="{3BD93FE2-1597-A456-2F84-571E49ADE776}"/>
              </a:ext>
            </a:extLst>
          </xdr:cNvPr>
          <xdr:cNvSpPr/>
        </xdr:nvSpPr>
        <xdr:spPr>
          <a:xfrm>
            <a:off x="4027985" y="1693845"/>
            <a:ext cx="2950561" cy="711761"/>
          </a:xfrm>
          <a:prstGeom prst="round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fld id="{DBD90255-8D56-5245-B5DC-85E030889CE2}" type="TxLink">
              <a:rPr lang="en-US" sz="2000" b="1" i="0" u="none" strike="noStrike">
                <a:solidFill>
                  <a:schemeClr val="bg1"/>
                </a:solidFill>
                <a:latin typeface="Calibri"/>
                <a:cs typeface="Calibri"/>
              </a:rPr>
              <a:pPr algn="ctr"/>
              <a:t>All Regions</a:t>
            </a:fld>
            <a:endParaRPr lang="en-US" sz="2000" b="1">
              <a:solidFill>
                <a:schemeClr val="bg1"/>
              </a:solidFill>
            </a:endParaRPr>
          </a:p>
        </xdr:txBody>
      </xdr:sp>
      <xdr:grpSp>
        <xdr:nvGrpSpPr>
          <xdr:cNvPr id="33" name="Group 32">
            <a:extLst>
              <a:ext uri="{FF2B5EF4-FFF2-40B4-BE49-F238E27FC236}">
                <a16:creationId xmlns:a16="http://schemas.microsoft.com/office/drawing/2014/main" id="{2E9F0B7B-CFA8-D909-4D52-23496794D6B4}"/>
              </a:ext>
            </a:extLst>
          </xdr:cNvPr>
          <xdr:cNvGrpSpPr/>
        </xdr:nvGrpSpPr>
        <xdr:grpSpPr>
          <a:xfrm>
            <a:off x="4386143" y="2418733"/>
            <a:ext cx="2234244" cy="2309572"/>
            <a:chOff x="4204714" y="5865879"/>
            <a:chExt cx="2234244" cy="2309572"/>
          </a:xfrm>
        </xdr:grpSpPr>
        <xdr:graphicFrame macro="">
          <xdr:nvGraphicFramePr>
            <xdr:cNvPr id="39" name="Chart 38">
              <a:extLst>
                <a:ext uri="{FF2B5EF4-FFF2-40B4-BE49-F238E27FC236}">
                  <a16:creationId xmlns:a16="http://schemas.microsoft.com/office/drawing/2014/main" id="{79747EF7-2EB1-2443-DCE1-0DD930FA07EA}"/>
                </a:ext>
              </a:extLst>
            </xdr:cNvPr>
            <xdr:cNvGraphicFramePr>
              <a:graphicFrameLocks/>
            </xdr:cNvGraphicFramePr>
          </xdr:nvGraphicFramePr>
          <xdr:xfrm>
            <a:off x="4204714" y="5865879"/>
            <a:ext cx="2234244" cy="2309572"/>
          </xdr:xfrm>
          <a:graphic>
            <a:graphicData uri="http://schemas.openxmlformats.org/drawingml/2006/chart">
              <c:chart xmlns:c="http://schemas.openxmlformats.org/drawingml/2006/chart" xmlns:r="http://schemas.openxmlformats.org/officeDocument/2006/relationships" r:id="rId3"/>
            </a:graphicData>
          </a:graphic>
        </xdr:graphicFrame>
        <xdr:sp macro="" textlink="Pivot!C8">
          <xdr:nvSpPr>
            <xdr:cNvPr id="40" name="TextBox 39">
              <a:extLst>
                <a:ext uri="{FF2B5EF4-FFF2-40B4-BE49-F238E27FC236}">
                  <a16:creationId xmlns:a16="http://schemas.microsoft.com/office/drawing/2014/main" id="{09C91C86-E829-89D0-57E6-5F47E40293A9}"/>
                </a:ext>
              </a:extLst>
            </xdr:cNvPr>
            <xdr:cNvSpPr txBox="1"/>
          </xdr:nvSpPr>
          <xdr:spPr>
            <a:xfrm>
              <a:off x="4771469" y="6750615"/>
              <a:ext cx="1100734" cy="5400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368A478-EF4F-DD4A-A3FD-ECECEC5FDFA5}" type="TxLink">
                <a:rPr lang="en-US" sz="2800" b="1" i="0" u="none" strike="noStrike">
                  <a:solidFill>
                    <a:schemeClr val="accent1">
                      <a:lumMod val="50000"/>
                    </a:schemeClr>
                  </a:solidFill>
                  <a:latin typeface="Calibri"/>
                  <a:cs typeface="Calibri"/>
                </a:rPr>
                <a:pPr algn="ctr"/>
                <a:t>158%</a:t>
              </a:fld>
              <a:endParaRPr lang="en-US" sz="2800" b="1">
                <a:solidFill>
                  <a:schemeClr val="accent1">
                    <a:lumMod val="50000"/>
                  </a:schemeClr>
                </a:solidFill>
              </a:endParaRPr>
            </a:p>
          </xdr:txBody>
        </xdr:sp>
      </xdr:grpSp>
      <xdr:grpSp>
        <xdr:nvGrpSpPr>
          <xdr:cNvPr id="34" name="Group 33">
            <a:extLst>
              <a:ext uri="{FF2B5EF4-FFF2-40B4-BE49-F238E27FC236}">
                <a16:creationId xmlns:a16="http://schemas.microsoft.com/office/drawing/2014/main" id="{FFD40239-C3C6-57D1-04C5-0B42ABFC1E7F}"/>
              </a:ext>
            </a:extLst>
          </xdr:cNvPr>
          <xdr:cNvGrpSpPr/>
        </xdr:nvGrpSpPr>
        <xdr:grpSpPr>
          <a:xfrm>
            <a:off x="3244786" y="4740867"/>
            <a:ext cx="4339202" cy="1588752"/>
            <a:chOff x="3226644" y="5067442"/>
            <a:chExt cx="4339202" cy="1588752"/>
          </a:xfrm>
        </xdr:grpSpPr>
        <xdr:sp macro="" textlink="Pivot!G22">
          <xdr:nvSpPr>
            <xdr:cNvPr id="35" name="TextBox 34">
              <a:extLst>
                <a:ext uri="{FF2B5EF4-FFF2-40B4-BE49-F238E27FC236}">
                  <a16:creationId xmlns:a16="http://schemas.microsoft.com/office/drawing/2014/main" id="{ADF1E143-6554-416D-5923-433DDE5DFF37}"/>
                </a:ext>
              </a:extLst>
            </xdr:cNvPr>
            <xdr:cNvSpPr txBox="1"/>
          </xdr:nvSpPr>
          <xdr:spPr>
            <a:xfrm>
              <a:off x="3226644" y="5067442"/>
              <a:ext cx="3899312" cy="43822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9597FF26-BBA9-564B-BC28-A20113EDD851}" type="TxLink">
                <a:rPr lang="en-US" sz="2000" b="1" i="0" u="none" strike="noStrike">
                  <a:solidFill>
                    <a:srgbClr val="000000"/>
                  </a:solidFill>
                  <a:latin typeface="Calibri"/>
                  <a:ea typeface="+mn-ea"/>
                  <a:cs typeface="Calibri"/>
                </a:rPr>
                <a:pPr marL="0" indent="0"/>
                <a:t>Regions Above 100% : 7</a:t>
              </a:fld>
              <a:endParaRPr lang="en-US" sz="2000" b="1" i="0" u="none" strike="noStrike">
                <a:solidFill>
                  <a:srgbClr val="000000"/>
                </a:solidFill>
                <a:latin typeface="Calibri"/>
                <a:ea typeface="+mn-ea"/>
                <a:cs typeface="Calibri"/>
              </a:endParaRPr>
            </a:p>
          </xdr:txBody>
        </xdr:sp>
        <xdr:sp macro="" textlink="Pivot!G23">
          <xdr:nvSpPr>
            <xdr:cNvPr id="36" name="TextBox 35">
              <a:extLst>
                <a:ext uri="{FF2B5EF4-FFF2-40B4-BE49-F238E27FC236}">
                  <a16:creationId xmlns:a16="http://schemas.microsoft.com/office/drawing/2014/main" id="{E55C1458-AD51-A48B-5566-CF0DA0366AE7}"/>
                </a:ext>
              </a:extLst>
            </xdr:cNvPr>
            <xdr:cNvSpPr txBox="1"/>
          </xdr:nvSpPr>
          <xdr:spPr>
            <a:xfrm>
              <a:off x="3666533" y="5423596"/>
              <a:ext cx="3899313" cy="4382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66360709-6FA1-1344-BED7-8D9760E7D4B3}" type="TxLink">
                <a:rPr lang="en-US" sz="2000" b="1" i="0" u="none" strike="noStrike">
                  <a:solidFill>
                    <a:srgbClr val="FF0000"/>
                  </a:solidFill>
                  <a:latin typeface="Calibri"/>
                  <a:ea typeface="+mn-ea"/>
                  <a:cs typeface="Calibri"/>
                </a:rPr>
                <a:pPr marL="0" indent="0"/>
                <a:t>Regions Below 100% : 2</a:t>
              </a:fld>
              <a:endParaRPr lang="en-US" sz="2000" b="1" i="0" u="none" strike="noStrike">
                <a:solidFill>
                  <a:srgbClr val="FF0000"/>
                </a:solidFill>
                <a:latin typeface="Calibri"/>
                <a:ea typeface="+mn-ea"/>
                <a:cs typeface="Calibri"/>
              </a:endParaRPr>
            </a:p>
          </xdr:txBody>
        </xdr:sp>
        <xdr:sp macro="" textlink="Pivot!G72">
          <xdr:nvSpPr>
            <xdr:cNvPr id="37" name="TextBox 36">
              <a:extLst>
                <a:ext uri="{FF2B5EF4-FFF2-40B4-BE49-F238E27FC236}">
                  <a16:creationId xmlns:a16="http://schemas.microsoft.com/office/drawing/2014/main" id="{564CC1E2-5915-D359-A2C1-50CA5D2B7EA0}"/>
                </a:ext>
              </a:extLst>
            </xdr:cNvPr>
            <xdr:cNvSpPr txBox="1"/>
          </xdr:nvSpPr>
          <xdr:spPr>
            <a:xfrm>
              <a:off x="3261816" y="5803203"/>
              <a:ext cx="3899312" cy="4382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B87B07F6-DAF4-0047-BFD8-411BF40F9896}" type="TxLink">
                <a:rPr lang="en-US" sz="2000" b="1" i="0" u="none" strike="noStrike">
                  <a:solidFill>
                    <a:srgbClr val="000000"/>
                  </a:solidFill>
                  <a:latin typeface="Calibri"/>
                  <a:ea typeface="+mn-ea"/>
                  <a:cs typeface="Calibri"/>
                </a:rPr>
                <a:pPr marL="0" indent="0"/>
                <a:t>RMs Above 100% : 32</a:t>
              </a:fld>
              <a:endParaRPr lang="en-US" sz="2000" b="1" i="0" u="none" strike="noStrike">
                <a:solidFill>
                  <a:srgbClr val="000000"/>
                </a:solidFill>
                <a:latin typeface="Calibri"/>
                <a:ea typeface="+mn-ea"/>
                <a:cs typeface="Calibri"/>
              </a:endParaRPr>
            </a:p>
          </xdr:txBody>
        </xdr:sp>
        <xdr:sp macro="" textlink="Pivot!G73">
          <xdr:nvSpPr>
            <xdr:cNvPr id="38" name="TextBox 37">
              <a:extLst>
                <a:ext uri="{FF2B5EF4-FFF2-40B4-BE49-F238E27FC236}">
                  <a16:creationId xmlns:a16="http://schemas.microsoft.com/office/drawing/2014/main" id="{49A1A418-8F6C-ABB8-39CD-640E452DFF86}"/>
                </a:ext>
              </a:extLst>
            </xdr:cNvPr>
            <xdr:cNvSpPr txBox="1"/>
          </xdr:nvSpPr>
          <xdr:spPr>
            <a:xfrm>
              <a:off x="3662626" y="6217974"/>
              <a:ext cx="3899313" cy="43822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5B20700D-D27F-434B-8553-362D8BDC7497}" type="TxLink">
                <a:rPr lang="en-US" sz="2000" b="1" i="0" u="none" strike="noStrike">
                  <a:solidFill>
                    <a:srgbClr val="FF0000"/>
                  </a:solidFill>
                  <a:latin typeface="Calibri"/>
                  <a:ea typeface="+mn-ea"/>
                  <a:cs typeface="Calibri"/>
                </a:rPr>
                <a:pPr marL="0" indent="0"/>
                <a:t>RMs Below 100% : 13</a:t>
              </a:fld>
              <a:endParaRPr lang="en-US" sz="2000" b="1" i="0" u="none" strike="noStrike">
                <a:solidFill>
                  <a:srgbClr val="FF0000"/>
                </a:solidFill>
                <a:latin typeface="Calibri"/>
                <a:ea typeface="+mn-ea"/>
                <a:cs typeface="Calibri"/>
              </a:endParaRPr>
            </a:p>
          </xdr:txBody>
        </xdr:sp>
      </xdr:grpSp>
    </xdr:grpSp>
    <xdr:clientData/>
  </xdr:twoCellAnchor>
  <xdr:twoCellAnchor>
    <xdr:from>
      <xdr:col>22</xdr:col>
      <xdr:colOff>18394</xdr:colOff>
      <xdr:row>4</xdr:row>
      <xdr:rowOff>33531</xdr:rowOff>
    </xdr:from>
    <xdr:to>
      <xdr:col>27</xdr:col>
      <xdr:colOff>817547</xdr:colOff>
      <xdr:row>50</xdr:row>
      <xdr:rowOff>87130</xdr:rowOff>
    </xdr:to>
    <xdr:grpSp>
      <xdr:nvGrpSpPr>
        <xdr:cNvPr id="41" name="Group 40">
          <a:extLst>
            <a:ext uri="{FF2B5EF4-FFF2-40B4-BE49-F238E27FC236}">
              <a16:creationId xmlns:a16="http://schemas.microsoft.com/office/drawing/2014/main" id="{7E05BDE8-4885-274B-AB09-5190F2F9156D}"/>
            </a:ext>
          </a:extLst>
        </xdr:cNvPr>
        <xdr:cNvGrpSpPr/>
      </xdr:nvGrpSpPr>
      <xdr:grpSpPr>
        <a:xfrm>
          <a:off x="18367051" y="867561"/>
          <a:ext cx="4969302" cy="9644942"/>
          <a:chOff x="3016368" y="898081"/>
          <a:chExt cx="4973795" cy="9233885"/>
        </a:xfrm>
      </xdr:grpSpPr>
      <xdr:sp macro="" textlink="">
        <xdr:nvSpPr>
          <xdr:cNvPr id="42" name="Rounded Rectangle 41">
            <a:extLst>
              <a:ext uri="{FF2B5EF4-FFF2-40B4-BE49-F238E27FC236}">
                <a16:creationId xmlns:a16="http://schemas.microsoft.com/office/drawing/2014/main" id="{8A890731-3490-1FE7-25FA-8B2B8AF62340}"/>
              </a:ext>
            </a:extLst>
          </xdr:cNvPr>
          <xdr:cNvSpPr/>
        </xdr:nvSpPr>
        <xdr:spPr>
          <a:xfrm>
            <a:off x="3016368" y="916224"/>
            <a:ext cx="4973795" cy="9215742"/>
          </a:xfrm>
          <a:prstGeom prst="roundRect">
            <a:avLst/>
          </a:prstGeom>
          <a:noFill/>
          <a:ln>
            <a:solidFill>
              <a:srgbClr val="0070C0"/>
            </a:solidFill>
          </a:ln>
          <a:effectLst>
            <a:outerShdw blurRad="399259" dir="21540000" algn="l" rotWithShape="0">
              <a:schemeClr val="accent1">
                <a:lumMod val="50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3" name="Rounded Rectangle 42">
            <a:extLst>
              <a:ext uri="{FF2B5EF4-FFF2-40B4-BE49-F238E27FC236}">
                <a16:creationId xmlns:a16="http://schemas.microsoft.com/office/drawing/2014/main" id="{A120B02F-88A9-D99E-7488-DD0C603548B3}"/>
              </a:ext>
            </a:extLst>
          </xdr:cNvPr>
          <xdr:cNvSpPr/>
        </xdr:nvSpPr>
        <xdr:spPr>
          <a:xfrm>
            <a:off x="3651764" y="898081"/>
            <a:ext cx="3703003" cy="711759"/>
          </a:xfrm>
          <a:prstGeom prst="round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n-US" sz="2800" b="1"/>
              <a:t>Penetration</a:t>
            </a:r>
          </a:p>
        </xdr:txBody>
      </xdr:sp>
      <xdr:sp macro="" textlink="Pivot!C1">
        <xdr:nvSpPr>
          <xdr:cNvPr id="44" name="Rounded Rectangle 43">
            <a:extLst>
              <a:ext uri="{FF2B5EF4-FFF2-40B4-BE49-F238E27FC236}">
                <a16:creationId xmlns:a16="http://schemas.microsoft.com/office/drawing/2014/main" id="{52B702B1-5CDA-3678-C04E-8A2B09739FA9}"/>
              </a:ext>
            </a:extLst>
          </xdr:cNvPr>
          <xdr:cNvSpPr/>
        </xdr:nvSpPr>
        <xdr:spPr>
          <a:xfrm>
            <a:off x="4027985" y="1693845"/>
            <a:ext cx="2950561" cy="711761"/>
          </a:xfrm>
          <a:prstGeom prst="round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fld id="{FBAC725C-F50F-904D-9C39-18DA171E67A9}" type="TxLink">
              <a:rPr lang="en-US" sz="2000" b="1" i="0" u="none" strike="noStrike">
                <a:solidFill>
                  <a:schemeClr val="bg1"/>
                </a:solidFill>
                <a:latin typeface="Calibri"/>
                <a:cs typeface="Calibri"/>
              </a:rPr>
              <a:pPr algn="ctr"/>
              <a:t>All Regions</a:t>
            </a:fld>
            <a:endParaRPr lang="en-US" sz="2000" b="1">
              <a:solidFill>
                <a:schemeClr val="bg1"/>
              </a:solidFill>
            </a:endParaRPr>
          </a:p>
        </xdr:txBody>
      </xdr:sp>
      <xdr:grpSp>
        <xdr:nvGrpSpPr>
          <xdr:cNvPr id="45" name="Group 44">
            <a:extLst>
              <a:ext uri="{FF2B5EF4-FFF2-40B4-BE49-F238E27FC236}">
                <a16:creationId xmlns:a16="http://schemas.microsoft.com/office/drawing/2014/main" id="{C39377F6-5F27-19BA-D3F5-9AADF499AB50}"/>
              </a:ext>
            </a:extLst>
          </xdr:cNvPr>
          <xdr:cNvGrpSpPr/>
        </xdr:nvGrpSpPr>
        <xdr:grpSpPr>
          <a:xfrm>
            <a:off x="4386143" y="2418733"/>
            <a:ext cx="2234244" cy="2309572"/>
            <a:chOff x="4204714" y="5865879"/>
            <a:chExt cx="2234244" cy="2309572"/>
          </a:xfrm>
        </xdr:grpSpPr>
        <xdr:graphicFrame macro="">
          <xdr:nvGraphicFramePr>
            <xdr:cNvPr id="51" name="Chart 50">
              <a:extLst>
                <a:ext uri="{FF2B5EF4-FFF2-40B4-BE49-F238E27FC236}">
                  <a16:creationId xmlns:a16="http://schemas.microsoft.com/office/drawing/2014/main" id="{7A2A2B85-585F-0F88-F228-1F5F4428D5D3}"/>
                </a:ext>
              </a:extLst>
            </xdr:cNvPr>
            <xdr:cNvGraphicFramePr>
              <a:graphicFrameLocks/>
            </xdr:cNvGraphicFramePr>
          </xdr:nvGraphicFramePr>
          <xdr:xfrm>
            <a:off x="4204714" y="5865879"/>
            <a:ext cx="2234244" cy="2309572"/>
          </xdr:xfrm>
          <a:graphic>
            <a:graphicData uri="http://schemas.openxmlformats.org/drawingml/2006/chart">
              <c:chart xmlns:c="http://schemas.openxmlformats.org/drawingml/2006/chart" xmlns:r="http://schemas.openxmlformats.org/officeDocument/2006/relationships" r:id="rId4"/>
            </a:graphicData>
          </a:graphic>
        </xdr:graphicFrame>
        <xdr:sp macro="" textlink="Pivot!D8">
          <xdr:nvSpPr>
            <xdr:cNvPr id="52" name="TextBox 51">
              <a:extLst>
                <a:ext uri="{FF2B5EF4-FFF2-40B4-BE49-F238E27FC236}">
                  <a16:creationId xmlns:a16="http://schemas.microsoft.com/office/drawing/2014/main" id="{6D1B2FD3-47A3-B705-48C6-9381CBA11AB6}"/>
                </a:ext>
              </a:extLst>
            </xdr:cNvPr>
            <xdr:cNvSpPr txBox="1"/>
          </xdr:nvSpPr>
          <xdr:spPr>
            <a:xfrm>
              <a:off x="4771469" y="6750615"/>
              <a:ext cx="1100734" cy="5400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850BBC4-846F-D340-9315-35B77F0A7D52}" type="TxLink">
                <a:rPr lang="en-US" sz="2800" b="1" i="0" u="none" strike="noStrike">
                  <a:solidFill>
                    <a:schemeClr val="accent1">
                      <a:lumMod val="50000"/>
                    </a:schemeClr>
                  </a:solidFill>
                  <a:latin typeface="Calibri"/>
                  <a:cs typeface="Calibri"/>
                </a:rPr>
                <a:pPr algn="ctr"/>
                <a:t>31%</a:t>
              </a:fld>
              <a:endParaRPr lang="en-US" sz="2800" b="1">
                <a:solidFill>
                  <a:schemeClr val="accent1">
                    <a:lumMod val="50000"/>
                  </a:schemeClr>
                </a:solidFill>
              </a:endParaRPr>
            </a:p>
          </xdr:txBody>
        </xdr:sp>
      </xdr:grpSp>
      <xdr:grpSp>
        <xdr:nvGrpSpPr>
          <xdr:cNvPr id="46" name="Group 45">
            <a:extLst>
              <a:ext uri="{FF2B5EF4-FFF2-40B4-BE49-F238E27FC236}">
                <a16:creationId xmlns:a16="http://schemas.microsoft.com/office/drawing/2014/main" id="{E8BD279C-6C18-8E82-758B-77158D20A50A}"/>
              </a:ext>
            </a:extLst>
          </xdr:cNvPr>
          <xdr:cNvGrpSpPr/>
        </xdr:nvGrpSpPr>
        <xdr:grpSpPr>
          <a:xfrm>
            <a:off x="3244786" y="4740867"/>
            <a:ext cx="4339202" cy="1588752"/>
            <a:chOff x="3226644" y="5067442"/>
            <a:chExt cx="4339202" cy="1588752"/>
          </a:xfrm>
        </xdr:grpSpPr>
        <xdr:sp macro="" textlink="Pivot!J22">
          <xdr:nvSpPr>
            <xdr:cNvPr id="47" name="TextBox 46">
              <a:extLst>
                <a:ext uri="{FF2B5EF4-FFF2-40B4-BE49-F238E27FC236}">
                  <a16:creationId xmlns:a16="http://schemas.microsoft.com/office/drawing/2014/main" id="{42A282F1-BD9C-9282-3A64-63A1EFA1A328}"/>
                </a:ext>
              </a:extLst>
            </xdr:cNvPr>
            <xdr:cNvSpPr txBox="1"/>
          </xdr:nvSpPr>
          <xdr:spPr>
            <a:xfrm>
              <a:off x="3226644" y="5067442"/>
              <a:ext cx="3899312" cy="43822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85183B11-53F2-974C-A4E7-6268E0F32CE3}" type="TxLink">
                <a:rPr lang="en-US" sz="2000" b="1" i="0" u="none" strike="noStrike">
                  <a:solidFill>
                    <a:srgbClr val="000000"/>
                  </a:solidFill>
                  <a:latin typeface="Calibri"/>
                  <a:ea typeface="+mn-ea"/>
                  <a:cs typeface="Calibri"/>
                </a:rPr>
                <a:pPr marL="0" indent="0"/>
                <a:t>Regions Above 50% : 0</a:t>
              </a:fld>
              <a:endParaRPr lang="en-US" sz="2000" b="1" i="0" u="none" strike="noStrike">
                <a:solidFill>
                  <a:srgbClr val="000000"/>
                </a:solidFill>
                <a:latin typeface="Calibri"/>
                <a:ea typeface="+mn-ea"/>
                <a:cs typeface="Calibri"/>
              </a:endParaRPr>
            </a:p>
          </xdr:txBody>
        </xdr:sp>
        <xdr:sp macro="" textlink="Pivot!J23">
          <xdr:nvSpPr>
            <xdr:cNvPr id="48" name="TextBox 47">
              <a:extLst>
                <a:ext uri="{FF2B5EF4-FFF2-40B4-BE49-F238E27FC236}">
                  <a16:creationId xmlns:a16="http://schemas.microsoft.com/office/drawing/2014/main" id="{8ACF14BF-4D56-7AED-5F84-40E152DFEA79}"/>
                </a:ext>
              </a:extLst>
            </xdr:cNvPr>
            <xdr:cNvSpPr txBox="1"/>
          </xdr:nvSpPr>
          <xdr:spPr>
            <a:xfrm>
              <a:off x="3666533" y="5423596"/>
              <a:ext cx="3899313" cy="4382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08F2B9AF-D5D6-2A40-B359-863CA7FF7BAA}" type="TxLink">
                <a:rPr lang="en-US" sz="2000" b="1" i="0" u="none" strike="noStrike">
                  <a:solidFill>
                    <a:srgbClr val="FF0000"/>
                  </a:solidFill>
                  <a:latin typeface="Calibri"/>
                  <a:ea typeface="+mn-ea"/>
                  <a:cs typeface="Calibri"/>
                </a:rPr>
                <a:pPr marL="0" indent="0"/>
                <a:t>Regions Below 50% : 9</a:t>
              </a:fld>
              <a:endParaRPr lang="en-US" sz="2000" b="1" i="0" u="none" strike="noStrike">
                <a:solidFill>
                  <a:srgbClr val="FF0000"/>
                </a:solidFill>
                <a:latin typeface="Calibri"/>
                <a:ea typeface="+mn-ea"/>
                <a:cs typeface="Calibri"/>
              </a:endParaRPr>
            </a:p>
          </xdr:txBody>
        </xdr:sp>
        <xdr:sp macro="" textlink="Pivot!J72">
          <xdr:nvSpPr>
            <xdr:cNvPr id="49" name="TextBox 48">
              <a:extLst>
                <a:ext uri="{FF2B5EF4-FFF2-40B4-BE49-F238E27FC236}">
                  <a16:creationId xmlns:a16="http://schemas.microsoft.com/office/drawing/2014/main" id="{A3922965-770A-0D3A-4DE1-BD1673D8B3FC}"/>
                </a:ext>
              </a:extLst>
            </xdr:cNvPr>
            <xdr:cNvSpPr txBox="1"/>
          </xdr:nvSpPr>
          <xdr:spPr>
            <a:xfrm>
              <a:off x="3261816" y="5803203"/>
              <a:ext cx="3899312" cy="4382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5D0AC7AB-6C96-9746-A3A4-7E0E46534EFB}" type="TxLink">
                <a:rPr lang="en-US" sz="2000" b="1" i="0" u="none" strike="noStrike">
                  <a:solidFill>
                    <a:srgbClr val="000000"/>
                  </a:solidFill>
                  <a:latin typeface="Calibri"/>
                  <a:ea typeface="+mn-ea"/>
                  <a:cs typeface="Calibri"/>
                </a:rPr>
                <a:pPr marL="0" indent="0"/>
                <a:t>RMs Above 50% : 1</a:t>
              </a:fld>
              <a:endParaRPr lang="en-US" sz="2000" b="1" i="0" u="none" strike="noStrike">
                <a:solidFill>
                  <a:srgbClr val="000000"/>
                </a:solidFill>
                <a:latin typeface="Calibri"/>
                <a:ea typeface="+mn-ea"/>
                <a:cs typeface="Calibri"/>
              </a:endParaRPr>
            </a:p>
          </xdr:txBody>
        </xdr:sp>
        <xdr:sp macro="" textlink="Pivot!J73">
          <xdr:nvSpPr>
            <xdr:cNvPr id="50" name="TextBox 49">
              <a:extLst>
                <a:ext uri="{FF2B5EF4-FFF2-40B4-BE49-F238E27FC236}">
                  <a16:creationId xmlns:a16="http://schemas.microsoft.com/office/drawing/2014/main" id="{BE6078A1-564F-C4B1-A6D3-14024B964D71}"/>
                </a:ext>
              </a:extLst>
            </xdr:cNvPr>
            <xdr:cNvSpPr txBox="1"/>
          </xdr:nvSpPr>
          <xdr:spPr>
            <a:xfrm>
              <a:off x="3662626" y="6217974"/>
              <a:ext cx="3899313" cy="43822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02232892-931B-EC4F-955B-7C4AC9FCF01F}" type="TxLink">
                <a:rPr lang="en-US" sz="2000" b="1" i="0" u="none" strike="noStrike">
                  <a:solidFill>
                    <a:srgbClr val="FF0000"/>
                  </a:solidFill>
                  <a:latin typeface="Calibri"/>
                  <a:ea typeface="+mn-ea"/>
                  <a:cs typeface="Calibri"/>
                </a:rPr>
                <a:pPr marL="0" indent="0"/>
                <a:t>RMs Below 50% : 44</a:t>
              </a:fld>
              <a:endParaRPr lang="en-US" sz="2000" b="1" i="0" u="none" strike="noStrike">
                <a:solidFill>
                  <a:srgbClr val="FF0000"/>
                </a:solidFill>
                <a:latin typeface="Calibri"/>
                <a:ea typeface="+mn-ea"/>
                <a:cs typeface="Calibri"/>
              </a:endParaRPr>
            </a:p>
          </xdr:txBody>
        </xdr:sp>
      </xdr:grpSp>
    </xdr:grpSp>
    <xdr:clientData/>
  </xdr:twoCellAnchor>
  <xdr:twoCellAnchor>
    <xdr:from>
      <xdr:col>4</xdr:col>
      <xdr:colOff>689581</xdr:colOff>
      <xdr:row>31</xdr:row>
      <xdr:rowOff>138662</xdr:rowOff>
    </xdr:from>
    <xdr:to>
      <xdr:col>8</xdr:col>
      <xdr:colOff>302094</xdr:colOff>
      <xdr:row>33</xdr:row>
      <xdr:rowOff>171553</xdr:rowOff>
    </xdr:to>
    <xdr:sp macro="" textlink="">
      <xdr:nvSpPr>
        <xdr:cNvPr id="54" name="Rounded Rectangle 53">
          <a:extLst>
            <a:ext uri="{FF2B5EF4-FFF2-40B4-BE49-F238E27FC236}">
              <a16:creationId xmlns:a16="http://schemas.microsoft.com/office/drawing/2014/main" id="{19443E2B-6BD2-9D4F-9154-477062B2E2AD}"/>
            </a:ext>
          </a:extLst>
        </xdr:cNvPr>
        <xdr:cNvSpPr/>
      </xdr:nvSpPr>
      <xdr:spPr>
        <a:xfrm>
          <a:off x="3991581" y="6437862"/>
          <a:ext cx="2914513" cy="439291"/>
        </a:xfrm>
        <a:prstGeom prst="roundRect">
          <a:avLst/>
        </a:prstGeom>
        <a:solidFill>
          <a:srgbClr val="FF0000"/>
        </a:solidFill>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n-US" sz="2000" b="1" i="0" u="none" strike="noStrike">
              <a:solidFill>
                <a:schemeClr val="bg1"/>
              </a:solidFill>
              <a:latin typeface="Calibri"/>
              <a:cs typeface="Calibri"/>
            </a:rPr>
            <a:t>Regions</a:t>
          </a:r>
          <a:r>
            <a:rPr lang="en-US" sz="2000" b="1" i="0" u="none" strike="noStrike" baseline="0">
              <a:solidFill>
                <a:schemeClr val="bg1"/>
              </a:solidFill>
              <a:latin typeface="Calibri"/>
              <a:cs typeface="Calibri"/>
            </a:rPr>
            <a:t> - Below Target</a:t>
          </a:r>
          <a:endParaRPr lang="en-US" sz="2000" b="1" i="0" u="none" strike="noStrike">
            <a:solidFill>
              <a:schemeClr val="bg1"/>
            </a:solidFill>
            <a:latin typeface="Calibri"/>
            <a:cs typeface="Calibri"/>
          </a:endParaRPr>
        </a:p>
      </xdr:txBody>
    </xdr:sp>
    <xdr:clientData/>
  </xdr:twoCellAnchor>
  <xdr:twoCellAnchor>
    <xdr:from>
      <xdr:col>10</xdr:col>
      <xdr:colOff>805695</xdr:colOff>
      <xdr:row>31</xdr:row>
      <xdr:rowOff>138662</xdr:rowOff>
    </xdr:from>
    <xdr:to>
      <xdr:col>14</xdr:col>
      <xdr:colOff>418209</xdr:colOff>
      <xdr:row>33</xdr:row>
      <xdr:rowOff>171553</xdr:rowOff>
    </xdr:to>
    <xdr:sp macro="" textlink="">
      <xdr:nvSpPr>
        <xdr:cNvPr id="58" name="Rounded Rectangle 57">
          <a:extLst>
            <a:ext uri="{FF2B5EF4-FFF2-40B4-BE49-F238E27FC236}">
              <a16:creationId xmlns:a16="http://schemas.microsoft.com/office/drawing/2014/main" id="{27FD3BC3-4A1A-1149-A11D-08AEA7A2D4CE}"/>
            </a:ext>
          </a:extLst>
        </xdr:cNvPr>
        <xdr:cNvSpPr/>
      </xdr:nvSpPr>
      <xdr:spPr>
        <a:xfrm>
          <a:off x="9060695" y="6437862"/>
          <a:ext cx="2914514" cy="439291"/>
        </a:xfrm>
        <a:prstGeom prst="roundRect">
          <a:avLst/>
        </a:prstGeom>
        <a:solidFill>
          <a:srgbClr val="FF0000"/>
        </a:solidFill>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n-US" sz="2000" b="1" i="0" u="none" strike="noStrike">
              <a:solidFill>
                <a:schemeClr val="bg1"/>
              </a:solidFill>
              <a:latin typeface="+mn-lt"/>
              <a:cs typeface="Calibri"/>
            </a:rPr>
            <a:t>Regions</a:t>
          </a:r>
          <a:r>
            <a:rPr lang="en-US" sz="2000" b="1" i="0" u="none" strike="noStrike" baseline="0">
              <a:solidFill>
                <a:schemeClr val="bg1"/>
              </a:solidFill>
              <a:latin typeface="+mn-lt"/>
              <a:cs typeface="Calibri"/>
            </a:rPr>
            <a:t> - Below Target</a:t>
          </a:r>
          <a:endParaRPr lang="en-US" sz="2000" b="1" i="0" u="none" strike="noStrike">
            <a:solidFill>
              <a:schemeClr val="bg1"/>
            </a:solidFill>
            <a:latin typeface="+mn-lt"/>
            <a:cs typeface="Calibri"/>
          </a:endParaRPr>
        </a:p>
      </xdr:txBody>
    </xdr:sp>
    <xdr:clientData/>
  </xdr:twoCellAnchor>
  <xdr:twoCellAnchor>
    <xdr:from>
      <xdr:col>17</xdr:col>
      <xdr:colOff>105922</xdr:colOff>
      <xdr:row>31</xdr:row>
      <xdr:rowOff>138662</xdr:rowOff>
    </xdr:from>
    <xdr:to>
      <xdr:col>20</xdr:col>
      <xdr:colOff>552465</xdr:colOff>
      <xdr:row>33</xdr:row>
      <xdr:rowOff>171553</xdr:rowOff>
    </xdr:to>
    <xdr:sp macro="" textlink="">
      <xdr:nvSpPr>
        <xdr:cNvPr id="59" name="Rounded Rectangle 58">
          <a:extLst>
            <a:ext uri="{FF2B5EF4-FFF2-40B4-BE49-F238E27FC236}">
              <a16:creationId xmlns:a16="http://schemas.microsoft.com/office/drawing/2014/main" id="{94E963BA-B2C0-8B4C-8A9B-45B3877290DD}"/>
            </a:ext>
          </a:extLst>
        </xdr:cNvPr>
        <xdr:cNvSpPr/>
      </xdr:nvSpPr>
      <xdr:spPr>
        <a:xfrm>
          <a:off x="14139422" y="6437862"/>
          <a:ext cx="2923043" cy="439291"/>
        </a:xfrm>
        <a:prstGeom prst="roundRect">
          <a:avLst/>
        </a:prstGeom>
        <a:solidFill>
          <a:srgbClr val="FF0000"/>
        </a:solidFill>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n-US" sz="2000" b="1" i="0" u="none" strike="noStrike">
              <a:solidFill>
                <a:schemeClr val="bg1"/>
              </a:solidFill>
              <a:latin typeface="+mn-lt"/>
              <a:cs typeface="Calibri"/>
            </a:rPr>
            <a:t>Regions</a:t>
          </a:r>
          <a:r>
            <a:rPr lang="en-US" sz="2000" b="1" i="0" u="none" strike="noStrike" baseline="0">
              <a:solidFill>
                <a:schemeClr val="bg1"/>
              </a:solidFill>
              <a:latin typeface="+mn-lt"/>
              <a:cs typeface="Calibri"/>
            </a:rPr>
            <a:t> - Below Target</a:t>
          </a:r>
          <a:endParaRPr lang="en-US" sz="2000" b="1" i="0" u="none" strike="noStrike">
            <a:solidFill>
              <a:schemeClr val="bg1"/>
            </a:solidFill>
            <a:latin typeface="+mn-lt"/>
            <a:cs typeface="Calibri"/>
          </a:endParaRPr>
        </a:p>
      </xdr:txBody>
    </xdr:sp>
    <xdr:clientData/>
  </xdr:twoCellAnchor>
  <xdr:twoCellAnchor>
    <xdr:from>
      <xdr:col>23</xdr:col>
      <xdr:colOff>194699</xdr:colOff>
      <xdr:row>31</xdr:row>
      <xdr:rowOff>138662</xdr:rowOff>
    </xdr:from>
    <xdr:to>
      <xdr:col>26</xdr:col>
      <xdr:colOff>641243</xdr:colOff>
      <xdr:row>33</xdr:row>
      <xdr:rowOff>171553</xdr:rowOff>
    </xdr:to>
    <xdr:sp macro="" textlink="">
      <xdr:nvSpPr>
        <xdr:cNvPr id="60" name="Rounded Rectangle 59">
          <a:extLst>
            <a:ext uri="{FF2B5EF4-FFF2-40B4-BE49-F238E27FC236}">
              <a16:creationId xmlns:a16="http://schemas.microsoft.com/office/drawing/2014/main" id="{3888EE28-4907-154A-9BDB-5C0407ED8723}"/>
            </a:ext>
          </a:extLst>
        </xdr:cNvPr>
        <xdr:cNvSpPr/>
      </xdr:nvSpPr>
      <xdr:spPr>
        <a:xfrm>
          <a:off x="19181199" y="6437862"/>
          <a:ext cx="2923044" cy="439291"/>
        </a:xfrm>
        <a:prstGeom prst="roundRect">
          <a:avLst/>
        </a:prstGeom>
        <a:solidFill>
          <a:srgbClr val="FF0000"/>
        </a:solidFill>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n-US" sz="2000" b="1" i="0" u="none" strike="noStrike">
              <a:solidFill>
                <a:schemeClr val="bg1"/>
              </a:solidFill>
              <a:latin typeface="+mn-lt"/>
              <a:cs typeface="Calibri"/>
            </a:rPr>
            <a:t>Regions</a:t>
          </a:r>
          <a:r>
            <a:rPr lang="en-US" sz="2000" b="1" i="0" u="none" strike="noStrike" baseline="0">
              <a:solidFill>
                <a:schemeClr val="bg1"/>
              </a:solidFill>
              <a:latin typeface="+mn-lt"/>
              <a:cs typeface="Calibri"/>
            </a:rPr>
            <a:t> - Below Target</a:t>
          </a:r>
          <a:endParaRPr lang="en-US" sz="2000" b="1" i="0" u="none" strike="noStrike">
            <a:solidFill>
              <a:schemeClr val="bg1"/>
            </a:solidFill>
            <a:latin typeface="+mn-lt"/>
            <a:cs typeface="Calibri"/>
          </a:endParaRPr>
        </a:p>
      </xdr:txBody>
    </xdr:sp>
    <xdr:clientData/>
  </xdr:twoCellAnchor>
  <xdr:twoCellAnchor>
    <xdr:from>
      <xdr:col>3</xdr:col>
      <xdr:colOff>720298</xdr:colOff>
      <xdr:row>34</xdr:row>
      <xdr:rowOff>75820</xdr:rowOff>
    </xdr:from>
    <xdr:to>
      <xdr:col>9</xdr:col>
      <xdr:colOff>288119</xdr:colOff>
      <xdr:row>48</xdr:row>
      <xdr:rowOff>184245</xdr:rowOff>
    </xdr:to>
    <xdr:graphicFrame macro="">
      <xdr:nvGraphicFramePr>
        <xdr:cNvPr id="61" name="Chart 60">
          <a:extLst>
            <a:ext uri="{FF2B5EF4-FFF2-40B4-BE49-F238E27FC236}">
              <a16:creationId xmlns:a16="http://schemas.microsoft.com/office/drawing/2014/main" id="{FAD4A8D7-13AD-4F47-B916-D3FEEED8C9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18955</xdr:colOff>
      <xdr:row>36</xdr:row>
      <xdr:rowOff>56865</xdr:rowOff>
    </xdr:from>
    <xdr:to>
      <xdr:col>15</xdr:col>
      <xdr:colOff>420806</xdr:colOff>
      <xdr:row>49</xdr:row>
      <xdr:rowOff>89468</xdr:rowOff>
    </xdr:to>
    <xdr:graphicFrame macro="">
      <xdr:nvGraphicFramePr>
        <xdr:cNvPr id="62" name="Chart 61">
          <a:extLst>
            <a:ext uri="{FF2B5EF4-FFF2-40B4-BE49-F238E27FC236}">
              <a16:creationId xmlns:a16="http://schemas.microsoft.com/office/drawing/2014/main" id="{3C5EA2DD-E8E6-3E4D-8931-B0DD8159E0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16</xdr:col>
      <xdr:colOff>56864</xdr:colOff>
      <xdr:row>35</xdr:row>
      <xdr:rowOff>132687</xdr:rowOff>
    </xdr:from>
    <xdr:to>
      <xdr:col>21</xdr:col>
      <xdr:colOff>587610</xdr:colOff>
      <xdr:row>48</xdr:row>
      <xdr:rowOff>165290</xdr:rowOff>
    </xdr:to>
    <xdr:graphicFrame macro="">
      <xdr:nvGraphicFramePr>
        <xdr:cNvPr id="63" name="Chart 62">
          <a:extLst>
            <a:ext uri="{FF2B5EF4-FFF2-40B4-BE49-F238E27FC236}">
              <a16:creationId xmlns:a16="http://schemas.microsoft.com/office/drawing/2014/main" id="{287D4DFC-895B-744F-A985-23D323FE02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22</xdr:col>
      <xdr:colOff>132687</xdr:colOff>
      <xdr:row>35</xdr:row>
      <xdr:rowOff>37911</xdr:rowOff>
    </xdr:from>
    <xdr:to>
      <xdr:col>27</xdr:col>
      <xdr:colOff>534538</xdr:colOff>
      <xdr:row>48</xdr:row>
      <xdr:rowOff>151642</xdr:rowOff>
    </xdr:to>
    <xdr:graphicFrame macro="">
      <xdr:nvGraphicFramePr>
        <xdr:cNvPr id="64" name="Chart 63">
          <a:extLst>
            <a:ext uri="{FF2B5EF4-FFF2-40B4-BE49-F238E27FC236}">
              <a16:creationId xmlns:a16="http://schemas.microsoft.com/office/drawing/2014/main" id="{1EF12FE9-FF54-8348-A640-8FDDDDF467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473881</xdr:colOff>
      <xdr:row>4</xdr:row>
      <xdr:rowOff>75821</xdr:rowOff>
    </xdr:from>
    <xdr:to>
      <xdr:col>2</xdr:col>
      <xdr:colOff>687550</xdr:colOff>
      <xdr:row>15</xdr:row>
      <xdr:rowOff>194101</xdr:rowOff>
    </xdr:to>
    <xdr:grpSp>
      <xdr:nvGrpSpPr>
        <xdr:cNvPr id="73" name="Group 72">
          <a:extLst>
            <a:ext uri="{FF2B5EF4-FFF2-40B4-BE49-F238E27FC236}">
              <a16:creationId xmlns:a16="http://schemas.microsoft.com/office/drawing/2014/main" id="{6149B4D6-76DA-B1C7-7FEF-010B7209A197}"/>
            </a:ext>
          </a:extLst>
        </xdr:cNvPr>
        <xdr:cNvGrpSpPr/>
      </xdr:nvGrpSpPr>
      <xdr:grpSpPr>
        <a:xfrm>
          <a:off x="473881" y="909851"/>
          <a:ext cx="1881729" cy="2411862"/>
          <a:chOff x="473881" y="909851"/>
          <a:chExt cx="1881729" cy="2411862"/>
        </a:xfrm>
      </xdr:grpSpPr>
      <xdr:sp macro="" textlink="">
        <xdr:nvSpPr>
          <xdr:cNvPr id="66" name="Rounded Rectangle 65">
            <a:extLst>
              <a:ext uri="{FF2B5EF4-FFF2-40B4-BE49-F238E27FC236}">
                <a16:creationId xmlns:a16="http://schemas.microsoft.com/office/drawing/2014/main" id="{A0DDB8DA-D958-2FE5-3DCB-784C8CB7F550}"/>
              </a:ext>
            </a:extLst>
          </xdr:cNvPr>
          <xdr:cNvSpPr/>
        </xdr:nvSpPr>
        <xdr:spPr>
          <a:xfrm>
            <a:off x="1446623" y="2483133"/>
            <a:ext cx="908987" cy="834411"/>
          </a:xfrm>
          <a:prstGeom prst="round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endParaRPr lang="en-US" sz="2000" b="1" i="0" u="none" strike="noStrike">
              <a:solidFill>
                <a:schemeClr val="bg1"/>
              </a:solidFill>
              <a:latin typeface="Calibri"/>
              <a:cs typeface="Calibri"/>
            </a:endParaRPr>
          </a:p>
        </xdr:txBody>
      </xdr:sp>
      <xdr:sp macro="" textlink="">
        <xdr:nvSpPr>
          <xdr:cNvPr id="67" name="Rounded Rectangle 66">
            <a:extLst>
              <a:ext uri="{FF2B5EF4-FFF2-40B4-BE49-F238E27FC236}">
                <a16:creationId xmlns:a16="http://schemas.microsoft.com/office/drawing/2014/main" id="{31A537B0-46DE-CF05-7C50-EE2A6E3D314C}"/>
              </a:ext>
            </a:extLst>
          </xdr:cNvPr>
          <xdr:cNvSpPr/>
        </xdr:nvSpPr>
        <xdr:spPr>
          <a:xfrm>
            <a:off x="473881" y="910231"/>
            <a:ext cx="908987" cy="2407313"/>
          </a:xfrm>
          <a:prstGeom prst="round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endParaRPr lang="en-US" sz="2000" b="1" i="0" u="none" strike="noStrike">
              <a:solidFill>
                <a:schemeClr val="bg1"/>
              </a:solidFill>
              <a:latin typeface="Calibri"/>
              <a:cs typeface="Calibri"/>
            </a:endParaRPr>
          </a:p>
        </xdr:txBody>
      </xdr:sp>
      <xdr:pic>
        <xdr:nvPicPr>
          <xdr:cNvPr id="68" name="Graphic 67" descr="Meeting">
            <a:hlinkClick xmlns:r="http://schemas.openxmlformats.org/officeDocument/2006/relationships" r:id="rId9"/>
            <a:extLst>
              <a:ext uri="{FF2B5EF4-FFF2-40B4-BE49-F238E27FC236}">
                <a16:creationId xmlns:a16="http://schemas.microsoft.com/office/drawing/2014/main" id="{75714B6B-BDFA-0BB6-4557-F3B5F8B01DAE}"/>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 uri="{96DAC541-7B7A-43D3-8B79-37D633B846F1}">
                <asvg:svgBlip xmlns:asvg="http://schemas.microsoft.com/office/drawing/2016/SVG/main" r:embed="rId11"/>
              </a:ext>
            </a:extLst>
          </a:blip>
          <a:stretch>
            <a:fillRect/>
          </a:stretch>
        </xdr:blipFill>
        <xdr:spPr>
          <a:xfrm>
            <a:off x="1535356" y="2586025"/>
            <a:ext cx="731520" cy="731520"/>
          </a:xfrm>
          <a:prstGeom prst="rect">
            <a:avLst/>
          </a:prstGeom>
        </xdr:spPr>
      </xdr:pic>
      <xdr:pic>
        <xdr:nvPicPr>
          <xdr:cNvPr id="69" name="Graphic 68" descr="Home">
            <a:hlinkClick xmlns:r="http://schemas.openxmlformats.org/officeDocument/2006/relationships" r:id="rId12"/>
            <a:extLst>
              <a:ext uri="{FF2B5EF4-FFF2-40B4-BE49-F238E27FC236}">
                <a16:creationId xmlns:a16="http://schemas.microsoft.com/office/drawing/2014/main" id="{EFC23C68-C340-87FF-680E-2EBA33C592FF}"/>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 uri="{96DAC541-7B7A-43D3-8B79-37D633B846F1}">
                <asvg:svgBlip xmlns:asvg="http://schemas.microsoft.com/office/drawing/2016/SVG/main" r:embed="rId14"/>
              </a:ext>
            </a:extLst>
          </a:blip>
          <a:stretch>
            <a:fillRect/>
          </a:stretch>
        </xdr:blipFill>
        <xdr:spPr>
          <a:xfrm>
            <a:off x="562614" y="909851"/>
            <a:ext cx="731520" cy="731520"/>
          </a:xfrm>
          <a:prstGeom prst="rect">
            <a:avLst/>
          </a:prstGeom>
        </xdr:spPr>
      </xdr:pic>
      <xdr:pic>
        <xdr:nvPicPr>
          <xdr:cNvPr id="70" name="Graphic 69" descr="Statistics">
            <a:hlinkClick xmlns:r="http://schemas.openxmlformats.org/officeDocument/2006/relationships" r:id="rId15"/>
            <a:extLst>
              <a:ext uri="{FF2B5EF4-FFF2-40B4-BE49-F238E27FC236}">
                <a16:creationId xmlns:a16="http://schemas.microsoft.com/office/drawing/2014/main" id="{4B20B8A9-5D0A-50EF-FAA7-0D9E35E5CAC7}"/>
              </a:ext>
            </a:extLst>
          </xdr:cNvPr>
          <xdr:cNvPicPr>
            <a:picLocks noChangeAspect="1"/>
          </xdr:cNvPicPr>
        </xdr:nvPicPr>
        <xdr:blipFill>
          <a:blip xmlns:r="http://schemas.openxmlformats.org/officeDocument/2006/relationships" r:embed="rId16">
            <a:extLst>
              <a:ext uri="{28A0092B-C50C-407E-A947-70E740481C1C}">
                <a14:useLocalDpi xmlns:a14="http://schemas.microsoft.com/office/drawing/2010/main" val="0"/>
              </a:ext>
              <a:ext uri="{96DAC541-7B7A-43D3-8B79-37D633B846F1}">
                <asvg:svgBlip xmlns:asvg="http://schemas.microsoft.com/office/drawing/2016/SVG/main" r:embed="rId17"/>
              </a:ext>
            </a:extLst>
          </a:blip>
          <a:stretch>
            <a:fillRect/>
          </a:stretch>
        </xdr:blipFill>
        <xdr:spPr>
          <a:xfrm>
            <a:off x="562614" y="1747747"/>
            <a:ext cx="731520" cy="731520"/>
          </a:xfrm>
          <a:prstGeom prst="rect">
            <a:avLst/>
          </a:prstGeom>
        </xdr:spPr>
      </xdr:pic>
      <xdr:pic>
        <xdr:nvPicPr>
          <xdr:cNvPr id="71" name="Graphic 70" descr="Bar graph with downward trend">
            <a:extLst>
              <a:ext uri="{FF2B5EF4-FFF2-40B4-BE49-F238E27FC236}">
                <a16:creationId xmlns:a16="http://schemas.microsoft.com/office/drawing/2014/main" id="{3381AB84-1C11-970C-5679-4CC415BE490C}"/>
              </a:ext>
            </a:extLst>
          </xdr:cNvPr>
          <xdr:cNvPicPr>
            <a:picLocks noChangeAspect="1"/>
          </xdr:cNvPicPr>
        </xdr:nvPicPr>
        <xdr:blipFill>
          <a:blip xmlns:r="http://schemas.openxmlformats.org/officeDocument/2006/relationships" r:embed="rId18">
            <a:extLst>
              <a:ext uri="{28A0092B-C50C-407E-A947-70E740481C1C}">
                <a14:useLocalDpi xmlns:a14="http://schemas.microsoft.com/office/drawing/2010/main" val="0"/>
              </a:ext>
              <a:ext uri="{96DAC541-7B7A-43D3-8B79-37D633B846F1}">
                <asvg:svgBlip xmlns:asvg="http://schemas.microsoft.com/office/drawing/2016/SVG/main" r:embed="rId19"/>
              </a:ext>
            </a:extLst>
          </a:blip>
          <a:stretch>
            <a:fillRect/>
          </a:stretch>
        </xdr:blipFill>
        <xdr:spPr>
          <a:xfrm>
            <a:off x="562614" y="2590193"/>
            <a:ext cx="731520" cy="731520"/>
          </a:xfrm>
          <a:prstGeom prst="rect">
            <a:avLst/>
          </a:prstGeom>
        </xdr:spPr>
      </xdr:pic>
    </xdr:grpSp>
    <xdr:clientData/>
  </xdr:twoCellAnchor>
</xdr:wsDr>
</file>

<file path=xl/drawings/drawing4.xml><?xml version="1.0" encoding="utf-8"?>
<xdr:wsDr xmlns:xdr="http://schemas.openxmlformats.org/drawingml/2006/spreadsheetDrawing" xmlns:a="http://schemas.openxmlformats.org/drawingml/2006/main">
  <xdr:twoCellAnchor>
    <xdr:from>
      <xdr:col>6</xdr:col>
      <xdr:colOff>719667</xdr:colOff>
      <xdr:row>0</xdr:row>
      <xdr:rowOff>42333</xdr:rowOff>
    </xdr:from>
    <xdr:to>
      <xdr:col>23</xdr:col>
      <xdr:colOff>354998</xdr:colOff>
      <xdr:row>3</xdr:row>
      <xdr:rowOff>151192</xdr:rowOff>
    </xdr:to>
    <xdr:sp macro="" textlink="">
      <xdr:nvSpPr>
        <xdr:cNvPr id="2" name="Rounded Rectangle 1">
          <a:extLst>
            <a:ext uri="{FF2B5EF4-FFF2-40B4-BE49-F238E27FC236}">
              <a16:creationId xmlns:a16="http://schemas.microsoft.com/office/drawing/2014/main" id="{1A9B4145-6E38-3C40-9235-A1F51E19554B}"/>
            </a:ext>
          </a:extLst>
        </xdr:cNvPr>
        <xdr:cNvSpPr/>
      </xdr:nvSpPr>
      <xdr:spPr>
        <a:xfrm>
          <a:off x="5672667" y="42333"/>
          <a:ext cx="13668831" cy="718459"/>
        </a:xfrm>
        <a:prstGeom prst="round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n-US" sz="2400" b="1"/>
            <a:t>RMs</a:t>
          </a:r>
          <a:r>
            <a:rPr lang="en-US" sz="2400" b="1" baseline="0"/>
            <a:t> </a:t>
          </a:r>
          <a:r>
            <a:rPr lang="en-US" sz="2400" b="1"/>
            <a:t>-  Below Target</a:t>
          </a:r>
        </a:p>
      </xdr:txBody>
    </xdr:sp>
    <xdr:clientData/>
  </xdr:twoCellAnchor>
  <xdr:twoCellAnchor>
    <xdr:from>
      <xdr:col>3</xdr:col>
      <xdr:colOff>512654</xdr:colOff>
      <xdr:row>4</xdr:row>
      <xdr:rowOff>99795</xdr:rowOff>
    </xdr:from>
    <xdr:to>
      <xdr:col>9</xdr:col>
      <xdr:colOff>479020</xdr:colOff>
      <xdr:row>50</xdr:row>
      <xdr:rowOff>153395</xdr:rowOff>
    </xdr:to>
    <xdr:grpSp>
      <xdr:nvGrpSpPr>
        <xdr:cNvPr id="3" name="Group 2">
          <a:extLst>
            <a:ext uri="{FF2B5EF4-FFF2-40B4-BE49-F238E27FC236}">
              <a16:creationId xmlns:a16="http://schemas.microsoft.com/office/drawing/2014/main" id="{EAEB3495-08A6-484C-AF3E-27E85F95134C}"/>
            </a:ext>
          </a:extLst>
        </xdr:cNvPr>
        <xdr:cNvGrpSpPr/>
      </xdr:nvGrpSpPr>
      <xdr:grpSpPr>
        <a:xfrm>
          <a:off x="3014744" y="933825"/>
          <a:ext cx="4970545" cy="9644943"/>
          <a:chOff x="3016368" y="898081"/>
          <a:chExt cx="4973795" cy="9233885"/>
        </a:xfrm>
      </xdr:grpSpPr>
      <xdr:sp macro="" textlink="">
        <xdr:nvSpPr>
          <xdr:cNvPr id="4" name="Rounded Rectangle 3">
            <a:extLst>
              <a:ext uri="{FF2B5EF4-FFF2-40B4-BE49-F238E27FC236}">
                <a16:creationId xmlns:a16="http://schemas.microsoft.com/office/drawing/2014/main" id="{14E2FAA1-42E3-7ED8-BFEC-0F9C093665CA}"/>
              </a:ext>
            </a:extLst>
          </xdr:cNvPr>
          <xdr:cNvSpPr/>
        </xdr:nvSpPr>
        <xdr:spPr>
          <a:xfrm>
            <a:off x="3016368" y="916224"/>
            <a:ext cx="4973795" cy="9215742"/>
          </a:xfrm>
          <a:prstGeom prst="roundRect">
            <a:avLst/>
          </a:prstGeom>
          <a:noFill/>
          <a:ln>
            <a:solidFill>
              <a:srgbClr val="0070C0"/>
            </a:solidFill>
          </a:ln>
          <a:effectLst>
            <a:outerShdw blurRad="399259" dir="21540000" algn="l" rotWithShape="0">
              <a:schemeClr val="accent1">
                <a:lumMod val="50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 name="Rounded Rectangle 4">
            <a:extLst>
              <a:ext uri="{FF2B5EF4-FFF2-40B4-BE49-F238E27FC236}">
                <a16:creationId xmlns:a16="http://schemas.microsoft.com/office/drawing/2014/main" id="{D79329B7-6C94-8778-804A-E3E0169742E4}"/>
              </a:ext>
            </a:extLst>
          </xdr:cNvPr>
          <xdr:cNvSpPr/>
        </xdr:nvSpPr>
        <xdr:spPr>
          <a:xfrm>
            <a:off x="3651764" y="898081"/>
            <a:ext cx="3703003" cy="711759"/>
          </a:xfrm>
          <a:prstGeom prst="round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n-US" sz="2800" b="1"/>
              <a:t>Live Accounts</a:t>
            </a:r>
          </a:p>
        </xdr:txBody>
      </xdr:sp>
      <xdr:sp macro="" textlink="Pivot!C1">
        <xdr:nvSpPr>
          <xdr:cNvPr id="6" name="Rounded Rectangle 5">
            <a:extLst>
              <a:ext uri="{FF2B5EF4-FFF2-40B4-BE49-F238E27FC236}">
                <a16:creationId xmlns:a16="http://schemas.microsoft.com/office/drawing/2014/main" id="{1432028F-D1C5-3169-99C1-F79A665F7464}"/>
              </a:ext>
            </a:extLst>
          </xdr:cNvPr>
          <xdr:cNvSpPr/>
        </xdr:nvSpPr>
        <xdr:spPr>
          <a:xfrm>
            <a:off x="4027985" y="1693845"/>
            <a:ext cx="2950561" cy="711761"/>
          </a:xfrm>
          <a:prstGeom prst="round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fld id="{6B506D75-9420-6A4B-BFB2-42EE10F9C423}" type="TxLink">
              <a:rPr lang="en-US" sz="2000" b="1" i="0" u="none" strike="noStrike">
                <a:solidFill>
                  <a:schemeClr val="bg1"/>
                </a:solidFill>
                <a:latin typeface="Calibri"/>
                <a:cs typeface="Calibri"/>
              </a:rPr>
              <a:pPr algn="ctr"/>
              <a:t>All Regions</a:t>
            </a:fld>
            <a:endParaRPr lang="en-US" sz="2000" b="1">
              <a:solidFill>
                <a:schemeClr val="bg1"/>
              </a:solidFill>
            </a:endParaRPr>
          </a:p>
        </xdr:txBody>
      </xdr:sp>
      <xdr:grpSp>
        <xdr:nvGrpSpPr>
          <xdr:cNvPr id="7" name="Group 6">
            <a:extLst>
              <a:ext uri="{FF2B5EF4-FFF2-40B4-BE49-F238E27FC236}">
                <a16:creationId xmlns:a16="http://schemas.microsoft.com/office/drawing/2014/main" id="{5B057F58-AB09-90E5-6A88-C43D8E1D2556}"/>
              </a:ext>
            </a:extLst>
          </xdr:cNvPr>
          <xdr:cNvGrpSpPr/>
        </xdr:nvGrpSpPr>
        <xdr:grpSpPr>
          <a:xfrm>
            <a:off x="4386143" y="2418733"/>
            <a:ext cx="2234244" cy="2309572"/>
            <a:chOff x="4204714" y="5865879"/>
            <a:chExt cx="2234244" cy="2309572"/>
          </a:xfrm>
        </xdr:grpSpPr>
        <xdr:graphicFrame macro="">
          <xdr:nvGraphicFramePr>
            <xdr:cNvPr id="13" name="Chart 12">
              <a:extLst>
                <a:ext uri="{FF2B5EF4-FFF2-40B4-BE49-F238E27FC236}">
                  <a16:creationId xmlns:a16="http://schemas.microsoft.com/office/drawing/2014/main" id="{AF4A8D85-1C30-8DC9-2DA9-0861C75E4AA1}"/>
                </a:ext>
              </a:extLst>
            </xdr:cNvPr>
            <xdr:cNvGraphicFramePr>
              <a:graphicFrameLocks/>
            </xdr:cNvGraphicFramePr>
          </xdr:nvGraphicFramePr>
          <xdr:xfrm>
            <a:off x="4204714" y="5865879"/>
            <a:ext cx="2234244" cy="2309572"/>
          </xdr:xfrm>
          <a:graphic>
            <a:graphicData uri="http://schemas.openxmlformats.org/drawingml/2006/chart">
              <c:chart xmlns:c="http://schemas.openxmlformats.org/drawingml/2006/chart" xmlns:r="http://schemas.openxmlformats.org/officeDocument/2006/relationships" r:id="rId1"/>
            </a:graphicData>
          </a:graphic>
        </xdr:graphicFrame>
        <xdr:sp macro="" textlink="Pivot!A8">
          <xdr:nvSpPr>
            <xdr:cNvPr id="14" name="TextBox 13">
              <a:extLst>
                <a:ext uri="{FF2B5EF4-FFF2-40B4-BE49-F238E27FC236}">
                  <a16:creationId xmlns:a16="http://schemas.microsoft.com/office/drawing/2014/main" id="{E3AF5273-646F-782E-D60C-673A55212960}"/>
                </a:ext>
              </a:extLst>
            </xdr:cNvPr>
            <xdr:cNvSpPr txBox="1"/>
          </xdr:nvSpPr>
          <xdr:spPr>
            <a:xfrm>
              <a:off x="4771469" y="6750615"/>
              <a:ext cx="1100734" cy="5400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2DC79A9-EAD2-C545-B73B-18391E0A0372}" type="TxLink">
                <a:rPr lang="en-US" sz="2800" b="1" i="0" u="none" strike="noStrike">
                  <a:solidFill>
                    <a:schemeClr val="accent1">
                      <a:lumMod val="50000"/>
                    </a:schemeClr>
                  </a:solidFill>
                  <a:latin typeface="Calibri"/>
                  <a:cs typeface="Calibri"/>
                </a:rPr>
                <a:pPr algn="ctr"/>
                <a:t>108%</a:t>
              </a:fld>
              <a:endParaRPr lang="en-US" sz="2800" b="1">
                <a:solidFill>
                  <a:schemeClr val="accent1">
                    <a:lumMod val="50000"/>
                  </a:schemeClr>
                </a:solidFill>
              </a:endParaRPr>
            </a:p>
          </xdr:txBody>
        </xdr:sp>
      </xdr:grpSp>
      <xdr:grpSp>
        <xdr:nvGrpSpPr>
          <xdr:cNvPr id="8" name="Group 7">
            <a:extLst>
              <a:ext uri="{FF2B5EF4-FFF2-40B4-BE49-F238E27FC236}">
                <a16:creationId xmlns:a16="http://schemas.microsoft.com/office/drawing/2014/main" id="{4A700215-2480-0A2C-7B9B-F6A3C621805E}"/>
              </a:ext>
            </a:extLst>
          </xdr:cNvPr>
          <xdr:cNvGrpSpPr/>
        </xdr:nvGrpSpPr>
        <xdr:grpSpPr>
          <a:xfrm>
            <a:off x="3244786" y="4740867"/>
            <a:ext cx="4339202" cy="1588752"/>
            <a:chOff x="3226644" y="5067442"/>
            <a:chExt cx="4339202" cy="1588752"/>
          </a:xfrm>
        </xdr:grpSpPr>
        <xdr:sp macro="" textlink="Pivot!A22">
          <xdr:nvSpPr>
            <xdr:cNvPr id="9" name="TextBox 8">
              <a:extLst>
                <a:ext uri="{FF2B5EF4-FFF2-40B4-BE49-F238E27FC236}">
                  <a16:creationId xmlns:a16="http://schemas.microsoft.com/office/drawing/2014/main" id="{4A0D16CE-1AA4-61F3-F664-0FAF3F5CC6A0}"/>
                </a:ext>
              </a:extLst>
            </xdr:cNvPr>
            <xdr:cNvSpPr txBox="1"/>
          </xdr:nvSpPr>
          <xdr:spPr>
            <a:xfrm>
              <a:off x="3226644" y="5067442"/>
              <a:ext cx="3899312" cy="43822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D9BED62C-BBFE-0546-81EB-46806FB1E09C}" type="TxLink">
                <a:rPr lang="en-US" sz="2000" b="1" i="0" u="none" strike="noStrike">
                  <a:solidFill>
                    <a:srgbClr val="000000"/>
                  </a:solidFill>
                  <a:latin typeface="Calibri"/>
                  <a:ea typeface="+mn-ea"/>
                  <a:cs typeface="Calibri"/>
                </a:rPr>
                <a:pPr marL="0" indent="0"/>
                <a:t>Regions Above 100% : 6</a:t>
              </a:fld>
              <a:endParaRPr lang="en-US" sz="2000" b="1" i="0" u="none" strike="noStrike">
                <a:solidFill>
                  <a:srgbClr val="000000"/>
                </a:solidFill>
                <a:latin typeface="Calibri"/>
                <a:ea typeface="+mn-ea"/>
                <a:cs typeface="Calibri"/>
              </a:endParaRPr>
            </a:p>
          </xdr:txBody>
        </xdr:sp>
        <xdr:sp macro="" textlink="Pivot!A23">
          <xdr:nvSpPr>
            <xdr:cNvPr id="10" name="TextBox 9">
              <a:extLst>
                <a:ext uri="{FF2B5EF4-FFF2-40B4-BE49-F238E27FC236}">
                  <a16:creationId xmlns:a16="http://schemas.microsoft.com/office/drawing/2014/main" id="{124A56D4-35D1-635B-91DC-F1CFC9A64DCA}"/>
                </a:ext>
              </a:extLst>
            </xdr:cNvPr>
            <xdr:cNvSpPr txBox="1"/>
          </xdr:nvSpPr>
          <xdr:spPr>
            <a:xfrm>
              <a:off x="3666533" y="5423596"/>
              <a:ext cx="3899313" cy="4382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4420C6F8-8B60-2340-8453-3DEBEA0D2D7C}" type="TxLink">
                <a:rPr lang="en-US" sz="2000" b="1" i="0" u="none" strike="noStrike">
                  <a:solidFill>
                    <a:srgbClr val="FF0000"/>
                  </a:solidFill>
                  <a:latin typeface="Calibri"/>
                  <a:ea typeface="+mn-ea"/>
                  <a:cs typeface="Calibri"/>
                </a:rPr>
                <a:pPr marL="0" indent="0"/>
                <a:t>Regions Below 100% : 3</a:t>
              </a:fld>
              <a:endParaRPr lang="en-US" sz="2000" b="1" i="0" u="none" strike="noStrike">
                <a:solidFill>
                  <a:srgbClr val="FF0000"/>
                </a:solidFill>
                <a:latin typeface="Calibri"/>
                <a:ea typeface="+mn-ea"/>
                <a:cs typeface="Calibri"/>
              </a:endParaRPr>
            </a:p>
          </xdr:txBody>
        </xdr:sp>
        <xdr:sp macro="" textlink="Pivot!A72">
          <xdr:nvSpPr>
            <xdr:cNvPr id="11" name="TextBox 10">
              <a:extLst>
                <a:ext uri="{FF2B5EF4-FFF2-40B4-BE49-F238E27FC236}">
                  <a16:creationId xmlns:a16="http://schemas.microsoft.com/office/drawing/2014/main" id="{0F4D5543-03F4-2412-BA06-C2AD908B2FAD}"/>
                </a:ext>
              </a:extLst>
            </xdr:cNvPr>
            <xdr:cNvSpPr txBox="1"/>
          </xdr:nvSpPr>
          <xdr:spPr>
            <a:xfrm>
              <a:off x="3261816" y="5803203"/>
              <a:ext cx="3899312" cy="4382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8AF08D1E-DBAD-404D-8DCC-8949EA689755}" type="TxLink">
                <a:rPr lang="en-US" sz="2000" b="1" i="0" u="none" strike="noStrike">
                  <a:solidFill>
                    <a:srgbClr val="000000"/>
                  </a:solidFill>
                  <a:latin typeface="Calibri"/>
                  <a:ea typeface="+mn-ea"/>
                  <a:cs typeface="Calibri"/>
                </a:rPr>
                <a:pPr marL="0" indent="0"/>
                <a:t>RMs Above 100% : 22</a:t>
              </a:fld>
              <a:endParaRPr lang="en-US" sz="2000" b="1" i="0" u="none" strike="noStrike">
                <a:solidFill>
                  <a:srgbClr val="000000"/>
                </a:solidFill>
                <a:latin typeface="Calibri"/>
                <a:ea typeface="+mn-ea"/>
                <a:cs typeface="Calibri"/>
              </a:endParaRPr>
            </a:p>
          </xdr:txBody>
        </xdr:sp>
        <xdr:sp macro="" textlink="Pivot!A73">
          <xdr:nvSpPr>
            <xdr:cNvPr id="12" name="TextBox 11">
              <a:extLst>
                <a:ext uri="{FF2B5EF4-FFF2-40B4-BE49-F238E27FC236}">
                  <a16:creationId xmlns:a16="http://schemas.microsoft.com/office/drawing/2014/main" id="{AD48872A-D8D2-A838-55D1-E1095A47FB62}"/>
                </a:ext>
              </a:extLst>
            </xdr:cNvPr>
            <xdr:cNvSpPr txBox="1"/>
          </xdr:nvSpPr>
          <xdr:spPr>
            <a:xfrm>
              <a:off x="3662626" y="6217974"/>
              <a:ext cx="3899313" cy="43822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AD30E1BA-BEEE-174A-A027-58E55163C1D5}" type="TxLink">
                <a:rPr lang="en-US" sz="2000" b="1" i="0" u="none" strike="noStrike">
                  <a:solidFill>
                    <a:srgbClr val="FF0000"/>
                  </a:solidFill>
                  <a:latin typeface="Calibri"/>
                  <a:ea typeface="+mn-ea"/>
                  <a:cs typeface="Calibri"/>
                </a:rPr>
                <a:pPr marL="0" indent="0"/>
                <a:t>RMs Below 100% : 23</a:t>
              </a:fld>
              <a:endParaRPr lang="en-US" sz="2000" b="1" i="0" u="none" strike="noStrike">
                <a:solidFill>
                  <a:srgbClr val="FF0000"/>
                </a:solidFill>
                <a:latin typeface="Calibri"/>
                <a:ea typeface="+mn-ea"/>
                <a:cs typeface="Calibri"/>
              </a:endParaRPr>
            </a:p>
          </xdr:txBody>
        </xdr:sp>
      </xdr:grpSp>
    </xdr:grpSp>
    <xdr:clientData/>
  </xdr:twoCellAnchor>
  <xdr:twoCellAnchor editAs="oneCell">
    <xdr:from>
      <xdr:col>0</xdr:col>
      <xdr:colOff>181708</xdr:colOff>
      <xdr:row>32</xdr:row>
      <xdr:rowOff>151182</xdr:rowOff>
    </xdr:from>
    <xdr:to>
      <xdr:col>3</xdr:col>
      <xdr:colOff>332154</xdr:colOff>
      <xdr:row>47</xdr:row>
      <xdr:rowOff>97692</xdr:rowOff>
    </xdr:to>
    <mc:AlternateContent xmlns:mc="http://schemas.openxmlformats.org/markup-compatibility/2006" xmlns:a14="http://schemas.microsoft.com/office/drawing/2010/main">
      <mc:Choice Requires="a14">
        <xdr:graphicFrame macro="">
          <xdr:nvGraphicFramePr>
            <xdr:cNvPr id="15" name="RM 3">
              <a:extLst>
                <a:ext uri="{FF2B5EF4-FFF2-40B4-BE49-F238E27FC236}">
                  <a16:creationId xmlns:a16="http://schemas.microsoft.com/office/drawing/2014/main" id="{2D4482B3-63ED-E342-8CDF-33621A489CB0}"/>
                </a:ext>
              </a:extLst>
            </xdr:cNvPr>
            <xdr:cNvGraphicFramePr/>
          </xdr:nvGraphicFramePr>
          <xdr:xfrm>
            <a:off x="0" y="0"/>
            <a:ext cx="0" cy="0"/>
          </xdr:xfrm>
          <a:graphic>
            <a:graphicData uri="http://schemas.microsoft.com/office/drawing/2010/slicer">
              <sle:slicer xmlns:sle="http://schemas.microsoft.com/office/drawing/2010/slicer" name="RM 3"/>
            </a:graphicData>
          </a:graphic>
        </xdr:graphicFrame>
      </mc:Choice>
      <mc:Fallback xmlns="">
        <xdr:sp macro="" textlink="">
          <xdr:nvSpPr>
            <xdr:cNvPr id="0" name=""/>
            <xdr:cNvSpPr>
              <a:spLocks noTextEdit="1"/>
            </xdr:cNvSpPr>
          </xdr:nvSpPr>
          <xdr:spPr>
            <a:xfrm>
              <a:off x="181708" y="6823421"/>
              <a:ext cx="2652536" cy="307412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163286</xdr:colOff>
      <xdr:row>16</xdr:row>
      <xdr:rowOff>145143</xdr:rowOff>
    </xdr:from>
    <xdr:to>
      <xdr:col>3</xdr:col>
      <xdr:colOff>324478</xdr:colOff>
      <xdr:row>31</xdr:row>
      <xdr:rowOff>175847</xdr:rowOff>
    </xdr:to>
    <mc:AlternateContent xmlns:mc="http://schemas.openxmlformats.org/markup-compatibility/2006" xmlns:a14="http://schemas.microsoft.com/office/drawing/2010/main">
      <mc:Choice Requires="a14">
        <xdr:graphicFrame macro="">
          <xdr:nvGraphicFramePr>
            <xdr:cNvPr id="16" name="Region  5">
              <a:extLst>
                <a:ext uri="{FF2B5EF4-FFF2-40B4-BE49-F238E27FC236}">
                  <a16:creationId xmlns:a16="http://schemas.microsoft.com/office/drawing/2014/main" id="{9BDF194D-C23D-3444-B75F-30F9CB965573}"/>
                </a:ext>
              </a:extLst>
            </xdr:cNvPr>
            <xdr:cNvGraphicFramePr/>
          </xdr:nvGraphicFramePr>
          <xdr:xfrm>
            <a:off x="0" y="0"/>
            <a:ext cx="0" cy="0"/>
          </xdr:xfrm>
          <a:graphic>
            <a:graphicData uri="http://schemas.microsoft.com/office/drawing/2010/slicer">
              <sle:slicer xmlns:sle="http://schemas.microsoft.com/office/drawing/2010/slicer" name="Region  5"/>
            </a:graphicData>
          </a:graphic>
        </xdr:graphicFrame>
      </mc:Choice>
      <mc:Fallback xmlns="">
        <xdr:sp macro="" textlink="">
          <xdr:nvSpPr>
            <xdr:cNvPr id="0" name=""/>
            <xdr:cNvSpPr>
              <a:spLocks noTextEdit="1"/>
            </xdr:cNvSpPr>
          </xdr:nvSpPr>
          <xdr:spPr>
            <a:xfrm>
              <a:off x="163286" y="3481262"/>
              <a:ext cx="2663282" cy="315831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628768</xdr:colOff>
      <xdr:row>4</xdr:row>
      <xdr:rowOff>88910</xdr:rowOff>
    </xdr:from>
    <xdr:to>
      <xdr:col>15</xdr:col>
      <xdr:colOff>595135</xdr:colOff>
      <xdr:row>50</xdr:row>
      <xdr:rowOff>142510</xdr:rowOff>
    </xdr:to>
    <xdr:grpSp>
      <xdr:nvGrpSpPr>
        <xdr:cNvPr id="17" name="Group 16">
          <a:extLst>
            <a:ext uri="{FF2B5EF4-FFF2-40B4-BE49-F238E27FC236}">
              <a16:creationId xmlns:a16="http://schemas.microsoft.com/office/drawing/2014/main" id="{E5494821-E594-634A-9090-0F35AB1E9A3C}"/>
            </a:ext>
          </a:extLst>
        </xdr:cNvPr>
        <xdr:cNvGrpSpPr/>
      </xdr:nvGrpSpPr>
      <xdr:grpSpPr>
        <a:xfrm>
          <a:off x="8135037" y="922940"/>
          <a:ext cx="4970546" cy="9644943"/>
          <a:chOff x="3016368" y="898081"/>
          <a:chExt cx="4973795" cy="9233885"/>
        </a:xfrm>
      </xdr:grpSpPr>
      <xdr:sp macro="" textlink="">
        <xdr:nvSpPr>
          <xdr:cNvPr id="18" name="Rounded Rectangle 17">
            <a:extLst>
              <a:ext uri="{FF2B5EF4-FFF2-40B4-BE49-F238E27FC236}">
                <a16:creationId xmlns:a16="http://schemas.microsoft.com/office/drawing/2014/main" id="{9AC68CCB-323B-954B-D39D-4520C8A10A36}"/>
              </a:ext>
            </a:extLst>
          </xdr:cNvPr>
          <xdr:cNvSpPr/>
        </xdr:nvSpPr>
        <xdr:spPr>
          <a:xfrm>
            <a:off x="3016368" y="916224"/>
            <a:ext cx="4973795" cy="9215742"/>
          </a:xfrm>
          <a:prstGeom prst="roundRect">
            <a:avLst/>
          </a:prstGeom>
          <a:noFill/>
          <a:ln>
            <a:solidFill>
              <a:srgbClr val="0070C0"/>
            </a:solidFill>
          </a:ln>
          <a:effectLst>
            <a:outerShdw blurRad="399259" dir="21540000" algn="l" rotWithShape="0">
              <a:schemeClr val="accent1">
                <a:lumMod val="50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9" name="Rounded Rectangle 18">
            <a:extLst>
              <a:ext uri="{FF2B5EF4-FFF2-40B4-BE49-F238E27FC236}">
                <a16:creationId xmlns:a16="http://schemas.microsoft.com/office/drawing/2014/main" id="{15BEB81B-1D2B-A56B-9D86-7F0ADA4767A8}"/>
              </a:ext>
            </a:extLst>
          </xdr:cNvPr>
          <xdr:cNvSpPr/>
        </xdr:nvSpPr>
        <xdr:spPr>
          <a:xfrm>
            <a:off x="3651764" y="898081"/>
            <a:ext cx="3703003" cy="711759"/>
          </a:xfrm>
          <a:prstGeom prst="round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n-US" sz="2800" b="1"/>
              <a:t>NTB Accounts</a:t>
            </a:r>
          </a:p>
        </xdr:txBody>
      </xdr:sp>
      <xdr:sp macro="" textlink="Pivot!C1">
        <xdr:nvSpPr>
          <xdr:cNvPr id="20" name="Rounded Rectangle 19">
            <a:extLst>
              <a:ext uri="{FF2B5EF4-FFF2-40B4-BE49-F238E27FC236}">
                <a16:creationId xmlns:a16="http://schemas.microsoft.com/office/drawing/2014/main" id="{1F2BEAA0-300B-CD4F-91C4-D3B2078E4B28}"/>
              </a:ext>
            </a:extLst>
          </xdr:cNvPr>
          <xdr:cNvSpPr/>
        </xdr:nvSpPr>
        <xdr:spPr>
          <a:xfrm>
            <a:off x="4027985" y="1693845"/>
            <a:ext cx="2950561" cy="711761"/>
          </a:xfrm>
          <a:prstGeom prst="round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fld id="{BA94F000-EABA-0E4D-8B22-692BC4E71DE8}" type="TxLink">
              <a:rPr lang="en-US" sz="2000" b="1" i="0" u="none" strike="noStrike">
                <a:solidFill>
                  <a:schemeClr val="bg1"/>
                </a:solidFill>
                <a:latin typeface="Calibri"/>
                <a:cs typeface="Calibri"/>
              </a:rPr>
              <a:pPr algn="ctr"/>
              <a:t>All Regions</a:t>
            </a:fld>
            <a:endParaRPr lang="en-US" sz="2000" b="1">
              <a:solidFill>
                <a:schemeClr val="bg1"/>
              </a:solidFill>
            </a:endParaRPr>
          </a:p>
        </xdr:txBody>
      </xdr:sp>
      <xdr:grpSp>
        <xdr:nvGrpSpPr>
          <xdr:cNvPr id="21" name="Group 20">
            <a:extLst>
              <a:ext uri="{FF2B5EF4-FFF2-40B4-BE49-F238E27FC236}">
                <a16:creationId xmlns:a16="http://schemas.microsoft.com/office/drawing/2014/main" id="{C0FFDB15-AFD6-777C-DDD8-63F020AE79D2}"/>
              </a:ext>
            </a:extLst>
          </xdr:cNvPr>
          <xdr:cNvGrpSpPr/>
        </xdr:nvGrpSpPr>
        <xdr:grpSpPr>
          <a:xfrm>
            <a:off x="4386143" y="2418733"/>
            <a:ext cx="2234244" cy="2309572"/>
            <a:chOff x="4204714" y="5865879"/>
            <a:chExt cx="2234244" cy="2309572"/>
          </a:xfrm>
        </xdr:grpSpPr>
        <xdr:graphicFrame macro="">
          <xdr:nvGraphicFramePr>
            <xdr:cNvPr id="27" name="Chart 26">
              <a:extLst>
                <a:ext uri="{FF2B5EF4-FFF2-40B4-BE49-F238E27FC236}">
                  <a16:creationId xmlns:a16="http://schemas.microsoft.com/office/drawing/2014/main" id="{5F6F788C-F757-8208-B030-B938C601AF8F}"/>
                </a:ext>
              </a:extLst>
            </xdr:cNvPr>
            <xdr:cNvGraphicFramePr>
              <a:graphicFrameLocks/>
            </xdr:cNvGraphicFramePr>
          </xdr:nvGraphicFramePr>
          <xdr:xfrm>
            <a:off x="4204714" y="5865879"/>
            <a:ext cx="2234244" cy="2309572"/>
          </xdr:xfrm>
          <a:graphic>
            <a:graphicData uri="http://schemas.openxmlformats.org/drawingml/2006/chart">
              <c:chart xmlns:c="http://schemas.openxmlformats.org/drawingml/2006/chart" xmlns:r="http://schemas.openxmlformats.org/officeDocument/2006/relationships" r:id="rId2"/>
            </a:graphicData>
          </a:graphic>
        </xdr:graphicFrame>
        <xdr:sp macro="" textlink="Pivot!B8">
          <xdr:nvSpPr>
            <xdr:cNvPr id="28" name="TextBox 27">
              <a:extLst>
                <a:ext uri="{FF2B5EF4-FFF2-40B4-BE49-F238E27FC236}">
                  <a16:creationId xmlns:a16="http://schemas.microsoft.com/office/drawing/2014/main" id="{A3D7C1B8-4FBA-C92A-008F-71FAB70F2902}"/>
                </a:ext>
              </a:extLst>
            </xdr:cNvPr>
            <xdr:cNvSpPr txBox="1"/>
          </xdr:nvSpPr>
          <xdr:spPr>
            <a:xfrm>
              <a:off x="4771469" y="6750615"/>
              <a:ext cx="1100734" cy="5400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B1EC5BB-3692-E447-978A-C4B0A66F1971}" type="TxLink">
                <a:rPr lang="en-US" sz="2800" b="1" i="0" u="none" strike="noStrike">
                  <a:solidFill>
                    <a:schemeClr val="accent1">
                      <a:lumMod val="50000"/>
                    </a:schemeClr>
                  </a:solidFill>
                  <a:latin typeface="Calibri"/>
                  <a:cs typeface="Calibri"/>
                </a:rPr>
                <a:pPr algn="ctr"/>
                <a:t>50%</a:t>
              </a:fld>
              <a:endParaRPr lang="en-US" sz="2800" b="1">
                <a:solidFill>
                  <a:schemeClr val="accent1">
                    <a:lumMod val="50000"/>
                  </a:schemeClr>
                </a:solidFill>
              </a:endParaRPr>
            </a:p>
          </xdr:txBody>
        </xdr:sp>
      </xdr:grpSp>
      <xdr:grpSp>
        <xdr:nvGrpSpPr>
          <xdr:cNvPr id="22" name="Group 21">
            <a:extLst>
              <a:ext uri="{FF2B5EF4-FFF2-40B4-BE49-F238E27FC236}">
                <a16:creationId xmlns:a16="http://schemas.microsoft.com/office/drawing/2014/main" id="{8C140DED-F3E3-5D70-6EBC-3FF529568E72}"/>
              </a:ext>
            </a:extLst>
          </xdr:cNvPr>
          <xdr:cNvGrpSpPr/>
        </xdr:nvGrpSpPr>
        <xdr:grpSpPr>
          <a:xfrm>
            <a:off x="3244786" y="4740867"/>
            <a:ext cx="4339202" cy="1588752"/>
            <a:chOff x="3226644" y="5067442"/>
            <a:chExt cx="4339202" cy="1588752"/>
          </a:xfrm>
        </xdr:grpSpPr>
        <xdr:sp macro="" textlink="Pivot!D22">
          <xdr:nvSpPr>
            <xdr:cNvPr id="23" name="TextBox 22">
              <a:extLst>
                <a:ext uri="{FF2B5EF4-FFF2-40B4-BE49-F238E27FC236}">
                  <a16:creationId xmlns:a16="http://schemas.microsoft.com/office/drawing/2014/main" id="{34CCD818-99E8-5D9B-3484-B481CC2A692C}"/>
                </a:ext>
              </a:extLst>
            </xdr:cNvPr>
            <xdr:cNvSpPr txBox="1"/>
          </xdr:nvSpPr>
          <xdr:spPr>
            <a:xfrm>
              <a:off x="3226644" y="5067442"/>
              <a:ext cx="3899312" cy="43822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CBEDC44A-EDB7-FA45-B8EC-330A7A8116AC}" type="TxLink">
                <a:rPr lang="en-US" sz="2000" b="1" i="0" u="none" strike="noStrike">
                  <a:solidFill>
                    <a:srgbClr val="000000"/>
                  </a:solidFill>
                  <a:latin typeface="Calibri"/>
                  <a:ea typeface="+mn-ea"/>
                  <a:cs typeface="Calibri"/>
                </a:rPr>
                <a:pPr marL="0" indent="0"/>
                <a:t>Regions Above 50% : 3</a:t>
              </a:fld>
              <a:endParaRPr lang="en-US" sz="2000" b="1" i="0" u="none" strike="noStrike">
                <a:solidFill>
                  <a:srgbClr val="000000"/>
                </a:solidFill>
                <a:latin typeface="Calibri"/>
                <a:ea typeface="+mn-ea"/>
                <a:cs typeface="Calibri"/>
              </a:endParaRPr>
            </a:p>
          </xdr:txBody>
        </xdr:sp>
        <xdr:sp macro="" textlink="Pivot!D23">
          <xdr:nvSpPr>
            <xdr:cNvPr id="24" name="TextBox 23">
              <a:extLst>
                <a:ext uri="{FF2B5EF4-FFF2-40B4-BE49-F238E27FC236}">
                  <a16:creationId xmlns:a16="http://schemas.microsoft.com/office/drawing/2014/main" id="{903F657B-D628-BE43-B26D-6D297DF29952}"/>
                </a:ext>
              </a:extLst>
            </xdr:cNvPr>
            <xdr:cNvSpPr txBox="1"/>
          </xdr:nvSpPr>
          <xdr:spPr>
            <a:xfrm>
              <a:off x="3666533" y="5423596"/>
              <a:ext cx="3899313" cy="4382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8F2D4532-ABC5-1B4E-B5BA-01A4A2B33246}" type="TxLink">
                <a:rPr lang="en-US" sz="2000" b="1" i="0" u="none" strike="noStrike">
                  <a:solidFill>
                    <a:srgbClr val="FF0000"/>
                  </a:solidFill>
                  <a:latin typeface="Calibri"/>
                  <a:ea typeface="+mn-ea"/>
                  <a:cs typeface="Calibri"/>
                </a:rPr>
                <a:pPr marL="0" indent="0"/>
                <a:t>Regions Below 50% : 6</a:t>
              </a:fld>
              <a:endParaRPr lang="en-US" sz="2000" b="1" i="0" u="none" strike="noStrike">
                <a:solidFill>
                  <a:srgbClr val="FF0000"/>
                </a:solidFill>
                <a:latin typeface="Calibri"/>
                <a:ea typeface="+mn-ea"/>
                <a:cs typeface="Calibri"/>
              </a:endParaRPr>
            </a:p>
          </xdr:txBody>
        </xdr:sp>
        <xdr:sp macro="" textlink="Pivot!D72">
          <xdr:nvSpPr>
            <xdr:cNvPr id="25" name="TextBox 24">
              <a:extLst>
                <a:ext uri="{FF2B5EF4-FFF2-40B4-BE49-F238E27FC236}">
                  <a16:creationId xmlns:a16="http://schemas.microsoft.com/office/drawing/2014/main" id="{DB959701-26C1-6702-1023-DCB8C1259045}"/>
                </a:ext>
              </a:extLst>
            </xdr:cNvPr>
            <xdr:cNvSpPr txBox="1"/>
          </xdr:nvSpPr>
          <xdr:spPr>
            <a:xfrm>
              <a:off x="3261816" y="5803203"/>
              <a:ext cx="3899312" cy="4382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DB6FEF43-C822-304A-9560-C2AE98CE99D0}" type="TxLink">
                <a:rPr lang="en-US" sz="2000" b="1" i="0" u="none" strike="noStrike">
                  <a:solidFill>
                    <a:srgbClr val="000000"/>
                  </a:solidFill>
                  <a:latin typeface="Calibri"/>
                  <a:ea typeface="+mn-ea"/>
                  <a:cs typeface="Calibri"/>
                </a:rPr>
                <a:pPr marL="0" indent="0"/>
                <a:t>RMs Above 50% : 13</a:t>
              </a:fld>
              <a:endParaRPr lang="en-US" sz="2000" b="1" i="0" u="none" strike="noStrike">
                <a:solidFill>
                  <a:srgbClr val="000000"/>
                </a:solidFill>
                <a:latin typeface="Calibri"/>
                <a:ea typeface="+mn-ea"/>
                <a:cs typeface="Calibri"/>
              </a:endParaRPr>
            </a:p>
          </xdr:txBody>
        </xdr:sp>
        <xdr:sp macro="" textlink="Pivot!D73">
          <xdr:nvSpPr>
            <xdr:cNvPr id="26" name="TextBox 25">
              <a:extLst>
                <a:ext uri="{FF2B5EF4-FFF2-40B4-BE49-F238E27FC236}">
                  <a16:creationId xmlns:a16="http://schemas.microsoft.com/office/drawing/2014/main" id="{DF87C67C-4396-556A-CD28-03441CA2F7F6}"/>
                </a:ext>
              </a:extLst>
            </xdr:cNvPr>
            <xdr:cNvSpPr txBox="1"/>
          </xdr:nvSpPr>
          <xdr:spPr>
            <a:xfrm>
              <a:off x="3662626" y="6217974"/>
              <a:ext cx="3899313" cy="43822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9FADEB5B-D02D-4E45-AA80-388768048B6F}" type="TxLink">
                <a:rPr lang="en-US" sz="2000" b="1" i="0" u="none" strike="noStrike">
                  <a:solidFill>
                    <a:srgbClr val="FF0000"/>
                  </a:solidFill>
                  <a:latin typeface="Calibri"/>
                  <a:ea typeface="+mn-ea"/>
                  <a:cs typeface="Calibri"/>
                </a:rPr>
                <a:pPr marL="0" indent="0"/>
                <a:t>RMs Below 50% : 32</a:t>
              </a:fld>
              <a:endParaRPr lang="en-US" sz="2000" b="1" i="0" u="none" strike="noStrike">
                <a:solidFill>
                  <a:srgbClr val="FF0000"/>
                </a:solidFill>
                <a:latin typeface="Calibri"/>
                <a:ea typeface="+mn-ea"/>
                <a:cs typeface="Calibri"/>
              </a:endParaRPr>
            </a:p>
          </xdr:txBody>
        </xdr:sp>
      </xdr:grpSp>
    </xdr:grpSp>
    <xdr:clientData/>
  </xdr:twoCellAnchor>
  <xdr:twoCellAnchor>
    <xdr:from>
      <xdr:col>15</xdr:col>
      <xdr:colOff>763025</xdr:colOff>
      <xdr:row>4</xdr:row>
      <xdr:rowOff>59882</xdr:rowOff>
    </xdr:from>
    <xdr:to>
      <xdr:col>21</xdr:col>
      <xdr:colOff>729391</xdr:colOff>
      <xdr:row>50</xdr:row>
      <xdr:rowOff>113482</xdr:rowOff>
    </xdr:to>
    <xdr:grpSp>
      <xdr:nvGrpSpPr>
        <xdr:cNvPr id="29" name="Group 28">
          <a:extLst>
            <a:ext uri="{FF2B5EF4-FFF2-40B4-BE49-F238E27FC236}">
              <a16:creationId xmlns:a16="http://schemas.microsoft.com/office/drawing/2014/main" id="{D709B29E-D6E7-1E43-A8F5-6E766868F2E3}"/>
            </a:ext>
          </a:extLst>
        </xdr:cNvPr>
        <xdr:cNvGrpSpPr/>
      </xdr:nvGrpSpPr>
      <xdr:grpSpPr>
        <a:xfrm>
          <a:off x="13273473" y="893912"/>
          <a:ext cx="4970545" cy="9644943"/>
          <a:chOff x="3016368" y="898081"/>
          <a:chExt cx="4973795" cy="9233885"/>
        </a:xfrm>
      </xdr:grpSpPr>
      <xdr:sp macro="" textlink="">
        <xdr:nvSpPr>
          <xdr:cNvPr id="30" name="Rounded Rectangle 29">
            <a:extLst>
              <a:ext uri="{FF2B5EF4-FFF2-40B4-BE49-F238E27FC236}">
                <a16:creationId xmlns:a16="http://schemas.microsoft.com/office/drawing/2014/main" id="{CB42033A-BFAD-C1AC-8CEE-C755BD04677A}"/>
              </a:ext>
            </a:extLst>
          </xdr:cNvPr>
          <xdr:cNvSpPr/>
        </xdr:nvSpPr>
        <xdr:spPr>
          <a:xfrm>
            <a:off x="3016368" y="916224"/>
            <a:ext cx="4973795" cy="9215742"/>
          </a:xfrm>
          <a:prstGeom prst="roundRect">
            <a:avLst/>
          </a:prstGeom>
          <a:noFill/>
          <a:ln>
            <a:solidFill>
              <a:srgbClr val="0070C0"/>
            </a:solidFill>
          </a:ln>
          <a:effectLst>
            <a:outerShdw blurRad="399259" dir="21540000" algn="l" rotWithShape="0">
              <a:schemeClr val="accent1">
                <a:lumMod val="50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1" name="Rounded Rectangle 30">
            <a:extLst>
              <a:ext uri="{FF2B5EF4-FFF2-40B4-BE49-F238E27FC236}">
                <a16:creationId xmlns:a16="http://schemas.microsoft.com/office/drawing/2014/main" id="{2DE94528-62EA-F16A-8065-B996A3C756F9}"/>
              </a:ext>
            </a:extLst>
          </xdr:cNvPr>
          <xdr:cNvSpPr/>
        </xdr:nvSpPr>
        <xdr:spPr>
          <a:xfrm>
            <a:off x="3651764" y="898081"/>
            <a:ext cx="3703003" cy="711759"/>
          </a:xfrm>
          <a:prstGeom prst="round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n-US" sz="2800" b="1"/>
              <a:t>NTB Companies</a:t>
            </a:r>
          </a:p>
        </xdr:txBody>
      </xdr:sp>
      <xdr:sp macro="" textlink="Pivot!C1">
        <xdr:nvSpPr>
          <xdr:cNvPr id="32" name="Rounded Rectangle 31">
            <a:extLst>
              <a:ext uri="{FF2B5EF4-FFF2-40B4-BE49-F238E27FC236}">
                <a16:creationId xmlns:a16="http://schemas.microsoft.com/office/drawing/2014/main" id="{BE27A2B1-2971-62B3-792E-2D3D82D93CBF}"/>
              </a:ext>
            </a:extLst>
          </xdr:cNvPr>
          <xdr:cNvSpPr/>
        </xdr:nvSpPr>
        <xdr:spPr>
          <a:xfrm>
            <a:off x="4027985" y="1693845"/>
            <a:ext cx="2950561" cy="711761"/>
          </a:xfrm>
          <a:prstGeom prst="round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fld id="{6C0F2CA6-59D3-C84D-9DD4-4FE78DEC4523}" type="TxLink">
              <a:rPr lang="en-US" sz="2000" b="1" i="0" u="none" strike="noStrike">
                <a:solidFill>
                  <a:schemeClr val="bg1"/>
                </a:solidFill>
                <a:latin typeface="Calibri"/>
                <a:cs typeface="Calibri"/>
              </a:rPr>
              <a:pPr algn="ctr"/>
              <a:t>All Regions</a:t>
            </a:fld>
            <a:endParaRPr lang="en-US" sz="2000" b="1">
              <a:solidFill>
                <a:schemeClr val="bg1"/>
              </a:solidFill>
            </a:endParaRPr>
          </a:p>
        </xdr:txBody>
      </xdr:sp>
      <xdr:grpSp>
        <xdr:nvGrpSpPr>
          <xdr:cNvPr id="33" name="Group 32">
            <a:extLst>
              <a:ext uri="{FF2B5EF4-FFF2-40B4-BE49-F238E27FC236}">
                <a16:creationId xmlns:a16="http://schemas.microsoft.com/office/drawing/2014/main" id="{2393ED97-56BF-538A-6ADB-72E0650F165E}"/>
              </a:ext>
            </a:extLst>
          </xdr:cNvPr>
          <xdr:cNvGrpSpPr/>
        </xdr:nvGrpSpPr>
        <xdr:grpSpPr>
          <a:xfrm>
            <a:off x="4386143" y="2418733"/>
            <a:ext cx="2234244" cy="2309572"/>
            <a:chOff x="4204714" y="5865879"/>
            <a:chExt cx="2234244" cy="2309572"/>
          </a:xfrm>
        </xdr:grpSpPr>
        <xdr:graphicFrame macro="">
          <xdr:nvGraphicFramePr>
            <xdr:cNvPr id="39" name="Chart 38">
              <a:extLst>
                <a:ext uri="{FF2B5EF4-FFF2-40B4-BE49-F238E27FC236}">
                  <a16:creationId xmlns:a16="http://schemas.microsoft.com/office/drawing/2014/main" id="{6A26EA35-95DD-3114-9393-4E59F2C1684C}"/>
                </a:ext>
              </a:extLst>
            </xdr:cNvPr>
            <xdr:cNvGraphicFramePr>
              <a:graphicFrameLocks/>
            </xdr:cNvGraphicFramePr>
          </xdr:nvGraphicFramePr>
          <xdr:xfrm>
            <a:off x="4204714" y="5865879"/>
            <a:ext cx="2234244" cy="2309572"/>
          </xdr:xfrm>
          <a:graphic>
            <a:graphicData uri="http://schemas.openxmlformats.org/drawingml/2006/chart">
              <c:chart xmlns:c="http://schemas.openxmlformats.org/drawingml/2006/chart" xmlns:r="http://schemas.openxmlformats.org/officeDocument/2006/relationships" r:id="rId3"/>
            </a:graphicData>
          </a:graphic>
        </xdr:graphicFrame>
        <xdr:sp macro="" textlink="Pivot!C8">
          <xdr:nvSpPr>
            <xdr:cNvPr id="40" name="TextBox 39">
              <a:extLst>
                <a:ext uri="{FF2B5EF4-FFF2-40B4-BE49-F238E27FC236}">
                  <a16:creationId xmlns:a16="http://schemas.microsoft.com/office/drawing/2014/main" id="{4C83B440-C7D8-1B35-5C03-1162EC42EAA0}"/>
                </a:ext>
              </a:extLst>
            </xdr:cNvPr>
            <xdr:cNvSpPr txBox="1"/>
          </xdr:nvSpPr>
          <xdr:spPr>
            <a:xfrm>
              <a:off x="4771469" y="6750615"/>
              <a:ext cx="1100734" cy="5400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54CBDE7-0A10-E34A-B23D-B0966A36664C}" type="TxLink">
                <a:rPr lang="en-US" sz="2800" b="1" i="0" u="none" strike="noStrike">
                  <a:solidFill>
                    <a:schemeClr val="accent1">
                      <a:lumMod val="50000"/>
                    </a:schemeClr>
                  </a:solidFill>
                  <a:latin typeface="Calibri"/>
                  <a:cs typeface="Calibri"/>
                </a:rPr>
                <a:pPr algn="ctr"/>
                <a:t>158%</a:t>
              </a:fld>
              <a:endParaRPr lang="en-US" sz="2800" b="1">
                <a:solidFill>
                  <a:schemeClr val="accent1">
                    <a:lumMod val="50000"/>
                  </a:schemeClr>
                </a:solidFill>
              </a:endParaRPr>
            </a:p>
          </xdr:txBody>
        </xdr:sp>
      </xdr:grpSp>
      <xdr:grpSp>
        <xdr:nvGrpSpPr>
          <xdr:cNvPr id="34" name="Group 33">
            <a:extLst>
              <a:ext uri="{FF2B5EF4-FFF2-40B4-BE49-F238E27FC236}">
                <a16:creationId xmlns:a16="http://schemas.microsoft.com/office/drawing/2014/main" id="{D3768106-7421-7B83-E6DA-CBE6CE3B082A}"/>
              </a:ext>
            </a:extLst>
          </xdr:cNvPr>
          <xdr:cNvGrpSpPr/>
        </xdr:nvGrpSpPr>
        <xdr:grpSpPr>
          <a:xfrm>
            <a:off x="3244786" y="4740867"/>
            <a:ext cx="4339202" cy="1588752"/>
            <a:chOff x="3226644" y="5067442"/>
            <a:chExt cx="4339202" cy="1588752"/>
          </a:xfrm>
        </xdr:grpSpPr>
        <xdr:sp macro="" textlink="Pivot!G22">
          <xdr:nvSpPr>
            <xdr:cNvPr id="35" name="TextBox 34">
              <a:extLst>
                <a:ext uri="{FF2B5EF4-FFF2-40B4-BE49-F238E27FC236}">
                  <a16:creationId xmlns:a16="http://schemas.microsoft.com/office/drawing/2014/main" id="{3CC5BFFD-2C5D-86E6-A88B-F1DA5D2DBCFC}"/>
                </a:ext>
              </a:extLst>
            </xdr:cNvPr>
            <xdr:cNvSpPr txBox="1"/>
          </xdr:nvSpPr>
          <xdr:spPr>
            <a:xfrm>
              <a:off x="3226644" y="5067442"/>
              <a:ext cx="3899312" cy="43822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0C217D8A-1CF6-1549-A8F3-A9E3DC774B95}" type="TxLink">
                <a:rPr lang="en-US" sz="2000" b="1" i="0" u="none" strike="noStrike">
                  <a:solidFill>
                    <a:srgbClr val="000000"/>
                  </a:solidFill>
                  <a:latin typeface="Calibri"/>
                  <a:ea typeface="+mn-ea"/>
                  <a:cs typeface="Calibri"/>
                </a:rPr>
                <a:pPr marL="0" indent="0"/>
                <a:t>Regions Above 100% : 7</a:t>
              </a:fld>
              <a:endParaRPr lang="en-US" sz="2000" b="1" i="0" u="none" strike="noStrike">
                <a:solidFill>
                  <a:srgbClr val="000000"/>
                </a:solidFill>
                <a:latin typeface="Calibri"/>
                <a:ea typeface="+mn-ea"/>
                <a:cs typeface="Calibri"/>
              </a:endParaRPr>
            </a:p>
          </xdr:txBody>
        </xdr:sp>
        <xdr:sp macro="" textlink="Pivot!G23">
          <xdr:nvSpPr>
            <xdr:cNvPr id="36" name="TextBox 35">
              <a:extLst>
                <a:ext uri="{FF2B5EF4-FFF2-40B4-BE49-F238E27FC236}">
                  <a16:creationId xmlns:a16="http://schemas.microsoft.com/office/drawing/2014/main" id="{B5FF9A42-D129-9CFF-19F6-7082D759A7E0}"/>
                </a:ext>
              </a:extLst>
            </xdr:cNvPr>
            <xdr:cNvSpPr txBox="1"/>
          </xdr:nvSpPr>
          <xdr:spPr>
            <a:xfrm>
              <a:off x="3666533" y="5423596"/>
              <a:ext cx="3899313" cy="4382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105FF163-17BD-254D-91D1-3BD2D2B64B42}" type="TxLink">
                <a:rPr lang="en-US" sz="2000" b="1" i="0" u="none" strike="noStrike">
                  <a:solidFill>
                    <a:srgbClr val="FF0000"/>
                  </a:solidFill>
                  <a:latin typeface="Calibri"/>
                  <a:ea typeface="+mn-ea"/>
                  <a:cs typeface="Calibri"/>
                </a:rPr>
                <a:pPr marL="0" indent="0"/>
                <a:t>Regions Below 100% : 2</a:t>
              </a:fld>
              <a:endParaRPr lang="en-US" sz="2000" b="1" i="0" u="none" strike="noStrike">
                <a:solidFill>
                  <a:srgbClr val="FF0000"/>
                </a:solidFill>
                <a:latin typeface="Calibri"/>
                <a:ea typeface="+mn-ea"/>
                <a:cs typeface="Calibri"/>
              </a:endParaRPr>
            </a:p>
          </xdr:txBody>
        </xdr:sp>
        <xdr:sp macro="" textlink="Pivot!G72">
          <xdr:nvSpPr>
            <xdr:cNvPr id="37" name="TextBox 36">
              <a:extLst>
                <a:ext uri="{FF2B5EF4-FFF2-40B4-BE49-F238E27FC236}">
                  <a16:creationId xmlns:a16="http://schemas.microsoft.com/office/drawing/2014/main" id="{F6AA1FD8-F9BB-D555-0DBF-1057E3C24CDB}"/>
                </a:ext>
              </a:extLst>
            </xdr:cNvPr>
            <xdr:cNvSpPr txBox="1"/>
          </xdr:nvSpPr>
          <xdr:spPr>
            <a:xfrm>
              <a:off x="3261816" y="5803203"/>
              <a:ext cx="3899312" cy="4382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B0C223F8-61AD-0844-BA6E-DB10C17FADF1}" type="TxLink">
                <a:rPr lang="en-US" sz="2000" b="1" i="0" u="none" strike="noStrike">
                  <a:solidFill>
                    <a:srgbClr val="000000"/>
                  </a:solidFill>
                  <a:latin typeface="Calibri"/>
                  <a:ea typeface="+mn-ea"/>
                  <a:cs typeface="Calibri"/>
                </a:rPr>
                <a:pPr marL="0" indent="0"/>
                <a:t>RMs Above 100% : 32</a:t>
              </a:fld>
              <a:endParaRPr lang="en-US" sz="2000" b="1" i="0" u="none" strike="noStrike">
                <a:solidFill>
                  <a:srgbClr val="000000"/>
                </a:solidFill>
                <a:latin typeface="Calibri"/>
                <a:ea typeface="+mn-ea"/>
                <a:cs typeface="Calibri"/>
              </a:endParaRPr>
            </a:p>
          </xdr:txBody>
        </xdr:sp>
        <xdr:sp macro="" textlink="Pivot!G73">
          <xdr:nvSpPr>
            <xdr:cNvPr id="38" name="TextBox 37">
              <a:extLst>
                <a:ext uri="{FF2B5EF4-FFF2-40B4-BE49-F238E27FC236}">
                  <a16:creationId xmlns:a16="http://schemas.microsoft.com/office/drawing/2014/main" id="{8C77A379-327E-C465-5B55-460145DA63B9}"/>
                </a:ext>
              </a:extLst>
            </xdr:cNvPr>
            <xdr:cNvSpPr txBox="1"/>
          </xdr:nvSpPr>
          <xdr:spPr>
            <a:xfrm>
              <a:off x="3662626" y="6217974"/>
              <a:ext cx="3899313" cy="43822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5E83163A-9D30-DC4B-8D8B-A0AD72065899}" type="TxLink">
                <a:rPr lang="en-US" sz="2000" b="1" i="0" u="none" strike="noStrike">
                  <a:solidFill>
                    <a:srgbClr val="FF0000"/>
                  </a:solidFill>
                  <a:latin typeface="Calibri"/>
                  <a:ea typeface="+mn-ea"/>
                  <a:cs typeface="Calibri"/>
                </a:rPr>
                <a:pPr marL="0" indent="0"/>
                <a:t>RMs Below 100% : 13</a:t>
              </a:fld>
              <a:endParaRPr lang="en-US" sz="2000" b="1" i="0" u="none" strike="noStrike">
                <a:solidFill>
                  <a:srgbClr val="FF0000"/>
                </a:solidFill>
                <a:latin typeface="Calibri"/>
                <a:ea typeface="+mn-ea"/>
                <a:cs typeface="Calibri"/>
              </a:endParaRPr>
            </a:p>
          </xdr:txBody>
        </xdr:sp>
      </xdr:grpSp>
    </xdr:grpSp>
    <xdr:clientData/>
  </xdr:twoCellAnchor>
  <xdr:twoCellAnchor>
    <xdr:from>
      <xdr:col>22</xdr:col>
      <xdr:colOff>18394</xdr:colOff>
      <xdr:row>4</xdr:row>
      <xdr:rowOff>33531</xdr:rowOff>
    </xdr:from>
    <xdr:to>
      <xdr:col>27</xdr:col>
      <xdr:colOff>817547</xdr:colOff>
      <xdr:row>50</xdr:row>
      <xdr:rowOff>87130</xdr:rowOff>
    </xdr:to>
    <xdr:grpSp>
      <xdr:nvGrpSpPr>
        <xdr:cNvPr id="41" name="Group 40">
          <a:extLst>
            <a:ext uri="{FF2B5EF4-FFF2-40B4-BE49-F238E27FC236}">
              <a16:creationId xmlns:a16="http://schemas.microsoft.com/office/drawing/2014/main" id="{26FDD46D-D7A3-D646-933B-A0E7F9361C4E}"/>
            </a:ext>
          </a:extLst>
        </xdr:cNvPr>
        <xdr:cNvGrpSpPr/>
      </xdr:nvGrpSpPr>
      <xdr:grpSpPr>
        <a:xfrm>
          <a:off x="18367051" y="867561"/>
          <a:ext cx="4969302" cy="9644942"/>
          <a:chOff x="3016368" y="898081"/>
          <a:chExt cx="4973795" cy="9233885"/>
        </a:xfrm>
      </xdr:grpSpPr>
      <xdr:sp macro="" textlink="">
        <xdr:nvSpPr>
          <xdr:cNvPr id="42" name="Rounded Rectangle 41">
            <a:extLst>
              <a:ext uri="{FF2B5EF4-FFF2-40B4-BE49-F238E27FC236}">
                <a16:creationId xmlns:a16="http://schemas.microsoft.com/office/drawing/2014/main" id="{03C30CBB-9A21-0352-1247-162615FE9332}"/>
              </a:ext>
            </a:extLst>
          </xdr:cNvPr>
          <xdr:cNvSpPr/>
        </xdr:nvSpPr>
        <xdr:spPr>
          <a:xfrm>
            <a:off x="3016368" y="916224"/>
            <a:ext cx="4973795" cy="9215742"/>
          </a:xfrm>
          <a:prstGeom prst="roundRect">
            <a:avLst/>
          </a:prstGeom>
          <a:noFill/>
          <a:ln>
            <a:solidFill>
              <a:srgbClr val="0070C0"/>
            </a:solidFill>
          </a:ln>
          <a:effectLst>
            <a:outerShdw blurRad="399259" dir="21540000" algn="l" rotWithShape="0">
              <a:schemeClr val="accent1">
                <a:lumMod val="50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3" name="Rounded Rectangle 42">
            <a:extLst>
              <a:ext uri="{FF2B5EF4-FFF2-40B4-BE49-F238E27FC236}">
                <a16:creationId xmlns:a16="http://schemas.microsoft.com/office/drawing/2014/main" id="{6659142A-46AC-F087-4F58-7260E88BA262}"/>
              </a:ext>
            </a:extLst>
          </xdr:cNvPr>
          <xdr:cNvSpPr/>
        </xdr:nvSpPr>
        <xdr:spPr>
          <a:xfrm>
            <a:off x="3651764" y="898081"/>
            <a:ext cx="3703003" cy="711759"/>
          </a:xfrm>
          <a:prstGeom prst="round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n-US" sz="2800" b="1"/>
              <a:t>Penetration</a:t>
            </a:r>
          </a:p>
        </xdr:txBody>
      </xdr:sp>
      <xdr:sp macro="" textlink="Pivot!C1">
        <xdr:nvSpPr>
          <xdr:cNvPr id="44" name="Rounded Rectangle 43">
            <a:extLst>
              <a:ext uri="{FF2B5EF4-FFF2-40B4-BE49-F238E27FC236}">
                <a16:creationId xmlns:a16="http://schemas.microsoft.com/office/drawing/2014/main" id="{68449B7C-7FF0-6CBB-5D14-AAE94C63460E}"/>
              </a:ext>
            </a:extLst>
          </xdr:cNvPr>
          <xdr:cNvSpPr/>
        </xdr:nvSpPr>
        <xdr:spPr>
          <a:xfrm>
            <a:off x="4027985" y="1693845"/>
            <a:ext cx="2950561" cy="711761"/>
          </a:xfrm>
          <a:prstGeom prst="round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fld id="{1BBBE14C-F35F-0143-9651-A6E73603E05A}" type="TxLink">
              <a:rPr lang="en-US" sz="2000" b="1" i="0" u="none" strike="noStrike">
                <a:solidFill>
                  <a:schemeClr val="bg1"/>
                </a:solidFill>
                <a:latin typeface="Calibri"/>
                <a:cs typeface="Calibri"/>
              </a:rPr>
              <a:pPr algn="ctr"/>
              <a:t>All Regions</a:t>
            </a:fld>
            <a:endParaRPr lang="en-US" sz="2000" b="1">
              <a:solidFill>
                <a:schemeClr val="bg1"/>
              </a:solidFill>
            </a:endParaRPr>
          </a:p>
        </xdr:txBody>
      </xdr:sp>
      <xdr:grpSp>
        <xdr:nvGrpSpPr>
          <xdr:cNvPr id="45" name="Group 44">
            <a:extLst>
              <a:ext uri="{FF2B5EF4-FFF2-40B4-BE49-F238E27FC236}">
                <a16:creationId xmlns:a16="http://schemas.microsoft.com/office/drawing/2014/main" id="{2F77C58E-86B7-0DB2-82BC-B2D96944916C}"/>
              </a:ext>
            </a:extLst>
          </xdr:cNvPr>
          <xdr:cNvGrpSpPr/>
        </xdr:nvGrpSpPr>
        <xdr:grpSpPr>
          <a:xfrm>
            <a:off x="4386143" y="2418733"/>
            <a:ext cx="2234244" cy="2309572"/>
            <a:chOff x="4204714" y="5865879"/>
            <a:chExt cx="2234244" cy="2309572"/>
          </a:xfrm>
        </xdr:grpSpPr>
        <xdr:graphicFrame macro="">
          <xdr:nvGraphicFramePr>
            <xdr:cNvPr id="51" name="Chart 50">
              <a:extLst>
                <a:ext uri="{FF2B5EF4-FFF2-40B4-BE49-F238E27FC236}">
                  <a16:creationId xmlns:a16="http://schemas.microsoft.com/office/drawing/2014/main" id="{6A7540C3-7703-9077-717E-B8BAD356CA5C}"/>
                </a:ext>
              </a:extLst>
            </xdr:cNvPr>
            <xdr:cNvGraphicFramePr>
              <a:graphicFrameLocks/>
            </xdr:cNvGraphicFramePr>
          </xdr:nvGraphicFramePr>
          <xdr:xfrm>
            <a:off x="4204714" y="5865879"/>
            <a:ext cx="2234244" cy="2309572"/>
          </xdr:xfrm>
          <a:graphic>
            <a:graphicData uri="http://schemas.openxmlformats.org/drawingml/2006/chart">
              <c:chart xmlns:c="http://schemas.openxmlformats.org/drawingml/2006/chart" xmlns:r="http://schemas.openxmlformats.org/officeDocument/2006/relationships" r:id="rId4"/>
            </a:graphicData>
          </a:graphic>
        </xdr:graphicFrame>
        <xdr:sp macro="" textlink="Pivot!D8">
          <xdr:nvSpPr>
            <xdr:cNvPr id="52" name="TextBox 51">
              <a:extLst>
                <a:ext uri="{FF2B5EF4-FFF2-40B4-BE49-F238E27FC236}">
                  <a16:creationId xmlns:a16="http://schemas.microsoft.com/office/drawing/2014/main" id="{08A4163B-324C-2A47-73BE-96E383BDF0D0}"/>
                </a:ext>
              </a:extLst>
            </xdr:cNvPr>
            <xdr:cNvSpPr txBox="1"/>
          </xdr:nvSpPr>
          <xdr:spPr>
            <a:xfrm>
              <a:off x="4771469" y="6750615"/>
              <a:ext cx="1100734" cy="5400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9E40E40-7E19-944F-B602-AC83636C5B27}" type="TxLink">
                <a:rPr lang="en-US" sz="2800" b="1" i="0" u="none" strike="noStrike">
                  <a:solidFill>
                    <a:schemeClr val="accent1">
                      <a:lumMod val="50000"/>
                    </a:schemeClr>
                  </a:solidFill>
                  <a:latin typeface="Calibri"/>
                  <a:cs typeface="Calibri"/>
                </a:rPr>
                <a:pPr algn="ctr"/>
                <a:t>31%</a:t>
              </a:fld>
              <a:endParaRPr lang="en-US" sz="2800" b="1">
                <a:solidFill>
                  <a:schemeClr val="accent1">
                    <a:lumMod val="50000"/>
                  </a:schemeClr>
                </a:solidFill>
              </a:endParaRPr>
            </a:p>
          </xdr:txBody>
        </xdr:sp>
      </xdr:grpSp>
      <xdr:grpSp>
        <xdr:nvGrpSpPr>
          <xdr:cNvPr id="46" name="Group 45">
            <a:extLst>
              <a:ext uri="{FF2B5EF4-FFF2-40B4-BE49-F238E27FC236}">
                <a16:creationId xmlns:a16="http://schemas.microsoft.com/office/drawing/2014/main" id="{BEB99666-10F3-004A-EC7E-4732C85ACF76}"/>
              </a:ext>
            </a:extLst>
          </xdr:cNvPr>
          <xdr:cNvGrpSpPr/>
        </xdr:nvGrpSpPr>
        <xdr:grpSpPr>
          <a:xfrm>
            <a:off x="3244786" y="4740867"/>
            <a:ext cx="4339202" cy="1588752"/>
            <a:chOff x="3226644" y="5067442"/>
            <a:chExt cx="4339202" cy="1588752"/>
          </a:xfrm>
        </xdr:grpSpPr>
        <xdr:sp macro="" textlink="Pivot!J22">
          <xdr:nvSpPr>
            <xdr:cNvPr id="47" name="TextBox 46">
              <a:extLst>
                <a:ext uri="{FF2B5EF4-FFF2-40B4-BE49-F238E27FC236}">
                  <a16:creationId xmlns:a16="http://schemas.microsoft.com/office/drawing/2014/main" id="{E5D72BCF-1C91-4D70-487D-08B0A6FAF898}"/>
                </a:ext>
              </a:extLst>
            </xdr:cNvPr>
            <xdr:cNvSpPr txBox="1"/>
          </xdr:nvSpPr>
          <xdr:spPr>
            <a:xfrm>
              <a:off x="3226644" y="5067442"/>
              <a:ext cx="3899312" cy="43822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0AF89C01-F63F-CF45-ABA6-3B20F5E67FC2}" type="TxLink">
                <a:rPr lang="en-US" sz="2000" b="1" i="0" u="none" strike="noStrike">
                  <a:solidFill>
                    <a:srgbClr val="000000"/>
                  </a:solidFill>
                  <a:latin typeface="Calibri"/>
                  <a:ea typeface="+mn-ea"/>
                  <a:cs typeface="Calibri"/>
                </a:rPr>
                <a:pPr marL="0" indent="0"/>
                <a:t>Regions Above 50% : 0</a:t>
              </a:fld>
              <a:endParaRPr lang="en-US" sz="2000" b="1" i="0" u="none" strike="noStrike">
                <a:solidFill>
                  <a:srgbClr val="000000"/>
                </a:solidFill>
                <a:latin typeface="Calibri"/>
                <a:ea typeface="+mn-ea"/>
                <a:cs typeface="Calibri"/>
              </a:endParaRPr>
            </a:p>
          </xdr:txBody>
        </xdr:sp>
        <xdr:sp macro="" textlink="Pivot!J23">
          <xdr:nvSpPr>
            <xdr:cNvPr id="48" name="TextBox 47">
              <a:extLst>
                <a:ext uri="{FF2B5EF4-FFF2-40B4-BE49-F238E27FC236}">
                  <a16:creationId xmlns:a16="http://schemas.microsoft.com/office/drawing/2014/main" id="{8E735979-ECA8-F5AB-7943-A3A5C0802B3A}"/>
                </a:ext>
              </a:extLst>
            </xdr:cNvPr>
            <xdr:cNvSpPr txBox="1"/>
          </xdr:nvSpPr>
          <xdr:spPr>
            <a:xfrm>
              <a:off x="3666533" y="5423596"/>
              <a:ext cx="3899313" cy="4382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9A46D928-A7C3-B245-A0C5-1A1D64C7FBEF}" type="TxLink">
                <a:rPr lang="en-US" sz="2000" b="1" i="0" u="none" strike="noStrike">
                  <a:solidFill>
                    <a:srgbClr val="FF0000"/>
                  </a:solidFill>
                  <a:latin typeface="Calibri"/>
                  <a:ea typeface="+mn-ea"/>
                  <a:cs typeface="Calibri"/>
                </a:rPr>
                <a:pPr marL="0" indent="0"/>
                <a:t>Regions Below 50% : 9</a:t>
              </a:fld>
              <a:endParaRPr lang="en-US" sz="2000" b="1" i="0" u="none" strike="noStrike">
                <a:solidFill>
                  <a:srgbClr val="FF0000"/>
                </a:solidFill>
                <a:latin typeface="Calibri"/>
                <a:ea typeface="+mn-ea"/>
                <a:cs typeface="Calibri"/>
              </a:endParaRPr>
            </a:p>
          </xdr:txBody>
        </xdr:sp>
        <xdr:sp macro="" textlink="Pivot!J72">
          <xdr:nvSpPr>
            <xdr:cNvPr id="49" name="TextBox 48">
              <a:extLst>
                <a:ext uri="{FF2B5EF4-FFF2-40B4-BE49-F238E27FC236}">
                  <a16:creationId xmlns:a16="http://schemas.microsoft.com/office/drawing/2014/main" id="{EC801250-ED40-4DF0-6933-4692BCF76CE5}"/>
                </a:ext>
              </a:extLst>
            </xdr:cNvPr>
            <xdr:cNvSpPr txBox="1"/>
          </xdr:nvSpPr>
          <xdr:spPr>
            <a:xfrm>
              <a:off x="3261816" y="5803203"/>
              <a:ext cx="3899312" cy="4382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DD5CA762-483E-2642-B1E8-8FAB72629303}" type="TxLink">
                <a:rPr lang="en-US" sz="2000" b="1" i="0" u="none" strike="noStrike">
                  <a:solidFill>
                    <a:srgbClr val="000000"/>
                  </a:solidFill>
                  <a:latin typeface="Calibri"/>
                  <a:ea typeface="+mn-ea"/>
                  <a:cs typeface="Calibri"/>
                </a:rPr>
                <a:pPr marL="0" indent="0"/>
                <a:t>RMs Above 50% : 1</a:t>
              </a:fld>
              <a:endParaRPr lang="en-US" sz="2000" b="1" i="0" u="none" strike="noStrike">
                <a:solidFill>
                  <a:srgbClr val="000000"/>
                </a:solidFill>
                <a:latin typeface="Calibri"/>
                <a:ea typeface="+mn-ea"/>
                <a:cs typeface="Calibri"/>
              </a:endParaRPr>
            </a:p>
          </xdr:txBody>
        </xdr:sp>
        <xdr:sp macro="" textlink="Pivot!J73">
          <xdr:nvSpPr>
            <xdr:cNvPr id="50" name="TextBox 49">
              <a:extLst>
                <a:ext uri="{FF2B5EF4-FFF2-40B4-BE49-F238E27FC236}">
                  <a16:creationId xmlns:a16="http://schemas.microsoft.com/office/drawing/2014/main" id="{CA89DD83-4A66-132A-3C5A-B3E844749189}"/>
                </a:ext>
              </a:extLst>
            </xdr:cNvPr>
            <xdr:cNvSpPr txBox="1"/>
          </xdr:nvSpPr>
          <xdr:spPr>
            <a:xfrm>
              <a:off x="3662626" y="6217974"/>
              <a:ext cx="3899313" cy="43822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C180EB01-1E76-C043-A6F0-D66805A0EF8D}" type="TxLink">
                <a:rPr lang="en-US" sz="2000" b="1" i="0" u="none" strike="noStrike">
                  <a:solidFill>
                    <a:srgbClr val="FF0000"/>
                  </a:solidFill>
                  <a:latin typeface="Calibri"/>
                  <a:ea typeface="+mn-ea"/>
                  <a:cs typeface="Calibri"/>
                </a:rPr>
                <a:pPr marL="0" indent="0"/>
                <a:t>RMs Below 50% : 44</a:t>
              </a:fld>
              <a:endParaRPr lang="en-US" sz="2000" b="1" i="0" u="none" strike="noStrike">
                <a:solidFill>
                  <a:srgbClr val="FF0000"/>
                </a:solidFill>
                <a:latin typeface="Calibri"/>
                <a:ea typeface="+mn-ea"/>
                <a:cs typeface="Calibri"/>
              </a:endParaRPr>
            </a:p>
          </xdr:txBody>
        </xdr:sp>
      </xdr:grpSp>
    </xdr:grpSp>
    <xdr:clientData/>
  </xdr:twoCellAnchor>
  <xdr:twoCellAnchor>
    <xdr:from>
      <xdr:col>3</xdr:col>
      <xdr:colOff>663431</xdr:colOff>
      <xdr:row>34</xdr:row>
      <xdr:rowOff>56864</xdr:rowOff>
    </xdr:from>
    <xdr:to>
      <xdr:col>9</xdr:col>
      <xdr:colOff>231252</xdr:colOff>
      <xdr:row>49</xdr:row>
      <xdr:rowOff>129652</xdr:rowOff>
    </xdr:to>
    <xdr:graphicFrame macro="">
      <xdr:nvGraphicFramePr>
        <xdr:cNvPr id="56" name="Chart 55">
          <a:extLst>
            <a:ext uri="{FF2B5EF4-FFF2-40B4-BE49-F238E27FC236}">
              <a16:creationId xmlns:a16="http://schemas.microsoft.com/office/drawing/2014/main" id="{94A4AFA3-2D0A-644B-A2C7-2C82C77F8E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689581</xdr:colOff>
      <xdr:row>31</xdr:row>
      <xdr:rowOff>138662</xdr:rowOff>
    </xdr:from>
    <xdr:to>
      <xdr:col>8</xdr:col>
      <xdr:colOff>302094</xdr:colOff>
      <xdr:row>33</xdr:row>
      <xdr:rowOff>171553</xdr:rowOff>
    </xdr:to>
    <xdr:sp macro="" textlink="">
      <xdr:nvSpPr>
        <xdr:cNvPr id="57" name="Rounded Rectangle 56">
          <a:extLst>
            <a:ext uri="{FF2B5EF4-FFF2-40B4-BE49-F238E27FC236}">
              <a16:creationId xmlns:a16="http://schemas.microsoft.com/office/drawing/2014/main" id="{38EE2416-C41D-FC41-9A67-FEB2843C8E16}"/>
            </a:ext>
          </a:extLst>
        </xdr:cNvPr>
        <xdr:cNvSpPr/>
      </xdr:nvSpPr>
      <xdr:spPr>
        <a:xfrm>
          <a:off x="4025700" y="6602393"/>
          <a:ext cx="2948633" cy="449906"/>
        </a:xfrm>
        <a:prstGeom prst="roundRect">
          <a:avLst/>
        </a:prstGeom>
        <a:solidFill>
          <a:srgbClr val="FF0000"/>
        </a:solidFill>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n-US" sz="2000" b="1" i="0" u="none" strike="noStrike">
              <a:solidFill>
                <a:schemeClr val="bg1"/>
              </a:solidFill>
              <a:latin typeface="Calibri"/>
              <a:cs typeface="Calibri"/>
            </a:rPr>
            <a:t>RMs</a:t>
          </a:r>
          <a:r>
            <a:rPr lang="en-US" sz="2000" b="1" i="0" u="none" strike="noStrike" baseline="0">
              <a:solidFill>
                <a:schemeClr val="bg1"/>
              </a:solidFill>
              <a:latin typeface="Calibri"/>
              <a:cs typeface="Calibri"/>
            </a:rPr>
            <a:t> - Below 100%</a:t>
          </a:r>
          <a:endParaRPr lang="en-US" sz="2000" b="1" i="0" u="none" strike="noStrike">
            <a:solidFill>
              <a:schemeClr val="bg1"/>
            </a:solidFill>
            <a:latin typeface="Calibri"/>
            <a:cs typeface="Calibri"/>
          </a:endParaRPr>
        </a:p>
      </xdr:txBody>
    </xdr:sp>
    <xdr:clientData/>
  </xdr:twoCellAnchor>
  <xdr:twoCellAnchor>
    <xdr:from>
      <xdr:col>10</xdr:col>
      <xdr:colOff>0</xdr:colOff>
      <xdr:row>34</xdr:row>
      <xdr:rowOff>-1</xdr:rowOff>
    </xdr:from>
    <xdr:to>
      <xdr:col>15</xdr:col>
      <xdr:colOff>401851</xdr:colOff>
      <xdr:row>49</xdr:row>
      <xdr:rowOff>113730</xdr:rowOff>
    </xdr:to>
    <xdr:graphicFrame macro="">
      <xdr:nvGraphicFramePr>
        <xdr:cNvPr id="59" name="Chart 58">
          <a:extLst>
            <a:ext uri="{FF2B5EF4-FFF2-40B4-BE49-F238E27FC236}">
              <a16:creationId xmlns:a16="http://schemas.microsoft.com/office/drawing/2014/main" id="{E9DEB8EA-9231-FA4D-AEF7-0B09AFB9D9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16</xdr:col>
      <xdr:colOff>0</xdr:colOff>
      <xdr:row>35</xdr:row>
      <xdr:rowOff>40563</xdr:rowOff>
    </xdr:from>
    <xdr:to>
      <xdr:col>21</xdr:col>
      <xdr:colOff>401851</xdr:colOff>
      <xdr:row>48</xdr:row>
      <xdr:rowOff>73166</xdr:rowOff>
    </xdr:to>
    <xdr:graphicFrame macro="">
      <xdr:nvGraphicFramePr>
        <xdr:cNvPr id="60" name="Chart 59">
          <a:extLst>
            <a:ext uri="{FF2B5EF4-FFF2-40B4-BE49-F238E27FC236}">
              <a16:creationId xmlns:a16="http://schemas.microsoft.com/office/drawing/2014/main" id="{1B1028AF-FFB7-CF4B-A997-5E8539114E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22</xdr:col>
      <xdr:colOff>189552</xdr:colOff>
      <xdr:row>35</xdr:row>
      <xdr:rowOff>40563</xdr:rowOff>
    </xdr:from>
    <xdr:to>
      <xdr:col>27</xdr:col>
      <xdr:colOff>591403</xdr:colOff>
      <xdr:row>49</xdr:row>
      <xdr:rowOff>0</xdr:rowOff>
    </xdr:to>
    <xdr:graphicFrame macro="">
      <xdr:nvGraphicFramePr>
        <xdr:cNvPr id="61" name="Chart 60">
          <a:extLst>
            <a:ext uri="{FF2B5EF4-FFF2-40B4-BE49-F238E27FC236}">
              <a16:creationId xmlns:a16="http://schemas.microsoft.com/office/drawing/2014/main" id="{8177E714-DC38-1944-AD90-0630E12AD1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10</xdr:col>
      <xdr:colOff>805695</xdr:colOff>
      <xdr:row>31</xdr:row>
      <xdr:rowOff>138662</xdr:rowOff>
    </xdr:from>
    <xdr:to>
      <xdr:col>14</xdr:col>
      <xdr:colOff>418209</xdr:colOff>
      <xdr:row>33</xdr:row>
      <xdr:rowOff>171553</xdr:rowOff>
    </xdr:to>
    <xdr:sp macro="" textlink="">
      <xdr:nvSpPr>
        <xdr:cNvPr id="62" name="Rounded Rectangle 61">
          <a:extLst>
            <a:ext uri="{FF2B5EF4-FFF2-40B4-BE49-F238E27FC236}">
              <a16:creationId xmlns:a16="http://schemas.microsoft.com/office/drawing/2014/main" id="{6CA139C3-D02B-EA44-A789-582441FC617A}"/>
            </a:ext>
          </a:extLst>
        </xdr:cNvPr>
        <xdr:cNvSpPr/>
      </xdr:nvSpPr>
      <xdr:spPr>
        <a:xfrm>
          <a:off x="9145994" y="6602393"/>
          <a:ext cx="2948633" cy="449906"/>
        </a:xfrm>
        <a:prstGeom prst="roundRect">
          <a:avLst/>
        </a:prstGeom>
        <a:solidFill>
          <a:srgbClr val="FF0000"/>
        </a:solidFill>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n-US" sz="2000" b="1" i="0" u="none" strike="noStrike">
              <a:solidFill>
                <a:schemeClr val="bg1"/>
              </a:solidFill>
              <a:latin typeface="Calibri"/>
              <a:cs typeface="Calibri"/>
            </a:rPr>
            <a:t>RMs</a:t>
          </a:r>
          <a:r>
            <a:rPr lang="en-US" sz="2000" b="1" i="0" u="none" strike="noStrike" baseline="0">
              <a:solidFill>
                <a:schemeClr val="bg1"/>
              </a:solidFill>
              <a:latin typeface="Calibri"/>
              <a:cs typeface="Calibri"/>
            </a:rPr>
            <a:t> - Below 100%</a:t>
          </a:r>
          <a:endParaRPr lang="en-US" sz="2000" b="1" i="0" u="none" strike="noStrike">
            <a:solidFill>
              <a:schemeClr val="bg1"/>
            </a:solidFill>
            <a:latin typeface="Calibri"/>
            <a:cs typeface="Calibri"/>
          </a:endParaRPr>
        </a:p>
      </xdr:txBody>
    </xdr:sp>
    <xdr:clientData/>
  </xdr:twoCellAnchor>
  <xdr:twoCellAnchor>
    <xdr:from>
      <xdr:col>17</xdr:col>
      <xdr:colOff>105922</xdr:colOff>
      <xdr:row>31</xdr:row>
      <xdr:rowOff>138662</xdr:rowOff>
    </xdr:from>
    <xdr:to>
      <xdr:col>20</xdr:col>
      <xdr:colOff>552465</xdr:colOff>
      <xdr:row>33</xdr:row>
      <xdr:rowOff>171553</xdr:rowOff>
    </xdr:to>
    <xdr:sp macro="" textlink="">
      <xdr:nvSpPr>
        <xdr:cNvPr id="63" name="Rounded Rectangle 62">
          <a:extLst>
            <a:ext uri="{FF2B5EF4-FFF2-40B4-BE49-F238E27FC236}">
              <a16:creationId xmlns:a16="http://schemas.microsoft.com/office/drawing/2014/main" id="{661AFA85-8321-DA45-9FF3-18E2D127A50D}"/>
            </a:ext>
          </a:extLst>
        </xdr:cNvPr>
        <xdr:cNvSpPr/>
      </xdr:nvSpPr>
      <xdr:spPr>
        <a:xfrm>
          <a:off x="14284429" y="6602393"/>
          <a:ext cx="2948633" cy="449906"/>
        </a:xfrm>
        <a:prstGeom prst="roundRect">
          <a:avLst/>
        </a:prstGeom>
        <a:solidFill>
          <a:srgbClr val="FF0000"/>
        </a:solidFill>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n-US" sz="2000" b="1" i="0" u="none" strike="noStrike">
              <a:solidFill>
                <a:schemeClr val="bg1"/>
              </a:solidFill>
              <a:latin typeface="Calibri"/>
              <a:cs typeface="Calibri"/>
            </a:rPr>
            <a:t>RMs</a:t>
          </a:r>
          <a:r>
            <a:rPr lang="en-US" sz="2000" b="1" i="0" u="none" strike="noStrike" baseline="0">
              <a:solidFill>
                <a:schemeClr val="bg1"/>
              </a:solidFill>
              <a:latin typeface="Calibri"/>
              <a:cs typeface="Calibri"/>
            </a:rPr>
            <a:t> - Below 100%</a:t>
          </a:r>
          <a:endParaRPr lang="en-US" sz="2000" b="1" i="0" u="none" strike="noStrike">
            <a:solidFill>
              <a:schemeClr val="bg1"/>
            </a:solidFill>
            <a:latin typeface="Calibri"/>
            <a:cs typeface="Calibri"/>
          </a:endParaRPr>
        </a:p>
      </xdr:txBody>
    </xdr:sp>
    <xdr:clientData/>
  </xdr:twoCellAnchor>
  <xdr:twoCellAnchor>
    <xdr:from>
      <xdr:col>23</xdr:col>
      <xdr:colOff>194699</xdr:colOff>
      <xdr:row>31</xdr:row>
      <xdr:rowOff>138662</xdr:rowOff>
    </xdr:from>
    <xdr:to>
      <xdr:col>26</xdr:col>
      <xdr:colOff>641243</xdr:colOff>
      <xdr:row>33</xdr:row>
      <xdr:rowOff>171553</xdr:rowOff>
    </xdr:to>
    <xdr:sp macro="" textlink="">
      <xdr:nvSpPr>
        <xdr:cNvPr id="64" name="Rounded Rectangle 63">
          <a:extLst>
            <a:ext uri="{FF2B5EF4-FFF2-40B4-BE49-F238E27FC236}">
              <a16:creationId xmlns:a16="http://schemas.microsoft.com/office/drawing/2014/main" id="{35EBDA89-6F63-AB42-8967-D2A9A1DAD704}"/>
            </a:ext>
          </a:extLst>
        </xdr:cNvPr>
        <xdr:cNvSpPr/>
      </xdr:nvSpPr>
      <xdr:spPr>
        <a:xfrm>
          <a:off x="19377386" y="6602393"/>
          <a:ext cx="2948633" cy="449906"/>
        </a:xfrm>
        <a:prstGeom prst="roundRect">
          <a:avLst/>
        </a:prstGeom>
        <a:solidFill>
          <a:srgbClr val="FF0000"/>
        </a:solidFill>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n-US" sz="2000" b="1" i="0" u="none" strike="noStrike">
              <a:solidFill>
                <a:schemeClr val="bg1"/>
              </a:solidFill>
              <a:latin typeface="Calibri"/>
              <a:cs typeface="Calibri"/>
            </a:rPr>
            <a:t>RMs</a:t>
          </a:r>
          <a:r>
            <a:rPr lang="en-US" sz="2000" b="1" i="0" u="none" strike="noStrike" baseline="0">
              <a:solidFill>
                <a:schemeClr val="bg1"/>
              </a:solidFill>
              <a:latin typeface="Calibri"/>
              <a:cs typeface="Calibri"/>
            </a:rPr>
            <a:t> - Below 100%</a:t>
          </a:r>
          <a:endParaRPr lang="en-US" sz="2000" b="1" i="0" u="none" strike="noStrike">
            <a:solidFill>
              <a:schemeClr val="bg1"/>
            </a:solidFill>
            <a:latin typeface="Calibri"/>
            <a:cs typeface="Calibri"/>
          </a:endParaRPr>
        </a:p>
      </xdr:txBody>
    </xdr:sp>
    <xdr:clientData/>
  </xdr:twoCellAnchor>
  <xdr:twoCellAnchor>
    <xdr:from>
      <xdr:col>0</xdr:col>
      <xdr:colOff>473880</xdr:colOff>
      <xdr:row>4</xdr:row>
      <xdr:rowOff>75821</xdr:rowOff>
    </xdr:from>
    <xdr:to>
      <xdr:col>2</xdr:col>
      <xdr:colOff>693474</xdr:colOff>
      <xdr:row>15</xdr:row>
      <xdr:rowOff>194101</xdr:rowOff>
    </xdr:to>
    <xdr:grpSp>
      <xdr:nvGrpSpPr>
        <xdr:cNvPr id="68" name="Group 67">
          <a:extLst>
            <a:ext uri="{FF2B5EF4-FFF2-40B4-BE49-F238E27FC236}">
              <a16:creationId xmlns:a16="http://schemas.microsoft.com/office/drawing/2014/main" id="{4F45B493-C370-1EB9-4919-89B11130163C}"/>
            </a:ext>
          </a:extLst>
        </xdr:cNvPr>
        <xdr:cNvGrpSpPr/>
      </xdr:nvGrpSpPr>
      <xdr:grpSpPr>
        <a:xfrm>
          <a:off x="473880" y="909851"/>
          <a:ext cx="1887654" cy="2411862"/>
          <a:chOff x="473880" y="909851"/>
          <a:chExt cx="1887654" cy="2411862"/>
        </a:xfrm>
      </xdr:grpSpPr>
      <xdr:sp macro="" textlink="">
        <xdr:nvSpPr>
          <xdr:cNvPr id="54" name="Rounded Rectangle 53">
            <a:extLst>
              <a:ext uri="{FF2B5EF4-FFF2-40B4-BE49-F238E27FC236}">
                <a16:creationId xmlns:a16="http://schemas.microsoft.com/office/drawing/2014/main" id="{48A0E228-9B09-FE37-0A5C-8861D8AC6AD9}"/>
              </a:ext>
            </a:extLst>
          </xdr:cNvPr>
          <xdr:cNvSpPr/>
        </xdr:nvSpPr>
        <xdr:spPr>
          <a:xfrm>
            <a:off x="1452547" y="2507899"/>
            <a:ext cx="908987" cy="777545"/>
          </a:xfrm>
          <a:prstGeom prst="round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endParaRPr lang="en-US" sz="2000" b="1" i="0" u="none" strike="noStrike">
              <a:solidFill>
                <a:schemeClr val="bg1"/>
              </a:solidFill>
              <a:latin typeface="Calibri"/>
              <a:cs typeface="Calibri"/>
            </a:endParaRPr>
          </a:p>
        </xdr:txBody>
      </xdr:sp>
      <xdr:sp macro="" textlink="">
        <xdr:nvSpPr>
          <xdr:cNvPr id="55" name="Rounded Rectangle 54">
            <a:extLst>
              <a:ext uri="{FF2B5EF4-FFF2-40B4-BE49-F238E27FC236}">
                <a16:creationId xmlns:a16="http://schemas.microsoft.com/office/drawing/2014/main" id="{6F0ACE58-57E5-5ABC-6173-A3117EB152E1}"/>
              </a:ext>
            </a:extLst>
          </xdr:cNvPr>
          <xdr:cNvSpPr/>
        </xdr:nvSpPr>
        <xdr:spPr>
          <a:xfrm>
            <a:off x="473880" y="910231"/>
            <a:ext cx="908987" cy="2407313"/>
          </a:xfrm>
          <a:prstGeom prst="round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endParaRPr lang="en-US" sz="2000" b="1" i="0" u="none" strike="noStrike">
              <a:solidFill>
                <a:schemeClr val="bg1"/>
              </a:solidFill>
              <a:latin typeface="Calibri"/>
              <a:cs typeface="Calibri"/>
            </a:endParaRPr>
          </a:p>
        </xdr:txBody>
      </xdr:sp>
      <xdr:pic>
        <xdr:nvPicPr>
          <xdr:cNvPr id="58" name="Graphic 57" descr="Meeting">
            <a:extLst>
              <a:ext uri="{FF2B5EF4-FFF2-40B4-BE49-F238E27FC236}">
                <a16:creationId xmlns:a16="http://schemas.microsoft.com/office/drawing/2014/main" id="{A0D9A27E-4632-8017-E72E-0678FE3CA627}"/>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1541280" y="2553924"/>
            <a:ext cx="731520" cy="731520"/>
          </a:xfrm>
          <a:prstGeom prst="rect">
            <a:avLst/>
          </a:prstGeom>
        </xdr:spPr>
      </xdr:pic>
      <xdr:pic>
        <xdr:nvPicPr>
          <xdr:cNvPr id="65" name="Graphic 64" descr="Home">
            <a:hlinkClick xmlns:r="http://schemas.openxmlformats.org/officeDocument/2006/relationships" r:id="rId11"/>
            <a:extLst>
              <a:ext uri="{FF2B5EF4-FFF2-40B4-BE49-F238E27FC236}">
                <a16:creationId xmlns:a16="http://schemas.microsoft.com/office/drawing/2014/main" id="{A1951E73-D128-62A8-6FF8-CE5C7326B503}"/>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 uri="{96DAC541-7B7A-43D3-8B79-37D633B846F1}">
                <asvg:svgBlip xmlns:asvg="http://schemas.microsoft.com/office/drawing/2016/SVG/main" r:embed="rId13"/>
              </a:ext>
            </a:extLst>
          </a:blip>
          <a:stretch>
            <a:fillRect/>
          </a:stretch>
        </xdr:blipFill>
        <xdr:spPr>
          <a:xfrm>
            <a:off x="562613" y="909851"/>
            <a:ext cx="731520" cy="731520"/>
          </a:xfrm>
          <a:prstGeom prst="rect">
            <a:avLst/>
          </a:prstGeom>
        </xdr:spPr>
      </xdr:pic>
      <xdr:pic>
        <xdr:nvPicPr>
          <xdr:cNvPr id="66" name="Graphic 65" descr="Statistics">
            <a:hlinkClick xmlns:r="http://schemas.openxmlformats.org/officeDocument/2006/relationships" r:id="rId14"/>
            <a:extLst>
              <a:ext uri="{FF2B5EF4-FFF2-40B4-BE49-F238E27FC236}">
                <a16:creationId xmlns:a16="http://schemas.microsoft.com/office/drawing/2014/main" id="{BC79418D-1A8A-FFC4-2B8F-F47734E19A6E}"/>
              </a:ext>
            </a:extLst>
          </xdr:cNvPr>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 uri="{96DAC541-7B7A-43D3-8B79-37D633B846F1}">
                <asvg:svgBlip xmlns:asvg="http://schemas.microsoft.com/office/drawing/2016/SVG/main" r:embed="rId16"/>
              </a:ext>
            </a:extLst>
          </a:blip>
          <a:stretch>
            <a:fillRect/>
          </a:stretch>
        </xdr:blipFill>
        <xdr:spPr>
          <a:xfrm>
            <a:off x="562613" y="1747747"/>
            <a:ext cx="731520" cy="731520"/>
          </a:xfrm>
          <a:prstGeom prst="rect">
            <a:avLst/>
          </a:prstGeom>
        </xdr:spPr>
      </xdr:pic>
      <xdr:pic>
        <xdr:nvPicPr>
          <xdr:cNvPr id="67" name="Graphic 66" descr="Bar graph with downward trend">
            <a:hlinkClick xmlns:r="http://schemas.openxmlformats.org/officeDocument/2006/relationships" r:id="rId17"/>
            <a:extLst>
              <a:ext uri="{FF2B5EF4-FFF2-40B4-BE49-F238E27FC236}">
                <a16:creationId xmlns:a16="http://schemas.microsoft.com/office/drawing/2014/main" id="{FE2374F3-6D6F-931B-156D-BC3F3E9BD63F}"/>
              </a:ext>
            </a:extLst>
          </xdr:cNvPr>
          <xdr:cNvPicPr>
            <a:picLocks noChangeAspect="1"/>
          </xdr:cNvPicPr>
        </xdr:nvPicPr>
        <xdr:blipFill>
          <a:blip xmlns:r="http://schemas.openxmlformats.org/officeDocument/2006/relationships" r:embed="rId18">
            <a:extLst>
              <a:ext uri="{28A0092B-C50C-407E-A947-70E740481C1C}">
                <a14:useLocalDpi xmlns:a14="http://schemas.microsoft.com/office/drawing/2010/main" val="0"/>
              </a:ext>
              <a:ext uri="{96DAC541-7B7A-43D3-8B79-37D633B846F1}">
                <asvg:svgBlip xmlns:asvg="http://schemas.microsoft.com/office/drawing/2016/SVG/main" r:embed="rId19"/>
              </a:ext>
            </a:extLst>
          </a:blip>
          <a:stretch>
            <a:fillRect/>
          </a:stretch>
        </xdr:blipFill>
        <xdr:spPr>
          <a:xfrm>
            <a:off x="562613" y="2590193"/>
            <a:ext cx="731520" cy="731520"/>
          </a:xfrm>
          <a:prstGeom prst="rect">
            <a:avLst/>
          </a:prstGeom>
        </xdr:spPr>
      </xdr:pic>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764.990060763892" createdVersion="8" refreshedVersion="8" minRefreshableVersion="3" recordCount="270" xr:uid="{008B8A06-D09D-6144-A995-A41BECA38C94}">
  <cacheSource type="worksheet">
    <worksheetSource name="Data_Set"/>
  </cacheSource>
  <cacheFields count="17">
    <cacheField name="RM" numFmtId="0">
      <sharedItems count="45">
        <s v="Essam Mohamed Ahmed Ahmed El Taweel "/>
        <s v="Aly Magdy Aly Aly Salem"/>
        <s v="Hossam El-Hassan Youssef Ramadan"/>
        <s v="Mohamed El Sayed Abdel Aal Abdel Latif"/>
        <s v="Mahmoud Saad Abdallah Abo Zied"/>
        <s v="Mahmoud Samy Saad Abo El-Enein El-Hosary"/>
        <s v="Mohamed Emad Mahmoud Kamal Abdel-Hamid El-Khatib"/>
        <s v="Mahmoud Fekry Kasem Mahmoud Matrod"/>
        <s v="Asmaa Mahmoud Hosny"/>
        <s v="Ahmed Shaker Abbas Mohamed El Sayed "/>
        <s v="Mohamed Aly Abdel-Fattah Atteya"/>
        <s v="Mohamed Maher Abdel Moamen Naser "/>
        <s v="Mahmoud Talaat Mahmoud Hafez El Kosary"/>
        <s v="Mohamed Mostafa Sayed Sobeh"/>
        <s v="Abdel Kader Mohamed Abdel Kader Mohamed "/>
        <s v="Hadeer Magdy Hamed Abdel-Ghany"/>
        <s v="Mohamed Mahmoud Abd El Atty"/>
        <s v="Ahmed Mohamed Ahmed Mahmoud Osman"/>
        <s v="Marwan Ahmed  El Nawasany "/>
        <s v="Mahmoud Sabry Saad Abdel Latif"/>
        <s v="Mohamed Ahmed Othman Mohamed "/>
        <s v="Ahmed Mohamed Mohamed Abdel Gwad Ismail "/>
        <s v="Karim Salah El Din Sayed Mahmoud El Hariri"/>
        <s v="Mohamed Ramadan Eissa"/>
        <s v="Botros Ishaq Helmy Nageuib"/>
        <s v="Wael Mahmoud Shehata Ibrahim El Rouby"/>
        <s v="Mohamed Adly "/>
        <s v="Karim Mohamed Abdel Hamid Bondok "/>
        <s v="Ahmed Hassan Mohamed Abdel Ghany"/>
        <s v="Asmaa Osama Mohamed El Masry"/>
        <s v="Mohamed Ahmed Mahmoud Youssef "/>
        <s v="Mohamed Ali Anwar Baz"/>
        <s v="Ahmed Hussein Fattouh"/>
        <s v="Mohamed Ahmed Mohamed Moussa Sallam "/>
        <s v="Mohamed Hatem Hassan Tawfik"/>
        <s v="Hesham Abdel Hamid Mohamed Abdullah"/>
        <s v="Ahmed Mohamed Taher  Othman "/>
        <s v="Ahmed Ezzat El Sayed Mohamed Gabr"/>
        <s v="Marwan Ahmed Khaled El-Mehdawy"/>
        <s v="Ahmed Mohamed El Metwaly El Lawendy"/>
        <s v="Mahmoud Talaat Sayed Aly El Khatib"/>
        <s v="Mostafa Abd Elaziz Abdel Maksoud Mekkawy"/>
        <s v="Beshoy Yehia Riad Youssef "/>
        <s v="Yehia Mohamed Reda Abdel Wahab Lashin"/>
        <s v="Hisham Ahmed Ibrahim Mekky"/>
      </sharedItems>
    </cacheField>
    <cacheField name="Month" numFmtId="0">
      <sharedItems count="6">
        <s v="June"/>
        <s v="May"/>
        <s v="April"/>
        <s v="March"/>
        <s v="Feb"/>
        <s v="Jan"/>
      </sharedItems>
    </cacheField>
    <cacheField name="Officer code " numFmtId="0">
      <sharedItems/>
    </cacheField>
    <cacheField name="Computer No" numFmtId="0">
      <sharedItems containsSemiMixedTypes="0" containsString="0" containsNumber="1" containsInteger="1" minValue="5715" maxValue="38116"/>
    </cacheField>
    <cacheField name="Region " numFmtId="0">
      <sharedItems count="9">
        <s v="Giza &amp; October Region"/>
        <s v="Heliopolis Region"/>
        <s v="Industrial, Ports &amp; Canal Region"/>
        <s v="Down Town &amp; Maadi Region"/>
        <s v="New Cairo Region"/>
        <s v="Nasr City Region"/>
        <s v="Touristic Cities Region"/>
        <s v="Alex Region"/>
        <s v="Delta &amp; Upper Egypt I Region"/>
      </sharedItems>
    </cacheField>
    <cacheField name="Live Accounts - Achievements" numFmtId="0">
      <sharedItems containsString="0" containsBlank="1" containsNumber="1" containsInteger="1" minValue="72" maxValue="1811"/>
    </cacheField>
    <cacheField name="Live Accounts - Target" numFmtId="0">
      <sharedItems containsString="0" containsBlank="1" containsNumber="1" minValue="279.99999999999989" maxValue="490.00000000000023"/>
    </cacheField>
    <cacheField name="Live Accounts - %" numFmtId="9">
      <sharedItems containsString="0" containsBlank="1" containsNumber="1" minValue="0.2" maxValue="5.6593750000000007" count="256">
        <n v="0.85750000000000015"/>
        <n v="1.9952380952380953"/>
        <n v="2.5899999999999985"/>
        <n v="0.9073684210526316"/>
        <n v="0.99523809523809526"/>
        <n v="1.7285714285714286"/>
        <n v="1.6874999999999991"/>
        <n v="1.2738095238095237"/>
        <n v="1.4047619047619047"/>
        <n v="0.37555555555555553"/>
        <n v="0.76666666666666672"/>
        <n v="1.8333333333333333"/>
        <n v="1.4595238095238094"/>
        <n v="0.57999999999999952"/>
        <n v="1.6214285714285714"/>
        <n v="1.115"/>
        <n v="0.85238095238095213"/>
        <n v="1.5809523809523811"/>
        <n v="0.71707317073170729"/>
        <n v="1.1642857142857144"/>
        <n v="0.71750000000000036"/>
        <n v="1.0938775510204082"/>
        <n v="1.0749999999999997"/>
        <n v="0.36428571428571427"/>
        <n v="0.75952380952380949"/>
        <n v="0.81666666666666665"/>
        <n v="0.3880952380952381"/>
        <n v="0.59285714285714286"/>
        <n v="1.5119047619047619"/>
        <n v="1.2119047619047616"/>
        <n v="0.60238095238095235"/>
        <n v="1.6155555555555556"/>
        <n v="0.40952380952380951"/>
        <n v="0.79047619047619044"/>
        <n v="1.0874999999999997"/>
        <n v="0.60749999999999993"/>
        <n v="1.9047619047619047"/>
        <n v="0.80714285714285716"/>
        <n v="0.93809523809523809"/>
        <n v="0.86736842105263157"/>
        <n v="1.1404761904761904"/>
        <n v="0.38095238095238093"/>
        <n v="0.79523809523809519"/>
        <n v="0.41904761904761906"/>
        <n v="0.55306122448979567"/>
        <n v="0.50000000000000011"/>
        <n v="1.2113095238095237"/>
        <n v="2.6874999999999987"/>
        <n v="1.1631578947368422"/>
        <n v="1.1041666666666667"/>
        <n v="1.0714285714285714"/>
        <n v="0.90624999999999956"/>
        <n v="1.0119047619047619"/>
        <n v="0.98511904761904767"/>
        <n v="0.2"/>
        <n v="0.6339285714285714"/>
        <n v="1.2470238095238095"/>
        <n v="1.4375"/>
        <n v="0.62812499999999949"/>
        <n v="0.53869047619047616"/>
        <n v="0.69687500000000002"/>
        <n v="0.45535714285714279"/>
        <n v="0.56845238095238104"/>
        <n v="0.56707317073170727"/>
        <n v="1.1517857142857142"/>
        <n v="0.76562500000000044"/>
        <n v="0.54591836734693877"/>
        <n v="0.56562499999999993"/>
        <n v="0.38690476190476192"/>
        <n v="0.66369047619047616"/>
        <m/>
        <n v="0.46130952380952384"/>
        <n v="0.9910714285714286"/>
        <n v="0.55952380952380942"/>
        <n v="0.5267857142857143"/>
        <n v="0.44444444444444442"/>
        <n v="0.62797619047619047"/>
        <n v="0.5089285714285714"/>
        <n v="0.32499999999999996"/>
        <n v="0.42812499999999992"/>
        <n v="0.33333333333333331"/>
        <n v="0.39583333333333331"/>
        <n v="0.59523809523809523"/>
        <n v="0.28947368421052633"/>
        <n v="0.36607142857142855"/>
        <n v="0.5982142857142857"/>
        <n v="0.25"/>
        <n v="0.32653061224489782"/>
        <n v="0.96428571428571452"/>
        <n v="1.5680272108843538"/>
        <n v="3.6035714285714264"/>
        <n v="3.085714285714285"/>
        <n v="1.4829931972789117"/>
        <n v="1.0428571428571423"/>
        <n v="1.5612244897959184"/>
        <n v="1.7585034013605443"/>
        <n v="1.3523809523809522"/>
        <n v="1.5782312925170068"/>
        <n v="2.2006802721088436"/>
        <n v="2.5034013605442178"/>
        <n v="0.89999999999999925"/>
        <n v="1.6836734693877551"/>
        <n v="1.3214285714285714"/>
        <n v="1.3469387755102036"/>
        <n v="2.1700680272108848"/>
        <n v="1.2020905923344947"/>
        <n v="1.3401360544217686"/>
        <n v="0.73214285714285743"/>
        <n v="2.8804664723032065"/>
        <n v="1.8642857142857134"/>
        <n v="0.47959183673469385"/>
        <n v="0.93197278911564629"/>
        <n v="0.8537414965986394"/>
        <n v="0.61904761904761907"/>
        <n v="0.88435374149659862"/>
        <n v="1.7040816326530606"/>
        <n v="0.41483516483516475"/>
        <n v="0.6952380952380951"/>
        <n v="0.87414965986394555"/>
        <n v="1.1401098901098898"/>
        <n v="0.69285714285714262"/>
        <n v="0.75714285714285701"/>
        <n v="0.94217687074829937"/>
        <n v="0.87637362637362626"/>
        <n v="0.50274725274725263"/>
        <n v="0.72180451127819534"/>
        <n v="0.79931972789115646"/>
        <n v="0.70748299319727892"/>
        <n v="0.51700680272108845"/>
        <n v="0.9285714285714286"/>
        <n v="0.83090379008746318"/>
        <n v="1.2425000000000002"/>
        <n v="2.4095238095238094"/>
        <n v="1.8349999999999989"/>
        <n v="3.0526315789473686"/>
        <n v="1.6428571428571428"/>
        <n v="1.5624999999999991"/>
        <n v="2.7190476190476192"/>
        <n v="1.7333333333333334"/>
        <n v="0.80222222222222217"/>
        <n v="1.4690476190476192"/>
        <n v="0.94761904761904758"/>
        <n v="2.5476190476190474"/>
        <n v="1.5799999999999987"/>
        <n v="1.9785714285714286"/>
        <n v="1.4524999999999999"/>
        <n v="1.2190476190476187"/>
        <n v="1.1142857142857145"/>
        <n v="1.2682926829268293"/>
        <n v="1.2047619047619047"/>
        <n v="0.97250000000000059"/>
        <n v="1.7979591836734694"/>
        <n v="1.4099999999999997"/>
        <n v="0.97142857142857142"/>
        <n v="1.3309523809523809"/>
        <n v="1.25"/>
        <n v="0.8666666666666667"/>
        <n v="1.3904761904761904"/>
        <n v="1.3190476190476186"/>
        <n v="1.1095238095238096"/>
        <n v="0.82"/>
        <n v="1.088095238095238"/>
        <n v="0.6785714285714286"/>
        <n v="0.69249999999999978"/>
        <n v="0.55499999999999994"/>
        <n v="0.75476190476190474"/>
        <n v="0.68095238095238098"/>
        <n v="0.82380952380952377"/>
        <n v="0.65052631578947373"/>
        <n v="0.56904761904761902"/>
        <n v="0.7"/>
        <n v="1"/>
        <n v="0.48163265306122427"/>
        <n v="5.6593750000000007"/>
        <n v="1.6458333333333333"/>
        <n v="1.9031249999999991"/>
        <n v="2.6657894736842107"/>
        <n v="1.3065476190476191"/>
        <n v="1.1156249999999994"/>
        <n v="1.1339285714285714"/>
        <n v="1.5059523809523809"/>
        <n v="1.6861111111111111"/>
        <n v="1.0744047619047619"/>
        <n v="0.86904761904761907"/>
        <n v="0.77499999999999936"/>
        <n v="1.1815476190476191"/>
        <n v="1.0687500000000001"/>
        <n v="1.0267857142857142"/>
        <n v="1.8869047619047623"/>
        <n v="0.58231707317073167"/>
        <n v="0.5625"/>
        <n v="1.709375000000001"/>
        <n v="1.739795918367347"/>
        <n v="0.8843749999999998"/>
        <n v="0.49107142857142855"/>
        <n v="0.63690476190476186"/>
        <n v="1.3898809523809523"/>
        <n v="0.86585365853658536"/>
        <n v="1.3303571428571428"/>
        <n v="2.0327380952380953"/>
        <n v="1.6696428571428568"/>
        <n v="0.78365384615384615"/>
        <n v="0.46388888888888891"/>
        <n v="0.61309523809523814"/>
        <n v="0.92067307692307676"/>
        <n v="0.53749999999999987"/>
        <n v="0.80312499999999987"/>
        <n v="0.72619047619047616"/>
        <n v="0.47836538461538464"/>
        <n v="0.62019230769230771"/>
        <n v="0.5368421052631579"/>
        <n v="0.51488095238095233"/>
        <n v="0.48809523809523808"/>
        <n v="0.5178571428571429"/>
        <n v="0.80714285714285727"/>
        <n v="1.1428571428571428"/>
        <n v="1.2535714285714279"/>
        <n v="3.4917293233082702"/>
        <n v="1.564625850340136"/>
        <n v="0.76071428571428523"/>
        <n v="1.510204081632653"/>
        <n v="1.58843537414966"/>
        <n v="3.4349206349206343"/>
        <n v="1.5306122448979591"/>
        <n v="0.72789115646258506"/>
        <n v="1.4693877551020409"/>
        <n v="0.61785714285714233"/>
        <n v="1.0068027210884354"/>
        <n v="0.54642857142857137"/>
        <n v="1.0306122448979589"/>
        <n v="1.2448979591836737"/>
        <n v="0.86062717770034847"/>
        <n v="0.68707482993197277"/>
        <n v="1.346428571428572"/>
        <n v="1.2186588921282797"/>
        <n v="0.76428571428571401"/>
        <n v="1.5510204081632653"/>
        <n v="1.4149659863945578"/>
        <n v="0.72448979591836737"/>
        <n v="0.3623693379790941"/>
        <n v="1.3231292517006803"/>
        <n v="0.84013605442176875"/>
        <n v="0.60884353741496577"/>
        <n v="0.74999999999999989"/>
        <n v="1.1523809523809523"/>
        <n v="1.0274725274725272"/>
        <n v="0.56428571428571406"/>
        <n v="0.61428571428571421"/>
        <n v="0.98299319727891155"/>
        <n v="0.60989010989010983"/>
        <n v="0.43131868131868123"/>
        <n v="0.39398496240601499"/>
        <n v="0.42857142857142855"/>
        <n v="0.48299319727891155"/>
        <n v="0.68367346938775508"/>
        <n v="0.40476190476190477"/>
      </sharedItems>
    </cacheField>
    <cacheField name="NTB Accounts - Achievements" numFmtId="0">
      <sharedItems containsString="0" containsBlank="1" containsNumber="1" containsInteger="1" minValue="0" maxValue="1644"/>
    </cacheField>
    <cacheField name="NTB Accounts - Target" numFmtId="0">
      <sharedItems containsString="0" containsBlank="1" containsNumber="1" minValue="139.99999999999994" maxValue="245.00000000000011"/>
    </cacheField>
    <cacheField name="NTB Accounts - %" numFmtId="9">
      <sharedItems containsString="0" containsBlank="1" containsNumber="1" minValue="0" maxValue="10.275000000000002"/>
    </cacheField>
    <cacheField name="NTB Companies - Achievements" numFmtId="0">
      <sharedItems containsString="0" containsBlank="1" containsNumber="1" containsInteger="1" minValue="0" maxValue="9"/>
    </cacheField>
    <cacheField name="NTB Companies - Target" numFmtId="0">
      <sharedItems containsString="0" containsBlank="1" containsNumber="1" containsInteger="1" minValue="1" maxValue="1"/>
    </cacheField>
    <cacheField name="NTB Companies - %" numFmtId="9">
      <sharedItems containsString="0" containsBlank="1" containsNumber="1" containsInteger="1" minValue="0" maxValue="9"/>
    </cacheField>
    <cacheField name="Penetration" numFmtId="9">
      <sharedItems containsString="0" containsBlank="1" containsNumber="1" minValue="7.2231139646869988E-2" maxValue="0.51121951219512196"/>
    </cacheField>
    <cacheField name="Target" numFmtId="0" formula=" 100%" databaseField="0"/>
    <cacheField name="Target2" numFmtId="0" formula=" 50%" databaseField="0"/>
  </cacheFields>
  <extLst>
    <ext xmlns:x14="http://schemas.microsoft.com/office/spreadsheetml/2009/9/main" uri="{725AE2AE-9491-48be-B2B4-4EB974FC3084}">
      <x14:pivotCacheDefinition pivotCacheId="87506045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70">
  <r>
    <x v="0"/>
    <x v="0"/>
    <s v="5K3"/>
    <n v="35592"/>
    <x v="0"/>
    <n v="343"/>
    <n v="399.99999999999994"/>
    <x v="0"/>
    <n v="53"/>
    <n v="199.99999999999997"/>
    <n v="0.26500000000000001"/>
    <n v="2"/>
    <n v="1"/>
    <n v="2"/>
    <n v="0.40762019957665557"/>
  </r>
  <r>
    <x v="1"/>
    <x v="0"/>
    <s v="6xy"/>
    <n v="37216"/>
    <x v="1"/>
    <n v="838"/>
    <n v="420"/>
    <x v="1"/>
    <n v="235"/>
    <n v="210"/>
    <n v="1.1190476190476191"/>
    <n v="5"/>
    <n v="1"/>
    <n v="5"/>
    <n v="0.45328527862489604"/>
  </r>
  <r>
    <x v="2"/>
    <x v="0"/>
    <s v="6ZK"/>
    <n v="37257"/>
    <x v="0"/>
    <n v="1036"/>
    <n v="400.00000000000023"/>
    <x v="2"/>
    <n v="190"/>
    <n v="200.00000000000011"/>
    <n v="0.94999999999999951"/>
    <n v="5"/>
    <n v="1"/>
    <n v="5"/>
    <n v="0.28658404000869753"/>
  </r>
  <r>
    <x v="3"/>
    <x v="0"/>
    <s v="6TQ"/>
    <n v="35172"/>
    <x v="2"/>
    <n v="431"/>
    <n v="475"/>
    <x v="3"/>
    <n v="83"/>
    <n v="237.5"/>
    <n v="0.34947368421052633"/>
    <n v="1"/>
    <n v="1"/>
    <n v="1"/>
    <n v="0.12330255296034763"/>
  </r>
  <r>
    <x v="4"/>
    <x v="0"/>
    <s v="7MH"/>
    <n v="38116"/>
    <x v="3"/>
    <n v="418"/>
    <n v="420"/>
    <x v="4"/>
    <n v="111"/>
    <n v="210"/>
    <n v="0.52857142857142858"/>
    <n v="5"/>
    <n v="1"/>
    <n v="5"/>
    <n v="0.29706717123935666"/>
  </r>
  <r>
    <x v="5"/>
    <x v="0"/>
    <s v="7KP"/>
    <n v="38014"/>
    <x v="1"/>
    <n v="726"/>
    <n v="420"/>
    <x v="5"/>
    <n v="155"/>
    <n v="210"/>
    <n v="0.73809523809523814"/>
    <n v="3"/>
    <n v="1"/>
    <n v="3"/>
    <n v="0.47412407585985211"/>
  </r>
  <r>
    <x v="6"/>
    <x v="0"/>
    <s v="7IN"/>
    <n v="37839"/>
    <x v="0"/>
    <n v="675"/>
    <n v="400.00000000000023"/>
    <x v="6"/>
    <n v="192"/>
    <n v="200.00000000000011"/>
    <n v="0.95999999999999941"/>
    <n v="7"/>
    <n v="1"/>
    <n v="7"/>
    <n v="0.39722675367047311"/>
  </r>
  <r>
    <x v="7"/>
    <x v="0"/>
    <s v="6AG"/>
    <n v="35997"/>
    <x v="1"/>
    <n v="535"/>
    <n v="420"/>
    <x v="7"/>
    <n v="167"/>
    <n v="210"/>
    <n v="0.79523809523809519"/>
    <n v="2"/>
    <n v="1"/>
    <n v="2"/>
    <n v="0.33838230839139655"/>
  </r>
  <r>
    <x v="8"/>
    <x v="0"/>
    <s v="1KL"/>
    <n v="13552"/>
    <x v="4"/>
    <n v="590"/>
    <n v="420"/>
    <x v="8"/>
    <n v="100"/>
    <n v="210"/>
    <n v="0.47619047619047616"/>
    <n v="2"/>
    <n v="1"/>
    <n v="2"/>
    <n v="0.37464160560688115"/>
  </r>
  <r>
    <x v="9"/>
    <x v="0"/>
    <s v="6MU"/>
    <n v="35448"/>
    <x v="2"/>
    <n v="169"/>
    <n v="450"/>
    <x v="9"/>
    <n v="30"/>
    <n v="225"/>
    <n v="0.13333333333333333"/>
    <n v="0"/>
    <n v="1"/>
    <n v="0"/>
    <n v="0.35701140964298861"/>
  </r>
  <r>
    <x v="10"/>
    <x v="0"/>
    <s v="7MG"/>
    <n v="38114"/>
    <x v="5"/>
    <n v="322"/>
    <n v="420"/>
    <x v="10"/>
    <n v="188"/>
    <n v="210"/>
    <n v="0.89523809523809528"/>
    <n v="3"/>
    <n v="1"/>
    <n v="3"/>
    <n v="0.37040032349373231"/>
  </r>
  <r>
    <x v="11"/>
    <x v="0"/>
    <s v="5T4"/>
    <n v="35614"/>
    <x v="5"/>
    <n v="770"/>
    <n v="420"/>
    <x v="11"/>
    <n v="117"/>
    <n v="210"/>
    <n v="0.55714285714285716"/>
    <n v="6"/>
    <n v="1"/>
    <n v="6"/>
    <n v="0.37201851192595231"/>
  </r>
  <r>
    <x v="12"/>
    <x v="0"/>
    <s v="7BI"/>
    <n v="37408"/>
    <x v="4"/>
    <n v="613"/>
    <n v="420"/>
    <x v="12"/>
    <n v="50"/>
    <n v="210"/>
    <n v="0.23809523809523808"/>
    <n v="1"/>
    <n v="1"/>
    <n v="1"/>
    <n v="0.18615554329840045"/>
  </r>
  <r>
    <x v="13"/>
    <x v="0"/>
    <s v="7AA"/>
    <n v="37292"/>
    <x v="0"/>
    <n v="232"/>
    <n v="400.00000000000034"/>
    <x v="13"/>
    <n v="82"/>
    <n v="200.00000000000017"/>
    <n v="0.40999999999999964"/>
    <n v="4"/>
    <n v="1"/>
    <n v="4"/>
    <n v="0.41139240506329117"/>
  </r>
  <r>
    <x v="14"/>
    <x v="0"/>
    <s v="5N3"/>
    <n v="35909"/>
    <x v="1"/>
    <n v="681"/>
    <n v="420"/>
    <x v="14"/>
    <n v="76"/>
    <n v="210"/>
    <n v="0.3619047619047619"/>
    <n v="3"/>
    <n v="1"/>
    <n v="3"/>
    <n v="0.38701839639014229"/>
  </r>
  <r>
    <x v="15"/>
    <x v="0"/>
    <s v="7DY"/>
    <n v="37609"/>
    <x v="0"/>
    <n v="446"/>
    <n v="400"/>
    <x v="15"/>
    <n v="37"/>
    <n v="200"/>
    <n v="0.185"/>
    <n v="1"/>
    <n v="1"/>
    <n v="1"/>
    <n v="0.44964539007092197"/>
  </r>
  <r>
    <x v="16"/>
    <x v="0"/>
    <s v="6BZ"/>
    <n v="35976"/>
    <x v="4"/>
    <n v="358"/>
    <n v="420.00000000000011"/>
    <x v="16"/>
    <n v="69"/>
    <n v="210.00000000000006"/>
    <n v="0.32857142857142846"/>
    <n v="3"/>
    <n v="1"/>
    <n v="3"/>
    <n v="0.3081761006289308"/>
  </r>
  <r>
    <x v="17"/>
    <x v="0"/>
    <s v="5RV"/>
    <n v="34435"/>
    <x v="6"/>
    <n v="664"/>
    <n v="419.99999999999994"/>
    <x v="17"/>
    <n v="194"/>
    <n v="209.99999999999997"/>
    <n v="0.92380952380952397"/>
    <n v="5"/>
    <n v="1"/>
    <n v="5"/>
    <n v="7.8351908139142182E-2"/>
  </r>
  <r>
    <x v="18"/>
    <x v="0"/>
    <s v="6RK"/>
    <n v="36843"/>
    <x v="3"/>
    <n v="294"/>
    <n v="410"/>
    <x v="18"/>
    <n v="68"/>
    <n v="205"/>
    <n v="0.33170731707317075"/>
    <n v="2"/>
    <n v="1"/>
    <n v="2"/>
    <n v="0.30510375771172182"/>
  </r>
  <r>
    <x v="19"/>
    <x v="0"/>
    <s v="5Z4"/>
    <n v="35966"/>
    <x v="3"/>
    <n v="489"/>
    <n v="420"/>
    <x v="19"/>
    <n v="73"/>
    <n v="210"/>
    <n v="0.34761904761904761"/>
    <n v="3"/>
    <n v="1"/>
    <n v="3"/>
    <n v="0.2824180895246885"/>
  </r>
  <r>
    <x v="20"/>
    <x v="0"/>
    <s v="7LX"/>
    <n v="38085"/>
    <x v="0"/>
    <n v="287"/>
    <n v="399.99999999999977"/>
    <x v="20"/>
    <n v="25"/>
    <n v="199.99999999999989"/>
    <n v="0.12500000000000008"/>
    <n v="2"/>
    <n v="1"/>
    <n v="2"/>
    <n v="0.51121951219512196"/>
  </r>
  <r>
    <x v="21"/>
    <x v="0"/>
    <s v="1KW"/>
    <n v="6700"/>
    <x v="2"/>
    <n v="536"/>
    <n v="490"/>
    <x v="21"/>
    <n v="1"/>
    <n v="245"/>
    <n v="4.0816326530612249E-3"/>
    <n v="0"/>
    <n v="1"/>
    <n v="0"/>
    <n v="0.27453616563592365"/>
  </r>
  <r>
    <x v="22"/>
    <x v="0"/>
    <s v="5Q1"/>
    <n v="23218"/>
    <x v="0"/>
    <n v="430"/>
    <n v="400.00000000000011"/>
    <x v="22"/>
    <n v="122"/>
    <n v="200.00000000000006"/>
    <n v="0.60999999999999988"/>
    <n v="4"/>
    <n v="1"/>
    <n v="4"/>
    <n v="0.39790337283500454"/>
  </r>
  <r>
    <x v="23"/>
    <x v="0"/>
    <s v="6RW"/>
    <n v="36910"/>
    <x v="3"/>
    <n v="153"/>
    <n v="420"/>
    <x v="23"/>
    <n v="13"/>
    <n v="210"/>
    <n v="6.1904761904761907E-2"/>
    <n v="1"/>
    <n v="1"/>
    <n v="1"/>
    <n v="0.36476256022023401"/>
  </r>
  <r>
    <x v="24"/>
    <x v="0"/>
    <s v="7DF"/>
    <n v="37521"/>
    <x v="3"/>
    <n v="319"/>
    <n v="420"/>
    <x v="24"/>
    <n v="12"/>
    <n v="210"/>
    <n v="5.7142857142857141E-2"/>
    <n v="0"/>
    <n v="1"/>
    <n v="0"/>
    <n v="0.31047120418848168"/>
  </r>
  <r>
    <x v="25"/>
    <x v="0"/>
    <s v="6IR"/>
    <n v="36468"/>
    <x v="5"/>
    <n v="343"/>
    <n v="420"/>
    <x v="25"/>
    <n v="43"/>
    <n v="210"/>
    <n v="0.20476190476190476"/>
    <n v="1"/>
    <n v="1"/>
    <n v="1"/>
    <n v="0.39169139465875369"/>
  </r>
  <r>
    <x v="26"/>
    <x v="0"/>
    <s v="7lB"/>
    <n v="37968"/>
    <x v="3"/>
    <n v="163"/>
    <n v="420"/>
    <x v="26"/>
    <n v="58"/>
    <n v="210"/>
    <n v="0.27619047619047621"/>
    <n v="1"/>
    <n v="1"/>
    <n v="1"/>
    <n v="0.39927404718693282"/>
  </r>
  <r>
    <x v="27"/>
    <x v="0"/>
    <s v="1BZ"/>
    <n v="6997"/>
    <x v="5"/>
    <n v="249"/>
    <n v="420"/>
    <x v="27"/>
    <n v="11"/>
    <n v="210"/>
    <n v="5.2380952380952382E-2"/>
    <n v="0"/>
    <n v="1"/>
    <n v="0"/>
    <n v="0.34266517357222842"/>
  </r>
  <r>
    <x v="28"/>
    <x v="0"/>
    <s v="1UL"/>
    <n v="35419"/>
    <x v="6"/>
    <n v="635"/>
    <n v="420"/>
    <x v="28"/>
    <n v="190"/>
    <n v="210"/>
    <n v="0.90476190476190477"/>
    <n v="2"/>
    <n v="1"/>
    <n v="2"/>
    <n v="0.12545587162654998"/>
  </r>
  <r>
    <x v="29"/>
    <x v="0"/>
    <s v="5XN"/>
    <n v="5715"/>
    <x v="6"/>
    <n v="509"/>
    <n v="420.00000000000011"/>
    <x v="29"/>
    <n v="12"/>
    <n v="210.00000000000006"/>
    <n v="5.7142857142857127E-2"/>
    <n v="1"/>
    <n v="1"/>
    <n v="1"/>
    <n v="7.2231139646869988E-2"/>
  </r>
  <r>
    <x v="30"/>
    <x v="0"/>
    <s v="1KQ"/>
    <n v="8017"/>
    <x v="7"/>
    <n v="253"/>
    <n v="420"/>
    <x v="30"/>
    <n v="63"/>
    <n v="210"/>
    <n v="0.3"/>
    <n v="4"/>
    <n v="1"/>
    <n v="4"/>
    <n v="0.38821385176184692"/>
  </r>
  <r>
    <x v="31"/>
    <x v="0"/>
    <s v="6HF"/>
    <n v="13279"/>
    <x v="2"/>
    <n v="727"/>
    <n v="450"/>
    <x v="31"/>
    <n v="153"/>
    <n v="225"/>
    <n v="0.68"/>
    <n v="5"/>
    <n v="1"/>
    <n v="5"/>
    <n v="0.28678304239401498"/>
  </r>
  <r>
    <x v="32"/>
    <x v="0"/>
    <s v="5TH"/>
    <n v="12670"/>
    <x v="8"/>
    <n v="172"/>
    <n v="420"/>
    <x v="32"/>
    <n v="54"/>
    <n v="210"/>
    <n v="0.25714285714285712"/>
    <n v="2"/>
    <n v="1"/>
    <n v="2"/>
    <n v="0.24604810996563573"/>
  </r>
  <r>
    <x v="33"/>
    <x v="0"/>
    <s v="1EZ"/>
    <n v="6947"/>
    <x v="7"/>
    <n v="332"/>
    <n v="420"/>
    <x v="33"/>
    <n v="25"/>
    <n v="210"/>
    <n v="0.11904761904761904"/>
    <n v="0"/>
    <n v="1"/>
    <n v="0"/>
    <n v="0.32295918367346937"/>
  </r>
  <r>
    <x v="34"/>
    <x v="0"/>
    <s v="7LP"/>
    <n v="38068"/>
    <x v="0"/>
    <n v="435"/>
    <n v="400.00000000000011"/>
    <x v="34"/>
    <n v="256"/>
    <n v="200.00000000000006"/>
    <n v="1.2799999999999996"/>
    <n v="2"/>
    <n v="1"/>
    <n v="2"/>
    <n v="0.36567164179104478"/>
  </r>
  <r>
    <x v="35"/>
    <x v="0"/>
    <s v="7nf"/>
    <n v="38102"/>
    <x v="0"/>
    <n v="243"/>
    <n v="400.00000000000006"/>
    <x v="35"/>
    <n v="63"/>
    <n v="200.00000000000003"/>
    <n v="0.31499999999999995"/>
    <n v="2"/>
    <n v="1"/>
    <n v="2"/>
    <n v="0.26709573612228482"/>
  </r>
  <r>
    <x v="36"/>
    <x v="0"/>
    <s v="1C8"/>
    <n v="34130"/>
    <x v="3"/>
    <n v="800"/>
    <n v="420"/>
    <x v="36"/>
    <n v="53"/>
    <n v="210"/>
    <n v="0.25238095238095237"/>
    <n v="1"/>
    <n v="1"/>
    <n v="1"/>
    <n v="0.26042177538008826"/>
  </r>
  <r>
    <x v="37"/>
    <x v="0"/>
    <s v="6SG"/>
    <n v="36946"/>
    <x v="7"/>
    <n v="339"/>
    <n v="420"/>
    <x v="37"/>
    <n v="51"/>
    <n v="210"/>
    <n v="0.24285714285714285"/>
    <n v="3"/>
    <n v="1"/>
    <n v="3"/>
    <n v="0.32643524699599463"/>
  </r>
  <r>
    <x v="38"/>
    <x v="0"/>
    <s v="6TB"/>
    <n v="36948"/>
    <x v="7"/>
    <n v="394"/>
    <n v="420"/>
    <x v="38"/>
    <n v="141"/>
    <n v="210"/>
    <n v="0.67142857142857137"/>
    <n v="1"/>
    <n v="1"/>
    <n v="1"/>
    <n v="0.25292587776332898"/>
  </r>
  <r>
    <x v="39"/>
    <x v="0"/>
    <s v="6AK"/>
    <n v="35987"/>
    <x v="2"/>
    <n v="412"/>
    <n v="475"/>
    <x v="39"/>
    <n v="201"/>
    <n v="237.5"/>
    <n v="0.84631578947368424"/>
    <n v="2"/>
    <n v="1"/>
    <n v="2"/>
    <n v="0.29374110953058319"/>
  </r>
  <r>
    <x v="40"/>
    <x v="0"/>
    <s v="5SM"/>
    <n v="13228"/>
    <x v="8"/>
    <n v="479"/>
    <n v="420"/>
    <x v="40"/>
    <n v="160"/>
    <n v="210"/>
    <n v="0.76190476190476186"/>
    <n v="3"/>
    <n v="1"/>
    <n v="3"/>
    <n v="0.24803991446899501"/>
  </r>
  <r>
    <x v="41"/>
    <x v="0"/>
    <s v="7KY"/>
    <n v="37974"/>
    <x v="8"/>
    <n v="160"/>
    <n v="420"/>
    <x v="41"/>
    <n v="20"/>
    <n v="210"/>
    <n v="9.5238095238095233E-2"/>
    <n v="1"/>
    <n v="1"/>
    <n v="1"/>
    <n v="0.22805429864253393"/>
  </r>
  <r>
    <x v="42"/>
    <x v="0"/>
    <s v="1RU"/>
    <n v="35187"/>
    <x v="6"/>
    <n v="334"/>
    <n v="420"/>
    <x v="42"/>
    <n v="11"/>
    <n v="210"/>
    <n v="5.2380952380952382E-2"/>
    <n v="1"/>
    <n v="1"/>
    <n v="1"/>
    <n v="0.12771739130434784"/>
  </r>
  <r>
    <x v="43"/>
    <x v="0"/>
    <s v="5H9"/>
    <n v="35786"/>
    <x v="8"/>
    <n v="176"/>
    <n v="420"/>
    <x v="43"/>
    <n v="4"/>
    <n v="210"/>
    <n v="1.9047619047619049E-2"/>
    <n v="0"/>
    <n v="1"/>
    <n v="0"/>
    <n v="0.22570532915360503"/>
  </r>
  <r>
    <x v="44"/>
    <x v="0"/>
    <s v="7YP"/>
    <n v="34716"/>
    <x v="2"/>
    <n v="271"/>
    <n v="490.00000000000023"/>
    <x v="44"/>
    <n v="54"/>
    <n v="245.00000000000011"/>
    <n v="0.22040816326530602"/>
    <n v="2"/>
    <n v="1"/>
    <n v="2"/>
    <n v="0.16739130434782609"/>
  </r>
  <r>
    <x v="0"/>
    <x v="1"/>
    <s v="5K3"/>
    <n v="35592"/>
    <x v="0"/>
    <n v="160"/>
    <n v="319.99999999999994"/>
    <x v="45"/>
    <n v="57"/>
    <n v="159.99999999999997"/>
    <n v="0.35625000000000007"/>
    <n v="1"/>
    <n v="1"/>
    <n v="1"/>
    <m/>
  </r>
  <r>
    <x v="1"/>
    <x v="1"/>
    <s v="6xy"/>
    <n v="37216"/>
    <x v="1"/>
    <n v="407"/>
    <n v="336"/>
    <x v="46"/>
    <n v="172"/>
    <n v="168"/>
    <n v="1.0238095238095237"/>
    <n v="6"/>
    <n v="1"/>
    <n v="6"/>
    <m/>
  </r>
  <r>
    <x v="2"/>
    <x v="1"/>
    <s v="6ZK"/>
    <n v="37257"/>
    <x v="0"/>
    <n v="860"/>
    <n v="320.00000000000017"/>
    <x v="47"/>
    <n v="49"/>
    <n v="160.00000000000009"/>
    <n v="0.30624999999999986"/>
    <n v="3"/>
    <n v="1"/>
    <n v="3"/>
    <m/>
  </r>
  <r>
    <x v="3"/>
    <x v="1"/>
    <s v="6TQ"/>
    <n v="35172"/>
    <x v="2"/>
    <n v="442"/>
    <n v="380"/>
    <x v="48"/>
    <n v="134"/>
    <n v="190"/>
    <n v="0.70526315789473681"/>
    <n v="1"/>
    <n v="1"/>
    <n v="1"/>
    <m/>
  </r>
  <r>
    <x v="4"/>
    <x v="1"/>
    <s v="7MH"/>
    <n v="38116"/>
    <x v="3"/>
    <n v="371"/>
    <n v="336"/>
    <x v="49"/>
    <n v="108"/>
    <n v="168"/>
    <n v="0.6428571428571429"/>
    <n v="3"/>
    <n v="1"/>
    <n v="3"/>
    <m/>
  </r>
  <r>
    <x v="5"/>
    <x v="1"/>
    <s v="7KP"/>
    <n v="38014"/>
    <x v="1"/>
    <n v="360"/>
    <n v="336"/>
    <x v="50"/>
    <n v="74"/>
    <n v="168"/>
    <n v="0.44047619047619047"/>
    <n v="2"/>
    <n v="1"/>
    <n v="2"/>
    <m/>
  </r>
  <r>
    <x v="6"/>
    <x v="1"/>
    <s v="7IN"/>
    <n v="37839"/>
    <x v="0"/>
    <n v="290"/>
    <n v="320.00000000000017"/>
    <x v="51"/>
    <n v="148"/>
    <n v="160.00000000000009"/>
    <n v="0.92499999999999949"/>
    <n v="3"/>
    <n v="1"/>
    <n v="3"/>
    <m/>
  </r>
  <r>
    <x v="7"/>
    <x v="1"/>
    <s v="6AG"/>
    <n v="35997"/>
    <x v="1"/>
    <n v="340"/>
    <n v="336"/>
    <x v="52"/>
    <n v="41"/>
    <n v="168"/>
    <n v="0.24404761904761904"/>
    <n v="1"/>
    <n v="1"/>
    <n v="1"/>
    <m/>
  </r>
  <r>
    <x v="8"/>
    <x v="1"/>
    <s v="1KL"/>
    <n v="13552"/>
    <x v="4"/>
    <n v="331"/>
    <n v="336"/>
    <x v="53"/>
    <n v="67"/>
    <n v="168"/>
    <n v="0.39880952380952384"/>
    <n v="2"/>
    <n v="1"/>
    <n v="2"/>
    <m/>
  </r>
  <r>
    <x v="9"/>
    <x v="1"/>
    <s v="6MU"/>
    <n v="35448"/>
    <x v="2"/>
    <n v="72"/>
    <n v="360"/>
    <x v="54"/>
    <n v="19"/>
    <n v="180"/>
    <n v="0.10555555555555556"/>
    <n v="1"/>
    <n v="1"/>
    <n v="1"/>
    <m/>
  </r>
  <r>
    <x v="10"/>
    <x v="1"/>
    <s v="7MG"/>
    <n v="38114"/>
    <x v="5"/>
    <n v="213"/>
    <n v="336"/>
    <x v="55"/>
    <n v="69"/>
    <n v="168"/>
    <n v="0.4107142857142857"/>
    <n v="0"/>
    <n v="1"/>
    <n v="0"/>
    <m/>
  </r>
  <r>
    <x v="11"/>
    <x v="1"/>
    <s v="5T4"/>
    <n v="35614"/>
    <x v="5"/>
    <n v="419"/>
    <n v="336"/>
    <x v="56"/>
    <n v="51"/>
    <n v="168"/>
    <n v="0.30357142857142855"/>
    <n v="0"/>
    <n v="1"/>
    <n v="0"/>
    <m/>
  </r>
  <r>
    <x v="12"/>
    <x v="1"/>
    <s v="7BI"/>
    <n v="37408"/>
    <x v="4"/>
    <n v="483"/>
    <n v="336"/>
    <x v="57"/>
    <n v="12"/>
    <n v="168"/>
    <n v="7.1428571428571425E-2"/>
    <n v="1"/>
    <n v="1"/>
    <n v="1"/>
    <m/>
  </r>
  <r>
    <x v="13"/>
    <x v="1"/>
    <s v="7AA"/>
    <n v="37292"/>
    <x v="0"/>
    <n v="201"/>
    <n v="320.00000000000028"/>
    <x v="58"/>
    <n v="96"/>
    <n v="160.00000000000014"/>
    <n v="0.59999999999999942"/>
    <n v="2"/>
    <n v="1"/>
    <n v="2"/>
    <m/>
  </r>
  <r>
    <x v="14"/>
    <x v="1"/>
    <s v="5N3"/>
    <n v="35909"/>
    <x v="1"/>
    <n v="181"/>
    <n v="336"/>
    <x v="59"/>
    <n v="39"/>
    <n v="168"/>
    <n v="0.23214285714285715"/>
    <n v="1"/>
    <n v="1"/>
    <n v="1"/>
    <m/>
  </r>
  <r>
    <x v="15"/>
    <x v="1"/>
    <s v="7DY"/>
    <n v="37609"/>
    <x v="0"/>
    <n v="223"/>
    <n v="320"/>
    <x v="60"/>
    <n v="35"/>
    <n v="160"/>
    <n v="0.21875"/>
    <n v="1"/>
    <n v="1"/>
    <n v="1"/>
    <m/>
  </r>
  <r>
    <x v="16"/>
    <x v="1"/>
    <s v="6BZ"/>
    <n v="35976"/>
    <x v="4"/>
    <n v="153"/>
    <n v="336.00000000000006"/>
    <x v="61"/>
    <n v="6"/>
    <n v="168.00000000000003"/>
    <n v="3.5714285714285705E-2"/>
    <n v="0"/>
    <n v="1"/>
    <n v="0"/>
    <m/>
  </r>
  <r>
    <x v="17"/>
    <x v="1"/>
    <s v="5RV"/>
    <n v="34435"/>
    <x v="6"/>
    <n v="191"/>
    <n v="335.99999999999994"/>
    <x v="62"/>
    <n v="38"/>
    <n v="167.99999999999997"/>
    <n v="0.22619047619047622"/>
    <n v="1"/>
    <n v="1"/>
    <n v="1"/>
    <m/>
  </r>
  <r>
    <x v="18"/>
    <x v="1"/>
    <s v="6RK"/>
    <n v="36843"/>
    <x v="3"/>
    <n v="186"/>
    <n v="328"/>
    <x v="63"/>
    <n v="15"/>
    <n v="164"/>
    <n v="9.1463414634146339E-2"/>
    <n v="1"/>
    <n v="1"/>
    <n v="1"/>
    <m/>
  </r>
  <r>
    <x v="19"/>
    <x v="1"/>
    <s v="5Z4"/>
    <n v="35966"/>
    <x v="3"/>
    <n v="387"/>
    <n v="336"/>
    <x v="64"/>
    <n v="5"/>
    <n v="168"/>
    <n v="2.976190476190476E-2"/>
    <n v="0"/>
    <n v="1"/>
    <n v="0"/>
    <m/>
  </r>
  <r>
    <x v="20"/>
    <x v="1"/>
    <s v="7LX"/>
    <n v="38085"/>
    <x v="0"/>
    <n v="245"/>
    <n v="319.99999999999983"/>
    <x v="65"/>
    <n v="6"/>
    <n v="159.99999999999991"/>
    <n v="3.7500000000000019E-2"/>
    <n v="0"/>
    <n v="1"/>
    <n v="0"/>
    <m/>
  </r>
  <r>
    <x v="21"/>
    <x v="1"/>
    <s v="1KW"/>
    <n v="6700"/>
    <x v="2"/>
    <n v="214"/>
    <n v="392"/>
    <x v="66"/>
    <n v="0"/>
    <n v="196"/>
    <n v="0"/>
    <n v="0"/>
    <n v="1"/>
    <n v="0"/>
    <m/>
  </r>
  <r>
    <x v="22"/>
    <x v="1"/>
    <s v="5Q1"/>
    <n v="23218"/>
    <x v="0"/>
    <n v="181"/>
    <n v="320.00000000000006"/>
    <x v="67"/>
    <n v="9"/>
    <n v="160.00000000000003"/>
    <n v="5.6249999999999988E-2"/>
    <n v="2"/>
    <n v="1"/>
    <n v="2"/>
    <m/>
  </r>
  <r>
    <x v="23"/>
    <x v="1"/>
    <s v="6RW"/>
    <n v="36910"/>
    <x v="3"/>
    <n v="130"/>
    <n v="336"/>
    <x v="68"/>
    <n v="46"/>
    <n v="168"/>
    <n v="0.27380952380952384"/>
    <n v="1"/>
    <n v="1"/>
    <n v="1"/>
    <m/>
  </r>
  <r>
    <x v="24"/>
    <x v="1"/>
    <s v="7DF"/>
    <n v="37521"/>
    <x v="3"/>
    <n v="128"/>
    <n v="336"/>
    <x v="41"/>
    <n v="27"/>
    <n v="168"/>
    <n v="0.16071428571428573"/>
    <n v="2"/>
    <n v="1"/>
    <n v="2"/>
    <m/>
  </r>
  <r>
    <x v="25"/>
    <x v="1"/>
    <s v="6IR"/>
    <n v="36468"/>
    <x v="5"/>
    <n v="223"/>
    <n v="336"/>
    <x v="69"/>
    <n v="2"/>
    <n v="168"/>
    <n v="1.1904761904761904E-2"/>
    <n v="0"/>
    <n v="1"/>
    <n v="0"/>
    <m/>
  </r>
  <r>
    <x v="26"/>
    <x v="1"/>
    <s v="7lB"/>
    <n v="37968"/>
    <x v="3"/>
    <m/>
    <m/>
    <x v="70"/>
    <m/>
    <m/>
    <m/>
    <m/>
    <m/>
    <m/>
    <m/>
  </r>
  <r>
    <x v="27"/>
    <x v="1"/>
    <s v="1BZ"/>
    <n v="6997"/>
    <x v="5"/>
    <n v="155"/>
    <n v="336"/>
    <x v="71"/>
    <n v="9"/>
    <n v="168"/>
    <n v="5.3571428571428568E-2"/>
    <n v="0"/>
    <n v="1"/>
    <n v="0"/>
    <m/>
  </r>
  <r>
    <x v="28"/>
    <x v="1"/>
    <s v="1UL"/>
    <n v="35419"/>
    <x v="6"/>
    <n v="333"/>
    <n v="336"/>
    <x v="72"/>
    <n v="2"/>
    <n v="168"/>
    <n v="1.1904761904761904E-2"/>
    <n v="0"/>
    <n v="1"/>
    <n v="0"/>
    <m/>
  </r>
  <r>
    <x v="29"/>
    <x v="1"/>
    <s v="5XN"/>
    <n v="5715"/>
    <x v="6"/>
    <n v="188"/>
    <n v="336.00000000000006"/>
    <x v="73"/>
    <n v="3"/>
    <n v="168.00000000000003"/>
    <n v="1.7857142857142853E-2"/>
    <n v="0"/>
    <n v="1"/>
    <n v="0"/>
    <m/>
  </r>
  <r>
    <x v="30"/>
    <x v="1"/>
    <s v="1KQ"/>
    <n v="8017"/>
    <x v="7"/>
    <n v="177"/>
    <n v="336"/>
    <x v="74"/>
    <n v="22"/>
    <n v="168"/>
    <n v="0.13095238095238096"/>
    <n v="1"/>
    <n v="1"/>
    <n v="1"/>
    <m/>
  </r>
  <r>
    <x v="31"/>
    <x v="1"/>
    <s v="6HF"/>
    <n v="13279"/>
    <x v="2"/>
    <n v="160"/>
    <n v="360"/>
    <x v="75"/>
    <n v="50"/>
    <n v="180"/>
    <n v="0.27777777777777779"/>
    <n v="1"/>
    <n v="1"/>
    <n v="1"/>
    <m/>
  </r>
  <r>
    <x v="32"/>
    <x v="1"/>
    <s v="5TH"/>
    <n v="12670"/>
    <x v="8"/>
    <n v="211"/>
    <n v="336"/>
    <x v="76"/>
    <n v="127"/>
    <n v="168"/>
    <n v="0.75595238095238093"/>
    <n v="4"/>
    <n v="1"/>
    <n v="4"/>
    <m/>
  </r>
  <r>
    <x v="33"/>
    <x v="1"/>
    <s v="1EZ"/>
    <n v="6947"/>
    <x v="7"/>
    <n v="171"/>
    <n v="336"/>
    <x v="77"/>
    <n v="20"/>
    <n v="168"/>
    <n v="0.11904761904761904"/>
    <n v="0"/>
    <n v="1"/>
    <n v="0"/>
    <m/>
  </r>
  <r>
    <x v="34"/>
    <x v="1"/>
    <s v="7LP"/>
    <n v="38068"/>
    <x v="0"/>
    <n v="104"/>
    <n v="320.00000000000006"/>
    <x v="78"/>
    <n v="4"/>
    <n v="160.00000000000003"/>
    <n v="2.4999999999999994E-2"/>
    <n v="0"/>
    <n v="1"/>
    <n v="0"/>
    <m/>
  </r>
  <r>
    <x v="35"/>
    <x v="1"/>
    <s v="7nf"/>
    <n v="38102"/>
    <x v="0"/>
    <n v="137"/>
    <n v="320.00000000000006"/>
    <x v="79"/>
    <n v="54"/>
    <n v="160.00000000000003"/>
    <n v="0.33749999999999997"/>
    <n v="1"/>
    <n v="1"/>
    <n v="1"/>
    <m/>
  </r>
  <r>
    <x v="36"/>
    <x v="1"/>
    <s v="1C8"/>
    <n v="34130"/>
    <x v="3"/>
    <n v="112"/>
    <n v="336"/>
    <x v="80"/>
    <n v="0"/>
    <n v="168"/>
    <n v="0"/>
    <n v="0"/>
    <n v="1"/>
    <n v="0"/>
    <m/>
  </r>
  <r>
    <x v="37"/>
    <x v="1"/>
    <s v="6SG"/>
    <n v="36946"/>
    <x v="7"/>
    <n v="133"/>
    <n v="336"/>
    <x v="81"/>
    <n v="0"/>
    <n v="168"/>
    <n v="0"/>
    <n v="0"/>
    <n v="1"/>
    <n v="0"/>
    <m/>
  </r>
  <r>
    <x v="38"/>
    <x v="1"/>
    <s v="6TB"/>
    <n v="36948"/>
    <x v="7"/>
    <n v="200"/>
    <n v="336"/>
    <x v="82"/>
    <n v="21"/>
    <n v="168"/>
    <n v="0.125"/>
    <n v="1"/>
    <n v="1"/>
    <n v="1"/>
    <m/>
  </r>
  <r>
    <x v="39"/>
    <x v="1"/>
    <s v="6AK"/>
    <n v="35987"/>
    <x v="2"/>
    <n v="110"/>
    <n v="380"/>
    <x v="83"/>
    <n v="37"/>
    <n v="190"/>
    <n v="0.19473684210526315"/>
    <n v="2"/>
    <n v="1"/>
    <n v="2"/>
    <m/>
  </r>
  <r>
    <x v="40"/>
    <x v="1"/>
    <s v="5SM"/>
    <n v="13228"/>
    <x v="8"/>
    <n v="123"/>
    <n v="336"/>
    <x v="84"/>
    <n v="6"/>
    <n v="168"/>
    <n v="3.5714285714285712E-2"/>
    <n v="0"/>
    <n v="1"/>
    <n v="0"/>
    <m/>
  </r>
  <r>
    <x v="41"/>
    <x v="1"/>
    <s v="7KY"/>
    <n v="37974"/>
    <x v="8"/>
    <n v="128"/>
    <n v="336"/>
    <x v="41"/>
    <n v="25"/>
    <n v="168"/>
    <n v="0.14880952380952381"/>
    <n v="2"/>
    <n v="1"/>
    <n v="2"/>
    <m/>
  </r>
  <r>
    <x v="42"/>
    <x v="1"/>
    <s v="1RU"/>
    <n v="35187"/>
    <x v="6"/>
    <n v="201"/>
    <n v="336"/>
    <x v="85"/>
    <n v="2"/>
    <n v="168"/>
    <n v="1.1904761904761904E-2"/>
    <n v="0"/>
    <n v="1"/>
    <n v="0"/>
    <m/>
  </r>
  <r>
    <x v="43"/>
    <x v="1"/>
    <s v="5H9"/>
    <n v="35786"/>
    <x v="8"/>
    <n v="84"/>
    <n v="336"/>
    <x v="86"/>
    <n v="0"/>
    <n v="168"/>
    <n v="0"/>
    <n v="0"/>
    <n v="1"/>
    <n v="0"/>
    <m/>
  </r>
  <r>
    <x v="44"/>
    <x v="1"/>
    <s v="7YP"/>
    <n v="34716"/>
    <x v="2"/>
    <n v="128"/>
    <n v="392.00000000000017"/>
    <x v="87"/>
    <n v="3"/>
    <n v="196.00000000000009"/>
    <n v="1.5306122448979585E-2"/>
    <n v="0"/>
    <n v="1"/>
    <n v="0"/>
    <m/>
  </r>
  <r>
    <x v="0"/>
    <x v="2"/>
    <s v="5K3"/>
    <n v="35592"/>
    <x v="0"/>
    <n v="270"/>
    <n v="279.99999999999994"/>
    <x v="88"/>
    <n v="55"/>
    <n v="139.99999999999997"/>
    <n v="0.39285714285714296"/>
    <n v="1"/>
    <n v="1"/>
    <n v="1"/>
    <m/>
  </r>
  <r>
    <x v="1"/>
    <x v="2"/>
    <s v="6xy"/>
    <n v="37216"/>
    <x v="1"/>
    <n v="461"/>
    <n v="294"/>
    <x v="89"/>
    <n v="79"/>
    <n v="147"/>
    <n v="0.5374149659863946"/>
    <n v="3"/>
    <n v="1"/>
    <n v="3"/>
    <m/>
  </r>
  <r>
    <x v="2"/>
    <x v="2"/>
    <s v="6ZK"/>
    <n v="37257"/>
    <x v="0"/>
    <n v="1009"/>
    <n v="280.00000000000017"/>
    <x v="90"/>
    <n v="89"/>
    <n v="140.00000000000009"/>
    <n v="0.63571428571428534"/>
    <n v="3"/>
    <n v="1"/>
    <n v="3"/>
    <m/>
  </r>
  <r>
    <x v="3"/>
    <x v="2"/>
    <s v="6TQ"/>
    <n v="35172"/>
    <x v="2"/>
    <n v="1026"/>
    <n v="332.50000000000006"/>
    <x v="91"/>
    <n v="311"/>
    <n v="166.25000000000003"/>
    <n v="1.8706766917293229"/>
    <n v="1"/>
    <n v="1"/>
    <n v="1"/>
    <m/>
  </r>
  <r>
    <x v="4"/>
    <x v="2"/>
    <s v="7MH"/>
    <n v="38116"/>
    <x v="3"/>
    <m/>
    <m/>
    <x v="70"/>
    <m/>
    <m/>
    <m/>
    <m/>
    <m/>
    <m/>
    <m/>
  </r>
  <r>
    <x v="5"/>
    <x v="2"/>
    <s v="7KP"/>
    <n v="38014"/>
    <x v="1"/>
    <n v="436"/>
    <n v="294"/>
    <x v="92"/>
    <n v="97"/>
    <n v="147"/>
    <n v="0.65986394557823125"/>
    <n v="1"/>
    <n v="1"/>
    <n v="1"/>
    <m/>
  </r>
  <r>
    <x v="6"/>
    <x v="2"/>
    <s v="7IN"/>
    <n v="37839"/>
    <x v="0"/>
    <n v="292"/>
    <n v="280.00000000000017"/>
    <x v="93"/>
    <n v="79"/>
    <n v="140.00000000000009"/>
    <n v="0.56428571428571395"/>
    <n v="4"/>
    <n v="1"/>
    <n v="4"/>
    <m/>
  </r>
  <r>
    <x v="7"/>
    <x v="2"/>
    <s v="6AG"/>
    <n v="35997"/>
    <x v="1"/>
    <n v="459"/>
    <n v="294"/>
    <x v="94"/>
    <n v="126"/>
    <n v="147"/>
    <n v="0.8571428571428571"/>
    <n v="1"/>
    <n v="1"/>
    <n v="1"/>
    <m/>
  </r>
  <r>
    <x v="8"/>
    <x v="2"/>
    <s v="1KL"/>
    <n v="13552"/>
    <x v="4"/>
    <n v="517"/>
    <n v="294"/>
    <x v="95"/>
    <n v="34"/>
    <n v="147"/>
    <n v="0.23129251700680273"/>
    <n v="0"/>
    <n v="1"/>
    <n v="0"/>
    <m/>
  </r>
  <r>
    <x v="9"/>
    <x v="2"/>
    <s v="6MU"/>
    <n v="35448"/>
    <x v="2"/>
    <n v="426"/>
    <n v="315.00000000000006"/>
    <x v="96"/>
    <n v="212"/>
    <n v="157.50000000000003"/>
    <n v="1.3460317460317457"/>
    <n v="3"/>
    <n v="1"/>
    <n v="3"/>
    <m/>
  </r>
  <r>
    <x v="10"/>
    <x v="2"/>
    <s v="7MG"/>
    <n v="38114"/>
    <x v="5"/>
    <n v="464"/>
    <n v="294"/>
    <x v="97"/>
    <n v="159"/>
    <n v="147"/>
    <n v="1.0816326530612246"/>
    <n v="3"/>
    <n v="1"/>
    <n v="3"/>
    <m/>
  </r>
  <r>
    <x v="11"/>
    <x v="2"/>
    <s v="5T4"/>
    <n v="35614"/>
    <x v="5"/>
    <n v="647"/>
    <n v="294"/>
    <x v="98"/>
    <n v="137"/>
    <n v="147"/>
    <n v="0.93197278911564629"/>
    <n v="5"/>
    <n v="1"/>
    <n v="5"/>
    <m/>
  </r>
  <r>
    <x v="12"/>
    <x v="2"/>
    <s v="7BI"/>
    <n v="37408"/>
    <x v="4"/>
    <n v="736"/>
    <n v="294"/>
    <x v="99"/>
    <n v="105"/>
    <n v="147"/>
    <n v="0.7142857142857143"/>
    <n v="4"/>
    <n v="1"/>
    <n v="4"/>
    <m/>
  </r>
  <r>
    <x v="13"/>
    <x v="2"/>
    <s v="7AA"/>
    <n v="37292"/>
    <x v="0"/>
    <n v="252"/>
    <n v="280.00000000000023"/>
    <x v="100"/>
    <n v="78"/>
    <n v="140.00000000000011"/>
    <n v="0.55714285714285672"/>
    <n v="2"/>
    <n v="1"/>
    <n v="2"/>
    <m/>
  </r>
  <r>
    <x v="14"/>
    <x v="2"/>
    <s v="5N3"/>
    <n v="35909"/>
    <x v="1"/>
    <n v="495"/>
    <n v="294"/>
    <x v="101"/>
    <n v="76"/>
    <n v="147"/>
    <n v="0.51700680272108845"/>
    <n v="3"/>
    <n v="1"/>
    <n v="3"/>
    <m/>
  </r>
  <r>
    <x v="15"/>
    <x v="2"/>
    <s v="7DY"/>
    <n v="37609"/>
    <x v="0"/>
    <n v="370"/>
    <n v="280"/>
    <x v="102"/>
    <n v="133"/>
    <n v="140"/>
    <n v="0.95"/>
    <n v="3"/>
    <n v="1"/>
    <n v="3"/>
    <m/>
  </r>
  <r>
    <x v="16"/>
    <x v="2"/>
    <s v="6BZ"/>
    <n v="35976"/>
    <x v="4"/>
    <n v="396"/>
    <n v="294.00000000000011"/>
    <x v="103"/>
    <n v="104"/>
    <n v="147.00000000000006"/>
    <n v="0.70748299319727859"/>
    <n v="2"/>
    <n v="1"/>
    <n v="2"/>
    <m/>
  </r>
  <r>
    <x v="17"/>
    <x v="2"/>
    <s v="5RV"/>
    <n v="34435"/>
    <x v="6"/>
    <n v="638"/>
    <n v="293.99999999999994"/>
    <x v="104"/>
    <n v="138"/>
    <n v="146.99999999999997"/>
    <n v="0.93877551020408179"/>
    <n v="2"/>
    <n v="1"/>
    <n v="2"/>
    <m/>
  </r>
  <r>
    <x v="18"/>
    <x v="2"/>
    <s v="6RK"/>
    <n v="36843"/>
    <x v="3"/>
    <n v="345"/>
    <n v="287"/>
    <x v="105"/>
    <n v="73"/>
    <n v="143.5"/>
    <n v="0.50871080139372826"/>
    <n v="2"/>
    <n v="1"/>
    <n v="2"/>
    <m/>
  </r>
  <r>
    <x v="19"/>
    <x v="2"/>
    <s v="5Z4"/>
    <n v="35966"/>
    <x v="3"/>
    <n v="394"/>
    <n v="294"/>
    <x v="106"/>
    <n v="99"/>
    <n v="147"/>
    <n v="0.67346938775510201"/>
    <n v="2"/>
    <n v="1"/>
    <n v="2"/>
    <m/>
  </r>
  <r>
    <x v="20"/>
    <x v="2"/>
    <s v="7LX"/>
    <n v="38085"/>
    <x v="0"/>
    <n v="205"/>
    <n v="279.99999999999989"/>
    <x v="107"/>
    <n v="11"/>
    <n v="139.99999999999994"/>
    <n v="7.8571428571428598E-2"/>
    <n v="1"/>
    <n v="1"/>
    <n v="1"/>
    <m/>
  </r>
  <r>
    <x v="21"/>
    <x v="2"/>
    <s v="1KW"/>
    <n v="6700"/>
    <x v="2"/>
    <n v="988"/>
    <n v="343.00000000000006"/>
    <x v="108"/>
    <n v="154"/>
    <n v="171.50000000000003"/>
    <n v="0.89795918367346927"/>
    <n v="1"/>
    <n v="1"/>
    <n v="1"/>
    <m/>
  </r>
  <r>
    <x v="22"/>
    <x v="2"/>
    <s v="5Q1"/>
    <n v="23218"/>
    <x v="0"/>
    <n v="522"/>
    <n v="280.00000000000011"/>
    <x v="109"/>
    <n v="22"/>
    <n v="140.00000000000006"/>
    <n v="0.15714285714285708"/>
    <n v="0"/>
    <n v="1"/>
    <n v="0"/>
    <m/>
  </r>
  <r>
    <x v="23"/>
    <x v="2"/>
    <s v="6RW"/>
    <n v="36910"/>
    <x v="3"/>
    <n v="141"/>
    <n v="294"/>
    <x v="110"/>
    <n v="76"/>
    <n v="147"/>
    <n v="0.51700680272108845"/>
    <n v="1"/>
    <n v="1"/>
    <n v="1"/>
    <m/>
  </r>
  <r>
    <x v="24"/>
    <x v="2"/>
    <s v="7DF"/>
    <n v="37521"/>
    <x v="3"/>
    <n v="274"/>
    <n v="294"/>
    <x v="111"/>
    <n v="45"/>
    <n v="147"/>
    <n v="0.30612244897959184"/>
    <n v="3"/>
    <n v="1"/>
    <n v="3"/>
    <m/>
  </r>
  <r>
    <x v="25"/>
    <x v="2"/>
    <s v="6IR"/>
    <n v="36468"/>
    <x v="5"/>
    <n v="251"/>
    <n v="294"/>
    <x v="112"/>
    <n v="20"/>
    <n v="147"/>
    <n v="0.1360544217687075"/>
    <n v="2"/>
    <n v="1"/>
    <n v="2"/>
    <m/>
  </r>
  <r>
    <x v="26"/>
    <x v="2"/>
    <s v="7lB"/>
    <n v="37968"/>
    <x v="3"/>
    <m/>
    <m/>
    <x v="70"/>
    <m/>
    <m/>
    <m/>
    <m/>
    <m/>
    <m/>
    <m/>
  </r>
  <r>
    <x v="27"/>
    <x v="2"/>
    <s v="1BZ"/>
    <n v="6997"/>
    <x v="5"/>
    <n v="182"/>
    <n v="294"/>
    <x v="113"/>
    <n v="36"/>
    <n v="147"/>
    <n v="0.24489795918367346"/>
    <n v="1"/>
    <n v="1"/>
    <n v="1"/>
    <m/>
  </r>
  <r>
    <x v="28"/>
    <x v="2"/>
    <s v="1UL"/>
    <n v="35419"/>
    <x v="6"/>
    <n v="260"/>
    <n v="294"/>
    <x v="114"/>
    <n v="20"/>
    <n v="147"/>
    <n v="0.1360544217687075"/>
    <n v="1"/>
    <n v="1"/>
    <n v="1"/>
    <m/>
  </r>
  <r>
    <x v="29"/>
    <x v="2"/>
    <s v="5XN"/>
    <n v="5715"/>
    <x v="6"/>
    <n v="501"/>
    <n v="294.00000000000011"/>
    <x v="115"/>
    <n v="132"/>
    <n v="147.00000000000006"/>
    <n v="0.89795918367346905"/>
    <n v="0"/>
    <n v="1"/>
    <n v="0"/>
    <m/>
  </r>
  <r>
    <x v="30"/>
    <x v="2"/>
    <s v="1KQ"/>
    <n v="8017"/>
    <x v="7"/>
    <n v="151"/>
    <n v="364.00000000000006"/>
    <x v="116"/>
    <n v="6"/>
    <n v="182.00000000000003"/>
    <n v="3.2967032967032961E-2"/>
    <n v="0"/>
    <n v="1"/>
    <n v="0"/>
    <m/>
  </r>
  <r>
    <x v="31"/>
    <x v="2"/>
    <s v="6HF"/>
    <n v="13279"/>
    <x v="2"/>
    <n v="219"/>
    <n v="315.00000000000006"/>
    <x v="117"/>
    <n v="12"/>
    <n v="157.50000000000003"/>
    <n v="7.6190476190476183E-2"/>
    <n v="0"/>
    <n v="1"/>
    <n v="0"/>
    <m/>
  </r>
  <r>
    <x v="32"/>
    <x v="2"/>
    <s v="5TH"/>
    <n v="12670"/>
    <x v="8"/>
    <n v="257"/>
    <n v="294"/>
    <x v="118"/>
    <n v="62"/>
    <n v="147"/>
    <n v="0.42176870748299322"/>
    <n v="1"/>
    <n v="1"/>
    <n v="1"/>
    <m/>
  </r>
  <r>
    <x v="33"/>
    <x v="2"/>
    <s v="1EZ"/>
    <n v="6947"/>
    <x v="7"/>
    <n v="415"/>
    <n v="364.00000000000011"/>
    <x v="119"/>
    <n v="88"/>
    <n v="182.00000000000006"/>
    <n v="0.48351648351648335"/>
    <n v="3"/>
    <n v="1"/>
    <n v="3"/>
    <m/>
  </r>
  <r>
    <x v="34"/>
    <x v="2"/>
    <s v="7LP"/>
    <n v="38068"/>
    <x v="0"/>
    <n v="194"/>
    <n v="280.00000000000011"/>
    <x v="120"/>
    <n v="16"/>
    <n v="140.00000000000006"/>
    <n v="0.11428571428571424"/>
    <n v="1"/>
    <n v="1"/>
    <n v="1"/>
    <m/>
  </r>
  <r>
    <x v="35"/>
    <x v="2"/>
    <s v="7nf"/>
    <n v="38102"/>
    <x v="0"/>
    <n v="212"/>
    <n v="280.00000000000006"/>
    <x v="121"/>
    <n v="51"/>
    <n v="140.00000000000003"/>
    <n v="0.36428571428571421"/>
    <n v="2"/>
    <n v="1"/>
    <n v="2"/>
    <m/>
  </r>
  <r>
    <x v="36"/>
    <x v="2"/>
    <s v="1C8"/>
    <n v="34130"/>
    <x v="3"/>
    <n v="277"/>
    <n v="294"/>
    <x v="122"/>
    <n v="49"/>
    <n v="147"/>
    <n v="0.33333333333333331"/>
    <n v="1"/>
    <n v="1"/>
    <n v="1"/>
    <m/>
  </r>
  <r>
    <x v="37"/>
    <x v="2"/>
    <s v="6SG"/>
    <n v="36946"/>
    <x v="7"/>
    <n v="319"/>
    <n v="364.00000000000006"/>
    <x v="123"/>
    <n v="1"/>
    <n v="182.00000000000003"/>
    <n v="5.4945054945054941E-3"/>
    <n v="0"/>
    <n v="1"/>
    <n v="0"/>
    <m/>
  </r>
  <r>
    <x v="38"/>
    <x v="2"/>
    <s v="6TB"/>
    <n v="36948"/>
    <x v="7"/>
    <n v="183"/>
    <n v="364.00000000000006"/>
    <x v="124"/>
    <n v="19"/>
    <n v="182.00000000000003"/>
    <n v="0.10439560439560439"/>
    <n v="3"/>
    <n v="1"/>
    <n v="3"/>
    <m/>
  </r>
  <r>
    <x v="39"/>
    <x v="2"/>
    <s v="6AK"/>
    <n v="35987"/>
    <x v="2"/>
    <n v="240"/>
    <n v="332.50000000000006"/>
    <x v="125"/>
    <n v="72"/>
    <n v="166.25000000000003"/>
    <n v="0.43308270676691724"/>
    <n v="3"/>
    <n v="1"/>
    <n v="3"/>
    <m/>
  </r>
  <r>
    <x v="40"/>
    <x v="2"/>
    <s v="5SM"/>
    <n v="13228"/>
    <x v="8"/>
    <n v="235"/>
    <n v="294"/>
    <x v="126"/>
    <n v="29"/>
    <n v="147"/>
    <n v="0.19727891156462585"/>
    <n v="0"/>
    <n v="1"/>
    <n v="0"/>
    <m/>
  </r>
  <r>
    <x v="41"/>
    <x v="2"/>
    <s v="7KY"/>
    <n v="37974"/>
    <x v="8"/>
    <n v="208"/>
    <n v="294"/>
    <x v="127"/>
    <n v="33"/>
    <n v="147"/>
    <n v="0.22448979591836735"/>
    <n v="0"/>
    <n v="1"/>
    <n v="0"/>
    <m/>
  </r>
  <r>
    <x v="42"/>
    <x v="2"/>
    <s v="1RU"/>
    <n v="35187"/>
    <x v="6"/>
    <n v="152"/>
    <n v="294"/>
    <x v="128"/>
    <n v="7"/>
    <n v="147"/>
    <n v="4.7619047619047616E-2"/>
    <n v="0"/>
    <n v="1"/>
    <n v="0"/>
    <m/>
  </r>
  <r>
    <x v="43"/>
    <x v="2"/>
    <s v="5H9"/>
    <n v="35786"/>
    <x v="8"/>
    <n v="273"/>
    <n v="294"/>
    <x v="129"/>
    <n v="47"/>
    <n v="147"/>
    <n v="0.31972789115646261"/>
    <n v="1"/>
    <n v="1"/>
    <n v="1"/>
    <m/>
  </r>
  <r>
    <x v="44"/>
    <x v="2"/>
    <s v="7YP"/>
    <n v="34716"/>
    <x v="2"/>
    <n v="285"/>
    <n v="343.00000000000017"/>
    <x v="130"/>
    <n v="3"/>
    <n v="171.50000000000009"/>
    <n v="1.7492711370262381E-2"/>
    <n v="0"/>
    <n v="1"/>
    <n v="0"/>
    <m/>
  </r>
  <r>
    <x v="0"/>
    <x v="3"/>
    <s v="5K3"/>
    <n v="35592"/>
    <x v="0"/>
    <n v="497"/>
    <n v="399.99999999999994"/>
    <x v="131"/>
    <n v="281"/>
    <n v="199.99999999999997"/>
    <n v="1.4050000000000002"/>
    <n v="1"/>
    <n v="1"/>
    <n v="1"/>
    <m/>
  </r>
  <r>
    <x v="1"/>
    <x v="3"/>
    <s v="6xy"/>
    <n v="37216"/>
    <x v="1"/>
    <n v="1012"/>
    <n v="420"/>
    <x v="132"/>
    <n v="522"/>
    <n v="210"/>
    <n v="2.4857142857142858"/>
    <n v="9"/>
    <n v="1"/>
    <n v="9"/>
    <m/>
  </r>
  <r>
    <x v="2"/>
    <x v="3"/>
    <s v="6ZK"/>
    <n v="37257"/>
    <x v="0"/>
    <n v="734"/>
    <n v="400.00000000000023"/>
    <x v="133"/>
    <n v="124"/>
    <n v="200.00000000000011"/>
    <n v="0.61999999999999966"/>
    <n v="4"/>
    <n v="1"/>
    <n v="4"/>
    <m/>
  </r>
  <r>
    <x v="3"/>
    <x v="3"/>
    <s v="6TQ"/>
    <n v="35172"/>
    <x v="2"/>
    <n v="1450"/>
    <n v="475"/>
    <x v="134"/>
    <n v="533"/>
    <n v="237.5"/>
    <n v="2.2442105263157894"/>
    <n v="2"/>
    <n v="1"/>
    <n v="2"/>
    <m/>
  </r>
  <r>
    <x v="4"/>
    <x v="3"/>
    <s v="7MH"/>
    <n v="38116"/>
    <x v="3"/>
    <m/>
    <m/>
    <x v="70"/>
    <m/>
    <m/>
    <m/>
    <m/>
    <m/>
    <m/>
    <m/>
  </r>
  <r>
    <x v="5"/>
    <x v="3"/>
    <s v="7KP"/>
    <n v="38014"/>
    <x v="1"/>
    <n v="690"/>
    <n v="420"/>
    <x v="135"/>
    <n v="318"/>
    <n v="210"/>
    <n v="1.5142857142857142"/>
    <n v="2"/>
    <n v="1"/>
    <n v="2"/>
    <m/>
  </r>
  <r>
    <x v="6"/>
    <x v="3"/>
    <s v="7IN"/>
    <n v="37839"/>
    <x v="0"/>
    <n v="625"/>
    <n v="400.00000000000023"/>
    <x v="136"/>
    <n v="183"/>
    <n v="200.00000000000011"/>
    <n v="0.91499999999999948"/>
    <n v="7"/>
    <n v="1"/>
    <n v="7"/>
    <m/>
  </r>
  <r>
    <x v="7"/>
    <x v="3"/>
    <s v="6AG"/>
    <n v="35997"/>
    <x v="1"/>
    <n v="1142"/>
    <n v="420"/>
    <x v="137"/>
    <n v="520"/>
    <n v="210"/>
    <n v="2.4761904761904763"/>
    <n v="1"/>
    <n v="1"/>
    <n v="1"/>
    <m/>
  </r>
  <r>
    <x v="8"/>
    <x v="3"/>
    <s v="1KL"/>
    <n v="13552"/>
    <x v="4"/>
    <n v="728"/>
    <n v="420"/>
    <x v="138"/>
    <n v="95"/>
    <n v="210"/>
    <n v="0.45238095238095238"/>
    <n v="2"/>
    <n v="1"/>
    <n v="2"/>
    <m/>
  </r>
  <r>
    <x v="9"/>
    <x v="3"/>
    <s v="6MU"/>
    <n v="35448"/>
    <x v="2"/>
    <n v="361"/>
    <n v="450"/>
    <x v="139"/>
    <n v="98"/>
    <n v="225"/>
    <n v="0.43555555555555553"/>
    <n v="2"/>
    <n v="1"/>
    <n v="2"/>
    <m/>
  </r>
  <r>
    <x v="10"/>
    <x v="3"/>
    <s v="7MG"/>
    <n v="38114"/>
    <x v="5"/>
    <n v="617"/>
    <n v="420"/>
    <x v="140"/>
    <n v="248"/>
    <n v="210"/>
    <n v="1.180952380952381"/>
    <n v="2"/>
    <n v="1"/>
    <n v="2"/>
    <m/>
  </r>
  <r>
    <x v="11"/>
    <x v="3"/>
    <s v="5T4"/>
    <n v="35614"/>
    <x v="5"/>
    <n v="398"/>
    <n v="420"/>
    <x v="141"/>
    <n v="30"/>
    <n v="210"/>
    <n v="0.14285714285714285"/>
    <n v="0"/>
    <n v="1"/>
    <n v="0"/>
    <m/>
  </r>
  <r>
    <x v="12"/>
    <x v="3"/>
    <s v="7BI"/>
    <n v="37408"/>
    <x v="4"/>
    <n v="1070"/>
    <n v="420"/>
    <x v="142"/>
    <n v="95"/>
    <n v="210"/>
    <n v="0.45238095238095238"/>
    <n v="2"/>
    <n v="1"/>
    <n v="2"/>
    <m/>
  </r>
  <r>
    <x v="13"/>
    <x v="3"/>
    <s v="7AA"/>
    <n v="37292"/>
    <x v="0"/>
    <n v="632"/>
    <n v="400.00000000000034"/>
    <x v="143"/>
    <n v="428"/>
    <n v="200.00000000000017"/>
    <n v="2.1399999999999983"/>
    <n v="5"/>
    <n v="1"/>
    <n v="5"/>
    <m/>
  </r>
  <r>
    <x v="14"/>
    <x v="3"/>
    <s v="5N3"/>
    <n v="35909"/>
    <x v="1"/>
    <n v="831"/>
    <n v="420"/>
    <x v="144"/>
    <n v="123"/>
    <n v="210"/>
    <n v="0.58571428571428574"/>
    <n v="3"/>
    <n v="1"/>
    <n v="3"/>
    <m/>
  </r>
  <r>
    <x v="15"/>
    <x v="3"/>
    <s v="7DY"/>
    <n v="37609"/>
    <x v="0"/>
    <n v="581"/>
    <n v="400"/>
    <x v="145"/>
    <n v="86"/>
    <n v="200"/>
    <n v="0.43"/>
    <n v="3"/>
    <n v="1"/>
    <n v="3"/>
    <m/>
  </r>
  <r>
    <x v="16"/>
    <x v="3"/>
    <s v="6BZ"/>
    <n v="35976"/>
    <x v="4"/>
    <n v="512"/>
    <n v="420.00000000000011"/>
    <x v="146"/>
    <n v="68"/>
    <n v="210.00000000000006"/>
    <n v="0.32380952380952371"/>
    <n v="2"/>
    <n v="1"/>
    <n v="2"/>
    <m/>
  </r>
  <r>
    <x v="17"/>
    <x v="3"/>
    <s v="5RV"/>
    <n v="34435"/>
    <x v="6"/>
    <n v="468"/>
    <n v="419.99999999999994"/>
    <x v="147"/>
    <n v="35"/>
    <n v="209.99999999999997"/>
    <n v="0.16666666666666669"/>
    <n v="0"/>
    <n v="1"/>
    <n v="0"/>
    <m/>
  </r>
  <r>
    <x v="18"/>
    <x v="3"/>
    <s v="6RK"/>
    <n v="36843"/>
    <x v="3"/>
    <n v="520"/>
    <n v="410"/>
    <x v="148"/>
    <n v="173"/>
    <n v="205"/>
    <n v="0.84390243902439022"/>
    <n v="2"/>
    <n v="1"/>
    <n v="2"/>
    <m/>
  </r>
  <r>
    <x v="19"/>
    <x v="3"/>
    <s v="5Z4"/>
    <n v="35966"/>
    <x v="3"/>
    <n v="506"/>
    <n v="420"/>
    <x v="149"/>
    <n v="147"/>
    <n v="210"/>
    <n v="0.7"/>
    <n v="3"/>
    <n v="1"/>
    <n v="3"/>
    <m/>
  </r>
  <r>
    <x v="20"/>
    <x v="3"/>
    <s v="7LX"/>
    <n v="38085"/>
    <x v="0"/>
    <n v="389"/>
    <n v="399.99999999999977"/>
    <x v="150"/>
    <n v="36"/>
    <n v="199.99999999999989"/>
    <n v="0.1800000000000001"/>
    <n v="1"/>
    <n v="1"/>
    <n v="1"/>
    <m/>
  </r>
  <r>
    <x v="21"/>
    <x v="3"/>
    <s v="1KW"/>
    <n v="6700"/>
    <x v="2"/>
    <n v="881"/>
    <n v="490"/>
    <x v="151"/>
    <n v="43"/>
    <n v="245"/>
    <n v="0.17551020408163265"/>
    <n v="0"/>
    <n v="1"/>
    <n v="0"/>
    <m/>
  </r>
  <r>
    <x v="22"/>
    <x v="3"/>
    <s v="5Q1"/>
    <n v="23218"/>
    <x v="0"/>
    <n v="564"/>
    <n v="400.00000000000011"/>
    <x v="152"/>
    <n v="149"/>
    <n v="200.00000000000006"/>
    <n v="0.74499999999999977"/>
    <n v="2"/>
    <n v="1"/>
    <n v="2"/>
    <m/>
  </r>
  <r>
    <x v="23"/>
    <x v="3"/>
    <s v="6RW"/>
    <n v="36910"/>
    <x v="3"/>
    <n v="408"/>
    <n v="420"/>
    <x v="153"/>
    <n v="210"/>
    <n v="210"/>
    <n v="1"/>
    <n v="2"/>
    <n v="1"/>
    <n v="2"/>
    <m/>
  </r>
  <r>
    <x v="24"/>
    <x v="3"/>
    <s v="7DF"/>
    <n v="37521"/>
    <x v="3"/>
    <n v="559"/>
    <n v="420"/>
    <x v="154"/>
    <n v="135"/>
    <n v="210"/>
    <n v="0.6428571428571429"/>
    <n v="4"/>
    <n v="1"/>
    <n v="4"/>
    <m/>
  </r>
  <r>
    <x v="25"/>
    <x v="3"/>
    <s v="6IR"/>
    <n v="36468"/>
    <x v="5"/>
    <n v="525"/>
    <n v="420"/>
    <x v="155"/>
    <n v="126"/>
    <n v="210"/>
    <n v="0.6"/>
    <n v="4"/>
    <n v="1"/>
    <n v="4"/>
    <m/>
  </r>
  <r>
    <x v="26"/>
    <x v="3"/>
    <s v="7lB"/>
    <n v="37968"/>
    <x v="3"/>
    <m/>
    <m/>
    <x v="70"/>
    <m/>
    <m/>
    <m/>
    <m/>
    <m/>
    <m/>
    <m/>
  </r>
  <r>
    <x v="27"/>
    <x v="3"/>
    <s v="1BZ"/>
    <n v="6997"/>
    <x v="5"/>
    <n v="364"/>
    <n v="420"/>
    <x v="156"/>
    <n v="49"/>
    <n v="210"/>
    <n v="0.23333333333333334"/>
    <n v="1"/>
    <n v="1"/>
    <n v="1"/>
    <m/>
  </r>
  <r>
    <x v="28"/>
    <x v="3"/>
    <s v="1UL"/>
    <n v="35419"/>
    <x v="6"/>
    <n v="584"/>
    <n v="420"/>
    <x v="157"/>
    <n v="53"/>
    <n v="210"/>
    <n v="0.25238095238095237"/>
    <n v="1"/>
    <n v="1"/>
    <n v="1"/>
    <m/>
  </r>
  <r>
    <x v="29"/>
    <x v="3"/>
    <s v="5XN"/>
    <n v="5715"/>
    <x v="6"/>
    <n v="554"/>
    <n v="420.00000000000011"/>
    <x v="158"/>
    <n v="147"/>
    <n v="210.00000000000006"/>
    <n v="0.69999999999999984"/>
    <n v="1"/>
    <n v="1"/>
    <n v="1"/>
    <m/>
  </r>
  <r>
    <x v="30"/>
    <x v="3"/>
    <s v="1KQ"/>
    <n v="8017"/>
    <x v="7"/>
    <n v="466"/>
    <n v="420"/>
    <x v="159"/>
    <n v="263"/>
    <n v="210"/>
    <n v="1.2523809523809524"/>
    <n v="3"/>
    <n v="1"/>
    <n v="3"/>
    <m/>
  </r>
  <r>
    <x v="31"/>
    <x v="3"/>
    <s v="6HF"/>
    <n v="13279"/>
    <x v="2"/>
    <n v="369"/>
    <n v="450"/>
    <x v="160"/>
    <n v="30"/>
    <n v="225"/>
    <n v="0.13333333333333333"/>
    <n v="1"/>
    <n v="1"/>
    <n v="1"/>
    <m/>
  </r>
  <r>
    <x v="32"/>
    <x v="3"/>
    <s v="5TH"/>
    <n v="12670"/>
    <x v="8"/>
    <n v="457"/>
    <n v="420"/>
    <x v="161"/>
    <n v="307"/>
    <n v="210"/>
    <n v="1.4619047619047618"/>
    <n v="4"/>
    <n v="1"/>
    <n v="4"/>
    <m/>
  </r>
  <r>
    <x v="33"/>
    <x v="3"/>
    <s v="1EZ"/>
    <n v="6947"/>
    <x v="7"/>
    <n v="285"/>
    <n v="420"/>
    <x v="162"/>
    <n v="59"/>
    <n v="210"/>
    <n v="0.28095238095238095"/>
    <n v="2"/>
    <n v="1"/>
    <n v="2"/>
    <m/>
  </r>
  <r>
    <x v="34"/>
    <x v="3"/>
    <s v="7LP"/>
    <n v="38068"/>
    <x v="0"/>
    <n v="277"/>
    <n v="400.00000000000011"/>
    <x v="163"/>
    <n v="21"/>
    <n v="200.00000000000006"/>
    <n v="0.10499999999999997"/>
    <n v="0"/>
    <n v="1"/>
    <n v="0"/>
    <m/>
  </r>
  <r>
    <x v="35"/>
    <x v="3"/>
    <s v="7nf"/>
    <n v="38102"/>
    <x v="0"/>
    <n v="222"/>
    <n v="400.00000000000006"/>
    <x v="164"/>
    <n v="59"/>
    <n v="200.00000000000003"/>
    <n v="0.29499999999999998"/>
    <n v="0"/>
    <n v="1"/>
    <n v="0"/>
    <m/>
  </r>
  <r>
    <x v="36"/>
    <x v="3"/>
    <s v="1C8"/>
    <n v="34130"/>
    <x v="3"/>
    <n v="317"/>
    <n v="420"/>
    <x v="165"/>
    <n v="36"/>
    <n v="210"/>
    <n v="0.17142857142857143"/>
    <n v="2"/>
    <n v="1"/>
    <n v="2"/>
    <m/>
  </r>
  <r>
    <x v="37"/>
    <x v="3"/>
    <s v="6SG"/>
    <n v="36946"/>
    <x v="7"/>
    <n v="286"/>
    <n v="420"/>
    <x v="166"/>
    <n v="16"/>
    <n v="210"/>
    <n v="7.6190476190476197E-2"/>
    <n v="0"/>
    <n v="1"/>
    <n v="0"/>
    <m/>
  </r>
  <r>
    <x v="38"/>
    <x v="3"/>
    <s v="6TB"/>
    <n v="36948"/>
    <x v="7"/>
    <n v="346"/>
    <n v="420"/>
    <x v="167"/>
    <n v="5"/>
    <n v="210"/>
    <n v="2.3809523809523808E-2"/>
    <n v="0"/>
    <n v="1"/>
    <n v="0"/>
    <m/>
  </r>
  <r>
    <x v="39"/>
    <x v="3"/>
    <s v="6AK"/>
    <n v="35987"/>
    <x v="2"/>
    <n v="309"/>
    <n v="475"/>
    <x v="168"/>
    <n v="144"/>
    <n v="237.5"/>
    <n v="0.60631578947368425"/>
    <n v="1"/>
    <n v="1"/>
    <n v="1"/>
    <m/>
  </r>
  <r>
    <x v="40"/>
    <x v="3"/>
    <s v="5SM"/>
    <n v="13228"/>
    <x v="8"/>
    <n v="239"/>
    <n v="420"/>
    <x v="169"/>
    <n v="16"/>
    <n v="210"/>
    <n v="7.6190476190476197E-2"/>
    <n v="1"/>
    <n v="1"/>
    <n v="1"/>
    <m/>
  </r>
  <r>
    <x v="41"/>
    <x v="3"/>
    <s v="7KY"/>
    <n v="37974"/>
    <x v="8"/>
    <n v="294"/>
    <n v="420"/>
    <x v="170"/>
    <n v="107"/>
    <n v="210"/>
    <n v="0.50952380952380949"/>
    <n v="2"/>
    <n v="1"/>
    <n v="2"/>
    <m/>
  </r>
  <r>
    <x v="42"/>
    <x v="3"/>
    <s v="1RU"/>
    <n v="35187"/>
    <x v="6"/>
    <n v="420"/>
    <n v="420"/>
    <x v="171"/>
    <n v="62"/>
    <n v="210"/>
    <n v="0.29523809523809524"/>
    <n v="1"/>
    <n v="1"/>
    <n v="1"/>
    <m/>
  </r>
  <r>
    <x v="43"/>
    <x v="3"/>
    <s v="5H9"/>
    <n v="35786"/>
    <x v="8"/>
    <n v="450"/>
    <n v="420"/>
    <x v="50"/>
    <n v="74"/>
    <n v="210"/>
    <n v="0.35238095238095241"/>
    <n v="1"/>
    <n v="1"/>
    <n v="1"/>
    <m/>
  </r>
  <r>
    <x v="44"/>
    <x v="3"/>
    <s v="7YP"/>
    <n v="34716"/>
    <x v="2"/>
    <n v="236"/>
    <n v="490.00000000000023"/>
    <x v="172"/>
    <n v="6"/>
    <n v="245.00000000000011"/>
    <n v="2.4489795918367335E-2"/>
    <n v="0"/>
    <n v="1"/>
    <n v="0"/>
    <m/>
  </r>
  <r>
    <x v="0"/>
    <x v="4"/>
    <s v="5K3"/>
    <n v="35592"/>
    <x v="0"/>
    <n v="1811"/>
    <n v="319.99999999999994"/>
    <x v="173"/>
    <n v="1644"/>
    <n v="159.99999999999997"/>
    <n v="10.275000000000002"/>
    <n v="0"/>
    <n v="1"/>
    <n v="0"/>
    <m/>
  </r>
  <r>
    <x v="1"/>
    <x v="4"/>
    <s v="6xy"/>
    <n v="37216"/>
    <x v="1"/>
    <n v="553"/>
    <n v="336"/>
    <x v="174"/>
    <n v="147"/>
    <n v="168"/>
    <n v="0.875"/>
    <n v="5"/>
    <n v="1"/>
    <n v="5"/>
    <m/>
  </r>
  <r>
    <x v="2"/>
    <x v="4"/>
    <s v="6ZK"/>
    <n v="37257"/>
    <x v="0"/>
    <n v="609"/>
    <n v="320.00000000000017"/>
    <x v="175"/>
    <n v="73"/>
    <n v="160.00000000000009"/>
    <n v="0.45624999999999977"/>
    <n v="2"/>
    <n v="1"/>
    <n v="2"/>
    <m/>
  </r>
  <r>
    <x v="3"/>
    <x v="4"/>
    <s v="6TQ"/>
    <n v="35172"/>
    <x v="2"/>
    <n v="1013"/>
    <n v="380"/>
    <x v="176"/>
    <n v="47"/>
    <n v="190"/>
    <n v="0.24736842105263157"/>
    <n v="1"/>
    <n v="1"/>
    <n v="1"/>
    <m/>
  </r>
  <r>
    <x v="4"/>
    <x v="4"/>
    <s v="7MH"/>
    <n v="38116"/>
    <x v="3"/>
    <m/>
    <m/>
    <x v="70"/>
    <m/>
    <m/>
    <m/>
    <m/>
    <m/>
    <m/>
    <m/>
  </r>
  <r>
    <x v="5"/>
    <x v="4"/>
    <s v="7KP"/>
    <n v="38014"/>
    <x v="1"/>
    <n v="439"/>
    <n v="336"/>
    <x v="177"/>
    <n v="173"/>
    <n v="168"/>
    <n v="1.0297619047619047"/>
    <n v="2"/>
    <n v="1"/>
    <n v="2"/>
    <m/>
  </r>
  <r>
    <x v="6"/>
    <x v="4"/>
    <s v="7IN"/>
    <n v="37839"/>
    <x v="0"/>
    <n v="357"/>
    <n v="320.00000000000017"/>
    <x v="178"/>
    <n v="109"/>
    <n v="160.00000000000009"/>
    <n v="0.68124999999999969"/>
    <n v="6"/>
    <n v="1"/>
    <n v="6"/>
    <m/>
  </r>
  <r>
    <x v="7"/>
    <x v="4"/>
    <s v="6AG"/>
    <n v="35997"/>
    <x v="1"/>
    <n v="381"/>
    <n v="336"/>
    <x v="179"/>
    <n v="38"/>
    <n v="168"/>
    <n v="0.22619047619047619"/>
    <n v="2"/>
    <n v="1"/>
    <n v="2"/>
    <m/>
  </r>
  <r>
    <x v="8"/>
    <x v="4"/>
    <s v="1KL"/>
    <n v="13552"/>
    <x v="4"/>
    <n v="506"/>
    <n v="336"/>
    <x v="180"/>
    <n v="108"/>
    <n v="168"/>
    <n v="0.6428571428571429"/>
    <n v="2"/>
    <n v="1"/>
    <n v="2"/>
    <m/>
  </r>
  <r>
    <x v="9"/>
    <x v="4"/>
    <s v="6MU"/>
    <n v="35448"/>
    <x v="2"/>
    <n v="607"/>
    <n v="360"/>
    <x v="181"/>
    <n v="236"/>
    <n v="180"/>
    <n v="1.3111111111111111"/>
    <n v="2"/>
    <n v="1"/>
    <n v="2"/>
    <m/>
  </r>
  <r>
    <x v="10"/>
    <x v="4"/>
    <s v="7MG"/>
    <n v="38114"/>
    <x v="5"/>
    <n v="407"/>
    <n v="336"/>
    <x v="46"/>
    <n v="264"/>
    <n v="168"/>
    <n v="1.5714285714285714"/>
    <n v="4"/>
    <n v="1"/>
    <n v="4"/>
    <m/>
  </r>
  <r>
    <x v="11"/>
    <x v="4"/>
    <s v="5T4"/>
    <n v="35614"/>
    <x v="5"/>
    <n v="361"/>
    <n v="336"/>
    <x v="182"/>
    <n v="36"/>
    <n v="168"/>
    <n v="0.21428571428571427"/>
    <n v="0"/>
    <n v="1"/>
    <n v="0"/>
    <m/>
  </r>
  <r>
    <x v="12"/>
    <x v="4"/>
    <s v="7BI"/>
    <n v="37408"/>
    <x v="4"/>
    <n v="292"/>
    <n v="336"/>
    <x v="183"/>
    <n v="43"/>
    <n v="168"/>
    <n v="0.25595238095238093"/>
    <n v="1"/>
    <n v="1"/>
    <n v="1"/>
    <m/>
  </r>
  <r>
    <x v="13"/>
    <x v="4"/>
    <s v="7AA"/>
    <n v="37292"/>
    <x v="0"/>
    <n v="248"/>
    <n v="320.00000000000028"/>
    <x v="184"/>
    <n v="92"/>
    <n v="160.00000000000014"/>
    <n v="0.57499999999999951"/>
    <n v="3"/>
    <n v="1"/>
    <n v="3"/>
    <m/>
  </r>
  <r>
    <x v="14"/>
    <x v="4"/>
    <s v="5N3"/>
    <n v="35909"/>
    <x v="1"/>
    <n v="397"/>
    <n v="336"/>
    <x v="185"/>
    <n v="61"/>
    <n v="168"/>
    <n v="0.36309523809523808"/>
    <n v="2"/>
    <n v="1"/>
    <n v="2"/>
    <m/>
  </r>
  <r>
    <x v="15"/>
    <x v="4"/>
    <s v="7DY"/>
    <n v="37609"/>
    <x v="0"/>
    <n v="342"/>
    <n v="320"/>
    <x v="186"/>
    <n v="92"/>
    <n v="160"/>
    <n v="0.57499999999999996"/>
    <n v="4"/>
    <n v="1"/>
    <n v="4"/>
    <m/>
  </r>
  <r>
    <x v="16"/>
    <x v="4"/>
    <s v="6BZ"/>
    <n v="35976"/>
    <x v="4"/>
    <n v="345"/>
    <n v="336.00000000000006"/>
    <x v="187"/>
    <n v="19"/>
    <n v="168.00000000000003"/>
    <n v="0.11309523809523808"/>
    <n v="1"/>
    <n v="1"/>
    <n v="1"/>
    <m/>
  </r>
  <r>
    <x v="17"/>
    <x v="4"/>
    <s v="5RV"/>
    <n v="34435"/>
    <x v="6"/>
    <n v="634"/>
    <n v="335.99999999999994"/>
    <x v="188"/>
    <n v="84"/>
    <n v="167.99999999999997"/>
    <n v="0.50000000000000011"/>
    <n v="1"/>
    <n v="1"/>
    <n v="1"/>
    <m/>
  </r>
  <r>
    <x v="18"/>
    <x v="4"/>
    <s v="6RK"/>
    <n v="36843"/>
    <x v="3"/>
    <n v="191"/>
    <n v="328"/>
    <x v="189"/>
    <n v="30"/>
    <n v="164"/>
    <n v="0.18292682926829268"/>
    <n v="0"/>
    <n v="1"/>
    <n v="0"/>
    <m/>
  </r>
  <r>
    <x v="19"/>
    <x v="4"/>
    <s v="5Z4"/>
    <n v="35966"/>
    <x v="3"/>
    <n v="189"/>
    <n v="336"/>
    <x v="190"/>
    <n v="29"/>
    <n v="168"/>
    <n v="0.17261904761904762"/>
    <n v="1"/>
    <n v="1"/>
    <n v="1"/>
    <m/>
  </r>
  <r>
    <x v="20"/>
    <x v="4"/>
    <s v="7LX"/>
    <n v="38085"/>
    <x v="0"/>
    <n v="547"/>
    <n v="319.99999999999983"/>
    <x v="191"/>
    <n v="9"/>
    <n v="159.99999999999991"/>
    <n v="5.6250000000000029E-2"/>
    <n v="0"/>
    <n v="1"/>
    <n v="0"/>
    <m/>
  </r>
  <r>
    <x v="21"/>
    <x v="4"/>
    <s v="1KW"/>
    <n v="6700"/>
    <x v="2"/>
    <n v="682"/>
    <n v="392"/>
    <x v="192"/>
    <n v="33"/>
    <n v="196"/>
    <n v="0.1683673469387755"/>
    <n v="1"/>
    <n v="1"/>
    <n v="1"/>
    <m/>
  </r>
  <r>
    <x v="22"/>
    <x v="4"/>
    <s v="5Q1"/>
    <n v="23218"/>
    <x v="0"/>
    <n v="283"/>
    <n v="320.00000000000006"/>
    <x v="193"/>
    <n v="22"/>
    <n v="160.00000000000003"/>
    <n v="0.13749999999999998"/>
    <n v="0"/>
    <n v="1"/>
    <n v="0"/>
    <m/>
  </r>
  <r>
    <x v="23"/>
    <x v="4"/>
    <s v="6RW"/>
    <n v="36910"/>
    <x v="3"/>
    <n v="165"/>
    <n v="336"/>
    <x v="194"/>
    <n v="61"/>
    <n v="168"/>
    <n v="0.36309523809523808"/>
    <n v="1"/>
    <n v="1"/>
    <n v="1"/>
    <m/>
  </r>
  <r>
    <x v="24"/>
    <x v="4"/>
    <s v="7DF"/>
    <n v="37521"/>
    <x v="3"/>
    <n v="214"/>
    <n v="336"/>
    <x v="195"/>
    <n v="15"/>
    <n v="168"/>
    <n v="8.9285714285714288E-2"/>
    <n v="0"/>
    <n v="1"/>
    <n v="0"/>
    <m/>
  </r>
  <r>
    <x v="25"/>
    <x v="4"/>
    <s v="6IR"/>
    <n v="36468"/>
    <x v="5"/>
    <n v="467"/>
    <n v="336"/>
    <x v="196"/>
    <n v="20"/>
    <n v="168"/>
    <n v="0.11904761904761904"/>
    <n v="1"/>
    <n v="1"/>
    <n v="1"/>
    <m/>
  </r>
  <r>
    <x v="26"/>
    <x v="4"/>
    <s v="7lB"/>
    <n v="37968"/>
    <x v="3"/>
    <n v="284"/>
    <n v="328"/>
    <x v="197"/>
    <n v="122"/>
    <n v="164"/>
    <n v="0.74390243902439024"/>
    <n v="5"/>
    <n v="1"/>
    <n v="5"/>
    <m/>
  </r>
  <r>
    <x v="27"/>
    <x v="4"/>
    <s v="1BZ"/>
    <n v="6997"/>
    <x v="5"/>
    <n v="447"/>
    <n v="336"/>
    <x v="198"/>
    <n v="34"/>
    <n v="168"/>
    <n v="0.20238095238095238"/>
    <n v="1"/>
    <n v="1"/>
    <n v="1"/>
    <m/>
  </r>
  <r>
    <x v="28"/>
    <x v="4"/>
    <s v="1UL"/>
    <n v="35419"/>
    <x v="6"/>
    <n v="683"/>
    <n v="336"/>
    <x v="199"/>
    <n v="7"/>
    <n v="168"/>
    <n v="4.1666666666666664E-2"/>
    <n v="0"/>
    <n v="1"/>
    <n v="0"/>
    <m/>
  </r>
  <r>
    <x v="29"/>
    <x v="4"/>
    <s v="5XN"/>
    <n v="5715"/>
    <x v="6"/>
    <n v="561"/>
    <n v="336.00000000000006"/>
    <x v="200"/>
    <n v="95"/>
    <n v="168.00000000000003"/>
    <n v="0.56547619047619035"/>
    <n v="0"/>
    <n v="1"/>
    <n v="0"/>
    <m/>
  </r>
  <r>
    <x v="30"/>
    <x v="4"/>
    <s v="1KQ"/>
    <n v="8017"/>
    <x v="7"/>
    <n v="326"/>
    <n v="416"/>
    <x v="201"/>
    <n v="26"/>
    <n v="208"/>
    <n v="0.125"/>
    <n v="1"/>
    <n v="1"/>
    <n v="1"/>
    <m/>
  </r>
  <r>
    <x v="31"/>
    <x v="4"/>
    <s v="6HF"/>
    <n v="13279"/>
    <x v="2"/>
    <n v="167"/>
    <n v="360"/>
    <x v="202"/>
    <n v="46"/>
    <n v="180"/>
    <n v="0.25555555555555554"/>
    <n v="0"/>
    <n v="1"/>
    <n v="0"/>
    <m/>
  </r>
  <r>
    <x v="32"/>
    <x v="4"/>
    <s v="5TH"/>
    <n v="12670"/>
    <x v="8"/>
    <n v="206"/>
    <n v="336"/>
    <x v="203"/>
    <n v="19"/>
    <n v="168"/>
    <n v="0.1130952380952381"/>
    <n v="1"/>
    <n v="1"/>
    <n v="1"/>
    <m/>
  </r>
  <r>
    <x v="33"/>
    <x v="4"/>
    <s v="1EZ"/>
    <n v="6947"/>
    <x v="7"/>
    <n v="383"/>
    <n v="416.00000000000006"/>
    <x v="204"/>
    <n v="97"/>
    <n v="208.00000000000003"/>
    <n v="0.4663461538461538"/>
    <n v="3"/>
    <n v="1"/>
    <n v="3"/>
    <m/>
  </r>
  <r>
    <x v="34"/>
    <x v="4"/>
    <s v="7LP"/>
    <n v="38068"/>
    <x v="0"/>
    <n v="172"/>
    <n v="320.00000000000006"/>
    <x v="205"/>
    <n v="39"/>
    <n v="160.00000000000003"/>
    <n v="0.24374999999999997"/>
    <n v="1"/>
    <n v="1"/>
    <n v="1"/>
    <m/>
  </r>
  <r>
    <x v="35"/>
    <x v="4"/>
    <s v="7nf"/>
    <n v="38102"/>
    <x v="0"/>
    <n v="257"/>
    <n v="320.00000000000006"/>
    <x v="206"/>
    <n v="106"/>
    <n v="160.00000000000003"/>
    <n v="0.66249999999999987"/>
    <n v="2"/>
    <n v="1"/>
    <n v="2"/>
    <m/>
  </r>
  <r>
    <x v="36"/>
    <x v="4"/>
    <s v="1C8"/>
    <n v="34130"/>
    <x v="3"/>
    <n v="244"/>
    <n v="336"/>
    <x v="207"/>
    <n v="14"/>
    <n v="168"/>
    <n v="8.3333333333333329E-2"/>
    <n v="0"/>
    <n v="1"/>
    <n v="0"/>
    <m/>
  </r>
  <r>
    <x v="37"/>
    <x v="4"/>
    <s v="6SG"/>
    <n v="36946"/>
    <x v="7"/>
    <n v="199"/>
    <n v="416"/>
    <x v="208"/>
    <n v="31"/>
    <n v="208"/>
    <n v="0.14903846153846154"/>
    <n v="1"/>
    <n v="1"/>
    <n v="1"/>
    <m/>
  </r>
  <r>
    <x v="38"/>
    <x v="4"/>
    <s v="6TB"/>
    <n v="36948"/>
    <x v="7"/>
    <n v="258"/>
    <n v="416"/>
    <x v="209"/>
    <n v="22"/>
    <n v="208"/>
    <n v="0.10576923076923077"/>
    <n v="2"/>
    <n v="1"/>
    <n v="2"/>
    <m/>
  </r>
  <r>
    <x v="39"/>
    <x v="4"/>
    <s v="6AK"/>
    <n v="35987"/>
    <x v="2"/>
    <n v="204"/>
    <n v="380"/>
    <x v="210"/>
    <n v="93"/>
    <n v="190"/>
    <n v="0.48947368421052634"/>
    <n v="1"/>
    <n v="1"/>
    <n v="1"/>
    <m/>
  </r>
  <r>
    <x v="40"/>
    <x v="4"/>
    <s v="5SM"/>
    <n v="13228"/>
    <x v="8"/>
    <n v="201"/>
    <n v="336"/>
    <x v="85"/>
    <n v="10"/>
    <n v="168"/>
    <n v="5.9523809523809521E-2"/>
    <n v="0"/>
    <n v="1"/>
    <n v="0"/>
    <m/>
  </r>
  <r>
    <x v="41"/>
    <x v="4"/>
    <s v="7KY"/>
    <n v="37974"/>
    <x v="8"/>
    <n v="173"/>
    <n v="336"/>
    <x v="211"/>
    <n v="25"/>
    <n v="168"/>
    <n v="0.14880952380952381"/>
    <n v="0"/>
    <n v="1"/>
    <n v="0"/>
    <m/>
  </r>
  <r>
    <x v="42"/>
    <x v="4"/>
    <s v="1RU"/>
    <n v="35187"/>
    <x v="6"/>
    <n v="164"/>
    <n v="336"/>
    <x v="212"/>
    <n v="33"/>
    <n v="168"/>
    <n v="0.19642857142857142"/>
    <n v="0"/>
    <n v="1"/>
    <n v="0"/>
    <m/>
  </r>
  <r>
    <x v="43"/>
    <x v="4"/>
    <s v="5H9"/>
    <n v="35786"/>
    <x v="8"/>
    <n v="174"/>
    <n v="336"/>
    <x v="213"/>
    <n v="12"/>
    <n v="168"/>
    <n v="7.1428571428571425E-2"/>
    <n v="0"/>
    <n v="1"/>
    <n v="0"/>
    <m/>
  </r>
  <r>
    <x v="44"/>
    <x v="4"/>
    <s v="7YP"/>
    <n v="34716"/>
    <x v="2"/>
    <m/>
    <m/>
    <x v="70"/>
    <m/>
    <m/>
    <m/>
    <m/>
    <m/>
    <m/>
    <m/>
  </r>
  <r>
    <x v="0"/>
    <x v="5"/>
    <s v="5K3"/>
    <n v="35592"/>
    <x v="0"/>
    <n v="226"/>
    <n v="279.99999999999994"/>
    <x v="214"/>
    <n v="46"/>
    <n v="139.99999999999997"/>
    <n v="0.32857142857142863"/>
    <n v="2"/>
    <n v="1"/>
    <n v="2"/>
    <m/>
  </r>
  <r>
    <x v="1"/>
    <x v="5"/>
    <s v="6xy"/>
    <n v="37216"/>
    <x v="1"/>
    <n v="336"/>
    <n v="294"/>
    <x v="215"/>
    <n v="38"/>
    <n v="147"/>
    <n v="0.25850340136054423"/>
    <n v="0"/>
    <n v="1"/>
    <n v="0"/>
    <m/>
  </r>
  <r>
    <x v="2"/>
    <x v="5"/>
    <s v="6ZK"/>
    <n v="37257"/>
    <x v="0"/>
    <n v="351"/>
    <n v="280.00000000000017"/>
    <x v="216"/>
    <n v="34"/>
    <n v="140.00000000000009"/>
    <n v="0.24285714285714272"/>
    <n v="0"/>
    <n v="1"/>
    <n v="0"/>
    <m/>
  </r>
  <r>
    <x v="3"/>
    <x v="5"/>
    <s v="6TQ"/>
    <n v="35172"/>
    <x v="2"/>
    <n v="1161"/>
    <n v="332.50000000000006"/>
    <x v="217"/>
    <n v="122"/>
    <n v="166.25000000000003"/>
    <n v="0.73383458646616528"/>
    <n v="3"/>
    <n v="1"/>
    <n v="3"/>
    <m/>
  </r>
  <r>
    <x v="4"/>
    <x v="5"/>
    <s v="7MH"/>
    <n v="38116"/>
    <x v="3"/>
    <m/>
    <m/>
    <x v="70"/>
    <m/>
    <m/>
    <m/>
    <m/>
    <m/>
    <m/>
    <m/>
  </r>
  <r>
    <x v="5"/>
    <x v="5"/>
    <s v="7KP"/>
    <n v="38014"/>
    <x v="1"/>
    <n v="460"/>
    <n v="294"/>
    <x v="218"/>
    <n v="287"/>
    <n v="147"/>
    <n v="1.9523809523809523"/>
    <n v="2"/>
    <n v="1"/>
    <n v="2"/>
    <m/>
  </r>
  <r>
    <x v="6"/>
    <x v="5"/>
    <s v="7IN"/>
    <n v="37839"/>
    <x v="0"/>
    <n v="213"/>
    <n v="280.00000000000017"/>
    <x v="219"/>
    <n v="107"/>
    <n v="140.00000000000009"/>
    <n v="0.76428571428571379"/>
    <n v="5"/>
    <n v="1"/>
    <n v="5"/>
    <m/>
  </r>
  <r>
    <x v="7"/>
    <x v="5"/>
    <s v="6AG"/>
    <n v="35997"/>
    <x v="1"/>
    <n v="444"/>
    <n v="294"/>
    <x v="220"/>
    <n v="136"/>
    <n v="147"/>
    <n v="0.92517006802721091"/>
    <n v="1"/>
    <n v="1"/>
    <n v="1"/>
    <m/>
  </r>
  <r>
    <x v="8"/>
    <x v="5"/>
    <s v="1KL"/>
    <n v="13552"/>
    <x v="4"/>
    <n v="467"/>
    <n v="294"/>
    <x v="221"/>
    <n v="68"/>
    <n v="147"/>
    <n v="0.46258503401360546"/>
    <n v="2"/>
    <n v="1"/>
    <n v="2"/>
    <m/>
  </r>
  <r>
    <x v="9"/>
    <x v="5"/>
    <s v="6MU"/>
    <n v="35448"/>
    <x v="2"/>
    <n v="1082"/>
    <n v="315.00000000000006"/>
    <x v="222"/>
    <n v="840"/>
    <n v="157.50000000000003"/>
    <n v="5.3333333333333321"/>
    <n v="2"/>
    <n v="1"/>
    <n v="2"/>
    <m/>
  </r>
  <r>
    <x v="10"/>
    <x v="5"/>
    <s v="7MG"/>
    <n v="38114"/>
    <x v="5"/>
    <n v="450"/>
    <n v="294"/>
    <x v="223"/>
    <n v="65"/>
    <n v="147"/>
    <n v="0.44217687074829931"/>
    <n v="3"/>
    <n v="1"/>
    <n v="3"/>
    <m/>
  </r>
  <r>
    <x v="11"/>
    <x v="5"/>
    <s v="5T4"/>
    <n v="35614"/>
    <x v="5"/>
    <n v="214"/>
    <n v="294"/>
    <x v="224"/>
    <n v="42"/>
    <n v="147"/>
    <n v="0.2857142857142857"/>
    <n v="0"/>
    <n v="1"/>
    <n v="0"/>
    <m/>
  </r>
  <r>
    <x v="12"/>
    <x v="5"/>
    <s v="7BI"/>
    <n v="37408"/>
    <x v="4"/>
    <n v="432"/>
    <n v="294"/>
    <x v="225"/>
    <n v="25"/>
    <n v="147"/>
    <n v="0.17006802721088435"/>
    <n v="0"/>
    <n v="1"/>
    <n v="0"/>
    <m/>
  </r>
  <r>
    <x v="13"/>
    <x v="5"/>
    <s v="7AA"/>
    <n v="37292"/>
    <x v="0"/>
    <n v="173"/>
    <n v="280.00000000000023"/>
    <x v="226"/>
    <n v="50"/>
    <n v="140.00000000000011"/>
    <n v="0.35714285714285687"/>
    <n v="1"/>
    <n v="1"/>
    <n v="1"/>
    <m/>
  </r>
  <r>
    <x v="14"/>
    <x v="5"/>
    <s v="5N3"/>
    <n v="35909"/>
    <x v="1"/>
    <n v="296"/>
    <n v="294"/>
    <x v="227"/>
    <n v="41"/>
    <n v="147"/>
    <n v="0.27891156462585032"/>
    <n v="2"/>
    <n v="1"/>
    <n v="2"/>
    <m/>
  </r>
  <r>
    <x v="15"/>
    <x v="5"/>
    <s v="7DY"/>
    <n v="37609"/>
    <x v="0"/>
    <n v="153"/>
    <n v="280"/>
    <x v="228"/>
    <n v="43"/>
    <n v="140"/>
    <n v="0.30714285714285716"/>
    <n v="1"/>
    <n v="1"/>
    <n v="1"/>
    <m/>
  </r>
  <r>
    <x v="16"/>
    <x v="5"/>
    <s v="6BZ"/>
    <n v="35976"/>
    <x v="4"/>
    <n v="303"/>
    <n v="294.00000000000011"/>
    <x v="229"/>
    <n v="29"/>
    <n v="147.00000000000006"/>
    <n v="0.19727891156462576"/>
    <n v="2"/>
    <n v="1"/>
    <n v="2"/>
    <m/>
  </r>
  <r>
    <x v="17"/>
    <x v="5"/>
    <s v="5RV"/>
    <n v="34435"/>
    <x v="6"/>
    <n v="366"/>
    <n v="293.99999999999994"/>
    <x v="230"/>
    <n v="1"/>
    <n v="146.99999999999997"/>
    <n v="6.8027210884353756E-3"/>
    <n v="0"/>
    <n v="1"/>
    <n v="0"/>
    <m/>
  </r>
  <r>
    <x v="18"/>
    <x v="5"/>
    <s v="6RK"/>
    <n v="36843"/>
    <x v="3"/>
    <n v="247"/>
    <n v="287"/>
    <x v="231"/>
    <n v="30"/>
    <n v="143.5"/>
    <n v="0.20905923344947736"/>
    <n v="0"/>
    <n v="1"/>
    <n v="0"/>
    <m/>
  </r>
  <r>
    <x v="19"/>
    <x v="5"/>
    <s v="5Z4"/>
    <n v="35966"/>
    <x v="3"/>
    <n v="202"/>
    <n v="294"/>
    <x v="232"/>
    <n v="42"/>
    <n v="147"/>
    <n v="0.2857142857142857"/>
    <n v="0"/>
    <n v="1"/>
    <n v="0"/>
    <m/>
  </r>
  <r>
    <x v="20"/>
    <x v="5"/>
    <s v="7LX"/>
    <n v="38085"/>
    <x v="0"/>
    <n v="377"/>
    <n v="279.99999999999989"/>
    <x v="233"/>
    <n v="24"/>
    <n v="139.99999999999994"/>
    <n v="0.17142857142857149"/>
    <n v="0"/>
    <n v="1"/>
    <n v="0"/>
    <m/>
  </r>
  <r>
    <x v="21"/>
    <x v="5"/>
    <s v="1KW"/>
    <n v="6700"/>
    <x v="2"/>
    <n v="418"/>
    <n v="343.00000000000006"/>
    <x v="234"/>
    <n v="67"/>
    <n v="171.50000000000003"/>
    <n v="0.39067055393585998"/>
    <n v="1"/>
    <n v="1"/>
    <n v="1"/>
    <m/>
  </r>
  <r>
    <x v="22"/>
    <x v="5"/>
    <s v="5Q1"/>
    <n v="23218"/>
    <x v="0"/>
    <n v="214"/>
    <n v="280.00000000000011"/>
    <x v="235"/>
    <n v="50"/>
    <n v="140.00000000000006"/>
    <n v="0.35714285714285698"/>
    <n v="0"/>
    <n v="1"/>
    <n v="0"/>
    <m/>
  </r>
  <r>
    <x v="23"/>
    <x v="5"/>
    <s v="6RW"/>
    <n v="36910"/>
    <x v="3"/>
    <n v="456"/>
    <n v="294"/>
    <x v="236"/>
    <n v="391"/>
    <n v="147"/>
    <n v="2.6598639455782314"/>
    <n v="5"/>
    <n v="1"/>
    <n v="5"/>
    <m/>
  </r>
  <r>
    <x v="24"/>
    <x v="5"/>
    <s v="7DF"/>
    <n v="37521"/>
    <x v="3"/>
    <n v="416"/>
    <n v="294"/>
    <x v="237"/>
    <n v="227"/>
    <n v="147"/>
    <n v="1.5442176870748299"/>
    <n v="3"/>
    <n v="1"/>
    <n v="3"/>
    <m/>
  </r>
  <r>
    <x v="25"/>
    <x v="5"/>
    <s v="6IR"/>
    <n v="36468"/>
    <x v="5"/>
    <n v="213"/>
    <n v="294"/>
    <x v="238"/>
    <n v="40"/>
    <n v="147"/>
    <n v="0.27210884353741499"/>
    <n v="0"/>
    <n v="1"/>
    <n v="0"/>
    <m/>
  </r>
  <r>
    <x v="26"/>
    <x v="5"/>
    <s v="7lB"/>
    <n v="37968"/>
    <x v="3"/>
    <n v="104"/>
    <n v="287"/>
    <x v="239"/>
    <n v="19"/>
    <n v="143.5"/>
    <n v="0.13240418118466898"/>
    <n v="0"/>
    <n v="1"/>
    <n v="0"/>
    <m/>
  </r>
  <r>
    <x v="27"/>
    <x v="5"/>
    <s v="1BZ"/>
    <n v="6997"/>
    <x v="5"/>
    <n v="389"/>
    <n v="294"/>
    <x v="240"/>
    <n v="42"/>
    <n v="147"/>
    <n v="0.2857142857142857"/>
    <n v="1"/>
    <n v="1"/>
    <n v="1"/>
    <m/>
  </r>
  <r>
    <x v="28"/>
    <x v="5"/>
    <s v="1UL"/>
    <n v="35419"/>
    <x v="6"/>
    <n v="247"/>
    <n v="294"/>
    <x v="241"/>
    <n v="18"/>
    <n v="147"/>
    <n v="0.12244897959183673"/>
    <n v="1"/>
    <n v="1"/>
    <n v="1"/>
    <m/>
  </r>
  <r>
    <x v="29"/>
    <x v="5"/>
    <s v="5XN"/>
    <n v="5715"/>
    <x v="6"/>
    <n v="179"/>
    <n v="294.00000000000011"/>
    <x v="242"/>
    <n v="39"/>
    <n v="147.00000000000006"/>
    <n v="0.2653061224489795"/>
    <n v="0"/>
    <n v="1"/>
    <n v="0"/>
    <m/>
  </r>
  <r>
    <x v="30"/>
    <x v="5"/>
    <s v="1KQ"/>
    <n v="8017"/>
    <x v="7"/>
    <n v="273"/>
    <n v="364.00000000000006"/>
    <x v="243"/>
    <n v="33"/>
    <n v="182.00000000000003"/>
    <n v="0.18131868131868129"/>
    <n v="1"/>
    <n v="1"/>
    <n v="1"/>
    <m/>
  </r>
  <r>
    <x v="31"/>
    <x v="5"/>
    <s v="6HF"/>
    <n v="13279"/>
    <x v="2"/>
    <n v="363"/>
    <n v="315.00000000000006"/>
    <x v="244"/>
    <n v="178"/>
    <n v="157.50000000000003"/>
    <n v="1.1301587301587299"/>
    <n v="2"/>
    <n v="1"/>
    <n v="2"/>
    <m/>
  </r>
  <r>
    <x v="32"/>
    <x v="5"/>
    <s v="5TH"/>
    <n v="12670"/>
    <x v="8"/>
    <n v="152"/>
    <n v="294"/>
    <x v="128"/>
    <n v="29"/>
    <n v="147"/>
    <n v="0.19727891156462585"/>
    <n v="0"/>
    <n v="1"/>
    <n v="0"/>
    <m/>
  </r>
  <r>
    <x v="33"/>
    <x v="5"/>
    <s v="1EZ"/>
    <n v="6947"/>
    <x v="7"/>
    <n v="374"/>
    <n v="364.00000000000011"/>
    <x v="245"/>
    <n v="35"/>
    <n v="182.00000000000006"/>
    <n v="0.19230769230769224"/>
    <n v="1"/>
    <n v="1"/>
    <n v="1"/>
    <m/>
  </r>
  <r>
    <x v="34"/>
    <x v="5"/>
    <s v="7LP"/>
    <n v="38068"/>
    <x v="0"/>
    <n v="158"/>
    <n v="280.00000000000011"/>
    <x v="246"/>
    <n v="14"/>
    <n v="140.00000000000006"/>
    <n v="9.9999999999999964E-2"/>
    <n v="0"/>
    <n v="1"/>
    <n v="0"/>
    <m/>
  </r>
  <r>
    <x v="35"/>
    <x v="5"/>
    <s v="7nf"/>
    <n v="38102"/>
    <x v="0"/>
    <n v="172"/>
    <n v="280.00000000000006"/>
    <x v="247"/>
    <n v="61"/>
    <n v="140.00000000000003"/>
    <n v="0.43571428571428561"/>
    <n v="1"/>
    <n v="1"/>
    <n v="1"/>
    <m/>
  </r>
  <r>
    <x v="36"/>
    <x v="5"/>
    <s v="1C8"/>
    <n v="34130"/>
    <x v="3"/>
    <n v="289"/>
    <n v="294"/>
    <x v="248"/>
    <n v="17"/>
    <n v="147"/>
    <n v="0.11564625850340136"/>
    <n v="0"/>
    <n v="1"/>
    <n v="0"/>
    <m/>
  </r>
  <r>
    <x v="37"/>
    <x v="5"/>
    <s v="6SG"/>
    <n v="36946"/>
    <x v="7"/>
    <n v="222"/>
    <n v="364.00000000000006"/>
    <x v="249"/>
    <n v="43"/>
    <n v="182.00000000000003"/>
    <n v="0.23626373626373623"/>
    <n v="0"/>
    <n v="1"/>
    <n v="0"/>
    <m/>
  </r>
  <r>
    <x v="38"/>
    <x v="5"/>
    <s v="6TB"/>
    <n v="36948"/>
    <x v="7"/>
    <n v="157"/>
    <n v="364.00000000000006"/>
    <x v="250"/>
    <n v="16"/>
    <n v="182.00000000000003"/>
    <n v="8.7912087912087905E-2"/>
    <n v="0"/>
    <n v="1"/>
    <n v="0"/>
    <m/>
  </r>
  <r>
    <x v="39"/>
    <x v="5"/>
    <s v="6AK"/>
    <n v="35987"/>
    <x v="2"/>
    <n v="131"/>
    <n v="332.50000000000006"/>
    <x v="251"/>
    <n v="10"/>
    <n v="166.25000000000003"/>
    <n v="6.0150375939849614E-2"/>
    <n v="0"/>
    <n v="1"/>
    <n v="0"/>
    <m/>
  </r>
  <r>
    <x v="40"/>
    <x v="5"/>
    <s v="5SM"/>
    <n v="13228"/>
    <x v="8"/>
    <n v="126"/>
    <n v="294"/>
    <x v="252"/>
    <n v="4"/>
    <n v="147"/>
    <n v="2.7210884353741496E-2"/>
    <n v="0"/>
    <n v="1"/>
    <n v="0"/>
    <m/>
  </r>
  <r>
    <x v="41"/>
    <x v="5"/>
    <s v="7KY"/>
    <n v="37974"/>
    <x v="8"/>
    <n v="142"/>
    <n v="294"/>
    <x v="253"/>
    <n v="35"/>
    <n v="147"/>
    <n v="0.23809523809523808"/>
    <n v="0"/>
    <n v="1"/>
    <n v="0"/>
    <m/>
  </r>
  <r>
    <x v="42"/>
    <x v="5"/>
    <s v="1RU"/>
    <n v="35187"/>
    <x v="6"/>
    <n v="201"/>
    <n v="294"/>
    <x v="254"/>
    <n v="55"/>
    <n v="147"/>
    <n v="0.37414965986394561"/>
    <n v="3"/>
    <n v="1"/>
    <n v="3"/>
    <m/>
  </r>
  <r>
    <x v="43"/>
    <x v="5"/>
    <s v="5H9"/>
    <n v="35786"/>
    <x v="8"/>
    <n v="119"/>
    <n v="294"/>
    <x v="255"/>
    <n v="23"/>
    <n v="147"/>
    <n v="0.15646258503401361"/>
    <n v="0"/>
    <n v="1"/>
    <n v="0"/>
    <m/>
  </r>
  <r>
    <x v="44"/>
    <x v="5"/>
    <s v="7YP"/>
    <n v="34716"/>
    <x v="2"/>
    <m/>
    <m/>
    <x v="70"/>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3ADD276-5567-8B47-9CE2-6EB35C9F3370}" name="PivotTable2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0">
  <location ref="E90:G96" firstHeaderRow="0" firstDataRow="1" firstDataCol="1" rowPageCount="2" colPageCount="1"/>
  <pivotFields count="17">
    <pivotField axis="axisPage" multipleItemSelectionAllowed="1" showAll="0">
      <items count="46">
        <item x="14"/>
        <item x="37"/>
        <item x="28"/>
        <item x="32"/>
        <item x="17"/>
        <item x="39"/>
        <item x="21"/>
        <item x="36"/>
        <item x="9"/>
        <item x="1"/>
        <item x="8"/>
        <item x="29"/>
        <item x="42"/>
        <item x="24"/>
        <item x="0"/>
        <item x="15"/>
        <item x="35"/>
        <item x="44"/>
        <item x="2"/>
        <item x="27"/>
        <item x="22"/>
        <item x="7"/>
        <item x="4"/>
        <item x="19"/>
        <item x="5"/>
        <item x="12"/>
        <item x="40"/>
        <item x="18"/>
        <item x="38"/>
        <item x="26"/>
        <item x="30"/>
        <item x="33"/>
        <item x="20"/>
        <item x="31"/>
        <item x="10"/>
        <item x="3"/>
        <item x="6"/>
        <item x="34"/>
        <item x="11"/>
        <item x="16"/>
        <item x="13"/>
        <item x="23"/>
        <item x="41"/>
        <item x="25"/>
        <item x="43"/>
        <item t="default"/>
      </items>
    </pivotField>
    <pivotField axis="axisRow" showAll="0">
      <items count="7">
        <item x="5"/>
        <item x="4"/>
        <item x="3"/>
        <item x="2"/>
        <item x="1"/>
        <item x="0"/>
        <item t="default"/>
      </items>
    </pivotField>
    <pivotField showAll="0"/>
    <pivotField showAll="0"/>
    <pivotField axis="axisPage" multipleItemSelectionAllowed="1" showAll="0">
      <items count="10">
        <item sd="0" x="7"/>
        <item sd="0" x="8"/>
        <item sd="0" x="3"/>
        <item sd="0" x="0"/>
        <item sd="0" x="1"/>
        <item sd="0" x="2"/>
        <item sd="0" x="5"/>
        <item sd="0" x="4"/>
        <item sd="0" x="6"/>
        <item t="default"/>
      </items>
    </pivotField>
    <pivotField showAll="0"/>
    <pivotField showAll="0"/>
    <pivotField showAll="0"/>
    <pivotField showAll="0"/>
    <pivotField showAll="0"/>
    <pivotField dataField="1" showAll="0"/>
    <pivotField showAll="0"/>
    <pivotField showAll="0"/>
    <pivotField showAll="0"/>
    <pivotField showAll="0"/>
    <pivotField dataField="1" dragToRow="0" dragToCol="0" dragToPage="0" showAll="0" defaultSubtotal="0"/>
    <pivotField dragToRow="0" dragToCol="0" dragToPage="0" showAll="0" defaultSubtotal="0"/>
  </pivotFields>
  <rowFields count="1">
    <field x="1"/>
  </rowFields>
  <rowItems count="6">
    <i>
      <x/>
    </i>
    <i>
      <x v="1"/>
    </i>
    <i>
      <x v="2"/>
    </i>
    <i>
      <x v="3"/>
    </i>
    <i>
      <x v="4"/>
    </i>
    <i>
      <x v="5"/>
    </i>
  </rowItems>
  <colFields count="1">
    <field x="-2"/>
  </colFields>
  <colItems count="2">
    <i>
      <x/>
    </i>
    <i i="1">
      <x v="1"/>
    </i>
  </colItems>
  <pageFields count="2">
    <pageField fld="4" hier="-1"/>
    <pageField fld="0" hier="-1"/>
  </pageFields>
  <dataFields count="2">
    <dataField name="Average of NTB Accounts - %" fld="10" subtotal="average" baseField="0" baseItem="0"/>
    <dataField name="Sum of Target" fld="15" baseField="0" baseItem="0"/>
  </dataFields>
  <formats count="1">
    <format dxfId="42">
      <pivotArea outline="0" collapsedLevelsAreSubtotals="1" fieldPosition="0"/>
    </format>
  </formats>
  <chartFormats count="3">
    <chartFormat chart="15" format="0" series="1">
      <pivotArea type="data" outline="0" fieldPosition="0">
        <references count="1">
          <reference field="4294967294" count="1" selected="0">
            <x v="0"/>
          </reference>
        </references>
      </pivotArea>
    </chartFormat>
    <chartFormat chart="17" format="10" series="1">
      <pivotArea type="data" outline="0" fieldPosition="0">
        <references count="1">
          <reference field="4294967294" count="1" selected="0">
            <x v="0"/>
          </reference>
        </references>
      </pivotArea>
    </chartFormat>
    <chartFormat chart="17" format="12"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E112A2BB-ED4E-804C-9E78-C68F227EAC5C}" name="PivotTable13"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8">
  <location ref="A99:B102" firstHeaderRow="1" firstDataRow="1" firstDataCol="1"/>
  <pivotFields count="17">
    <pivotField multipleItemSelectionAllowed="1" showAll="0">
      <items count="46">
        <item x="14"/>
        <item x="37"/>
        <item x="28"/>
        <item x="32"/>
        <item x="17"/>
        <item x="39"/>
        <item x="21"/>
        <item x="36"/>
        <item x="9"/>
        <item x="1"/>
        <item x="8"/>
        <item x="29"/>
        <item x="42"/>
        <item x="24"/>
        <item x="0"/>
        <item x="15"/>
        <item x="35"/>
        <item x="44"/>
        <item x="2"/>
        <item x="27"/>
        <item x="22"/>
        <item x="7"/>
        <item x="4"/>
        <item x="19"/>
        <item x="5"/>
        <item x="12"/>
        <item x="40"/>
        <item x="18"/>
        <item x="38"/>
        <item x="26"/>
        <item x="30"/>
        <item x="33"/>
        <item x="20"/>
        <item x="31"/>
        <item x="10"/>
        <item x="3"/>
        <item x="6"/>
        <item x="34"/>
        <item x="11"/>
        <item x="16"/>
        <item x="13"/>
        <item x="23"/>
        <item x="41"/>
        <item x="25"/>
        <item x="43"/>
        <item t="default"/>
      </items>
    </pivotField>
    <pivotField showAll="0">
      <items count="7">
        <item x="5"/>
        <item x="4"/>
        <item x="3"/>
        <item x="2"/>
        <item x="1"/>
        <item x="0"/>
        <item t="default"/>
      </items>
    </pivotField>
    <pivotField showAll="0"/>
    <pivotField showAll="0"/>
    <pivotField axis="axisRow" multipleItemSelectionAllowed="1" showAll="0" measureFilter="1">
      <items count="10">
        <item x="7"/>
        <item x="8"/>
        <item x="3"/>
        <item sd="0" x="0"/>
        <item sd="0" x="1"/>
        <item sd="0" x="2"/>
        <item sd="0" x="5"/>
        <item sd="0" x="4"/>
        <item sd="0" x="6"/>
        <item t="default"/>
      </items>
    </pivotField>
    <pivotField showAll="0"/>
    <pivotField showAll="0"/>
    <pivotField dataField="1" showAll="0"/>
    <pivotField showAll="0"/>
    <pivotField showAll="0"/>
    <pivotField showAll="0"/>
    <pivotField showAll="0"/>
    <pivotField showAll="0"/>
    <pivotField showAll="0"/>
    <pivotField showAll="0"/>
    <pivotField dragToRow="0" dragToCol="0" dragToPage="0" showAll="0" defaultSubtotal="0"/>
    <pivotField dragToRow="0" dragToCol="0" dragToPage="0" showAll="0" defaultSubtotal="0"/>
  </pivotFields>
  <rowFields count="1">
    <field x="4"/>
  </rowFields>
  <rowItems count="3">
    <i>
      <x/>
    </i>
    <i>
      <x v="1"/>
    </i>
    <i>
      <x v="2"/>
    </i>
  </rowItems>
  <colItems count="1">
    <i/>
  </colItems>
  <dataFields count="1">
    <dataField name="Average of Live Accounts - %" fld="7" subtotal="average" baseField="0" baseItem="0"/>
  </dataFields>
  <formats count="1">
    <format dxfId="53">
      <pivotArea outline="0" collapsedLevelsAreSubtotals="1" fieldPosition="0"/>
    </format>
  </formats>
  <chartFormats count="6">
    <chartFormat chart="15" format="0" series="1">
      <pivotArea type="data" outline="0" fieldPosition="0">
        <references count="1">
          <reference field="4294967294" count="1" selected="0">
            <x v="0"/>
          </reference>
        </references>
      </pivotArea>
    </chartFormat>
    <chartFormat chart="18" format="4" series="1">
      <pivotArea type="data" outline="0" fieldPosition="0">
        <references count="1">
          <reference field="4294967294" count="1" selected="0">
            <x v="0"/>
          </reference>
        </references>
      </pivotArea>
    </chartFormat>
    <chartFormat chart="19" format="6" series="1">
      <pivotArea type="data" outline="0" fieldPosition="0">
        <references count="1">
          <reference field="4294967294" count="1" selected="0">
            <x v="0"/>
          </reference>
        </references>
      </pivotArea>
    </chartFormat>
    <chartFormat chart="20" format="8" series="1">
      <pivotArea type="data" outline="0" fieldPosition="0">
        <references count="1">
          <reference field="4294967294" count="1" selected="0">
            <x v="0"/>
          </reference>
        </references>
      </pivotArea>
    </chartFormat>
    <chartFormat chart="25" format="2" series="1">
      <pivotArea type="data" outline="0" fieldPosition="0">
        <references count="1">
          <reference field="4294967294" count="1" selected="0">
            <x v="0"/>
          </reference>
        </references>
      </pivotArea>
    </chartFormat>
    <chartFormat chart="25" format="3">
      <pivotArea type="data" outline="0" fieldPosition="0">
        <references count="2">
          <reference field="4294967294" count="1" selected="0">
            <x v="0"/>
          </reference>
          <reference field="4" count="1" selected="0">
            <x v="2"/>
          </reference>
        </references>
      </pivotArea>
    </chartFormat>
  </chartFormats>
  <pivotTableStyleInfo name="PivotStyleLight16" showRowHeaders="1" showColHeaders="1" showRowStripes="0" showColStripes="0" showLastColumn="1"/>
  <filters count="1">
    <filter fld="4" type="valueLessThan" evalOrder="-1" id="1" iMeasureFld="0">
      <autoFilter ref="A1">
        <filterColumn colId="0">
          <customFilters>
            <customFilter operator="lessThan" val="1"/>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1A0EF97E-FEFD-DE46-8873-3828C5881EB4}" name="PivotTable18"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6">
  <location ref="G99:H101" firstHeaderRow="1" firstDataRow="1" firstDataCol="1"/>
  <pivotFields count="17">
    <pivotField multipleItemSelectionAllowed="1" showAll="0">
      <items count="46">
        <item x="14"/>
        <item x="37"/>
        <item x="28"/>
        <item x="32"/>
        <item x="17"/>
        <item x="39"/>
        <item x="21"/>
        <item x="36"/>
        <item x="9"/>
        <item x="1"/>
        <item x="8"/>
        <item x="29"/>
        <item x="42"/>
        <item x="24"/>
        <item x="0"/>
        <item x="15"/>
        <item x="35"/>
        <item x="44"/>
        <item x="2"/>
        <item x="27"/>
        <item x="22"/>
        <item x="7"/>
        <item x="4"/>
        <item x="19"/>
        <item x="5"/>
        <item x="12"/>
        <item x="40"/>
        <item x="18"/>
        <item x="38"/>
        <item x="26"/>
        <item x="30"/>
        <item x="33"/>
        <item x="20"/>
        <item x="31"/>
        <item x="10"/>
        <item x="3"/>
        <item x="6"/>
        <item x="34"/>
        <item x="11"/>
        <item x="16"/>
        <item x="13"/>
        <item x="23"/>
        <item x="41"/>
        <item x="25"/>
        <item x="43"/>
        <item t="default"/>
      </items>
    </pivotField>
    <pivotField showAll="0">
      <items count="7">
        <item x="5"/>
        <item x="4"/>
        <item x="3"/>
        <item x="2"/>
        <item x="1"/>
        <item x="0"/>
        <item t="default"/>
      </items>
    </pivotField>
    <pivotField showAll="0"/>
    <pivotField showAll="0"/>
    <pivotField axis="axisRow" multipleItemSelectionAllowed="1" showAll="0" measureFilter="1" sortType="descending">
      <items count="10">
        <item x="7"/>
        <item x="8"/>
        <item x="3"/>
        <item sd="0" x="0"/>
        <item sd="0" x="1"/>
        <item sd="0" x="2"/>
        <item sd="0" x="5"/>
        <item sd="0" x="4"/>
        <item sd="0" x="6"/>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dataField="1" showAll="0"/>
    <pivotField showAll="0"/>
    <pivotField dragToRow="0" dragToCol="0" dragToPage="0" showAll="0" defaultSubtotal="0"/>
    <pivotField dragToRow="0" dragToCol="0" dragToPage="0" showAll="0" defaultSubtotal="0"/>
  </pivotFields>
  <rowFields count="1">
    <field x="4"/>
  </rowFields>
  <rowItems count="2">
    <i>
      <x v="1"/>
    </i>
    <i>
      <x v="8"/>
    </i>
  </rowItems>
  <colItems count="1">
    <i/>
  </colItems>
  <dataFields count="1">
    <dataField name="Average of NTB Companies - %" fld="13" subtotal="average" baseField="0" baseItem="0"/>
  </dataFields>
  <formats count="1">
    <format dxfId="54">
      <pivotArea outline="0" collapsedLevelsAreSubtotals="1" fieldPosition="0"/>
    </format>
  </formats>
  <chartFormats count="1">
    <chartFormat chart="25"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valueLessThan" evalOrder="-1" id="1" iMeasureFld="0">
      <autoFilter ref="A1">
        <filterColumn colId="0">
          <customFilters>
            <customFilter operator="lessThan" val="1"/>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6FACABFB-B4BB-2041-897E-736F68C2788B}" name="PivotTable19"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5">
  <location ref="G110:H123" firstHeaderRow="1" firstDataRow="1" firstDataCol="1"/>
  <pivotFields count="17">
    <pivotField axis="axisRow" multipleItemSelectionAllowed="1" showAll="0" measureFilter="1" sortType="descending">
      <items count="46">
        <item x="14"/>
        <item x="37"/>
        <item x="28"/>
        <item x="32"/>
        <item x="17"/>
        <item x="39"/>
        <item x="21"/>
        <item x="36"/>
        <item x="9"/>
        <item x="1"/>
        <item x="8"/>
        <item x="29"/>
        <item x="42"/>
        <item x="24"/>
        <item x="0"/>
        <item x="15"/>
        <item x="35"/>
        <item x="44"/>
        <item x="2"/>
        <item x="27"/>
        <item x="22"/>
        <item x="7"/>
        <item x="4"/>
        <item x="19"/>
        <item x="5"/>
        <item x="12"/>
        <item x="40"/>
        <item x="18"/>
        <item x="38"/>
        <item x="26"/>
        <item x="30"/>
        <item x="33"/>
        <item x="20"/>
        <item x="31"/>
        <item x="10"/>
        <item x="3"/>
        <item x="6"/>
        <item x="34"/>
        <item x="11"/>
        <item x="16"/>
        <item x="13"/>
        <item x="23"/>
        <item x="41"/>
        <item x="25"/>
        <item x="43"/>
        <item t="default"/>
      </items>
      <autoSortScope>
        <pivotArea dataOnly="0" outline="0" fieldPosition="0">
          <references count="1">
            <reference field="4294967294" count="1" selected="0">
              <x v="0"/>
            </reference>
          </references>
        </pivotArea>
      </autoSortScope>
    </pivotField>
    <pivotField showAll="0">
      <items count="7">
        <item x="5"/>
        <item x="4"/>
        <item x="3"/>
        <item x="2"/>
        <item x="1"/>
        <item x="0"/>
        <item t="default"/>
      </items>
    </pivotField>
    <pivotField showAll="0"/>
    <pivotField showAll="0"/>
    <pivotField multipleItemSelectionAllowed="1" showAll="0">
      <items count="10">
        <item sd="0" x="7"/>
        <item sd="0" x="8"/>
        <item sd="0" x="3"/>
        <item sd="0" x="0"/>
        <item sd="0" x="1"/>
        <item sd="0" x="2"/>
        <item sd="0" x="5"/>
        <item sd="0" x="4"/>
        <item sd="0" x="6"/>
        <item t="default"/>
      </items>
    </pivotField>
    <pivotField showAll="0"/>
    <pivotField showAll="0"/>
    <pivotField showAll="0"/>
    <pivotField showAll="0"/>
    <pivotField showAll="0"/>
    <pivotField showAll="0"/>
    <pivotField showAll="0"/>
    <pivotField showAll="0"/>
    <pivotField dataField="1" showAll="0"/>
    <pivotField showAll="0"/>
    <pivotField dragToRow="0" dragToCol="0" dragToPage="0" showAll="0" defaultSubtotal="0"/>
    <pivotField dragToRow="0" dragToCol="0" dragToPage="0" showAll="0" defaultSubtotal="0"/>
  </pivotFields>
  <rowFields count="1">
    <field x="0"/>
  </rowFields>
  <rowItems count="13">
    <i>
      <x v="2"/>
    </i>
    <i>
      <x v="42"/>
    </i>
    <i>
      <x v="12"/>
    </i>
    <i>
      <x v="26"/>
    </i>
    <i>
      <x v="37"/>
    </i>
    <i>
      <x v="32"/>
    </i>
    <i>
      <x v="1"/>
    </i>
    <i>
      <x v="7"/>
    </i>
    <i>
      <x v="19"/>
    </i>
    <i>
      <x v="6"/>
    </i>
    <i>
      <x v="17"/>
    </i>
    <i>
      <x v="44"/>
    </i>
    <i>
      <x v="11"/>
    </i>
  </rowItems>
  <colItems count="1">
    <i/>
  </colItems>
  <dataFields count="1">
    <dataField name="Average of NTB Companies - %" fld="13" subtotal="average" baseField="0" baseItem="0"/>
  </dataFields>
  <formats count="1">
    <format dxfId="55">
      <pivotArea outline="0" collapsedLevelsAreSubtotals="1" fieldPosition="0"/>
    </format>
  </formats>
  <chartFormats count="2">
    <chartFormat chart="30" format="0" series="1">
      <pivotArea type="data" outline="0" fieldPosition="0">
        <references count="1">
          <reference field="4294967294" count="1" selected="0">
            <x v="0"/>
          </reference>
        </references>
      </pivotArea>
    </chartFormat>
    <chartFormat chart="32"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valueLessThan" evalOrder="-1" id="1" iMeasureFld="0">
      <autoFilter ref="A1">
        <filterColumn colId="0">
          <customFilters>
            <customFilter operator="lessThan" val="1"/>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907A864A-3322-244A-8C52-7873EF1DF845}" name="PivotTable9"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3">
  <location ref="G11:H20" firstHeaderRow="1" firstDataRow="1" firstDataCol="1"/>
  <pivotFields count="17">
    <pivotField showAll="0">
      <items count="46">
        <item x="14"/>
        <item x="37"/>
        <item x="28"/>
        <item x="32"/>
        <item x="17"/>
        <item x="39"/>
        <item x="21"/>
        <item x="36"/>
        <item x="9"/>
        <item x="1"/>
        <item x="8"/>
        <item x="29"/>
        <item x="42"/>
        <item x="24"/>
        <item x="0"/>
        <item x="15"/>
        <item x="35"/>
        <item x="44"/>
        <item x="2"/>
        <item x="27"/>
        <item x="22"/>
        <item x="7"/>
        <item x="4"/>
        <item x="19"/>
        <item x="5"/>
        <item x="12"/>
        <item x="40"/>
        <item x="18"/>
        <item x="38"/>
        <item x="26"/>
        <item x="30"/>
        <item x="33"/>
        <item x="20"/>
        <item x="31"/>
        <item x="10"/>
        <item x="3"/>
        <item x="6"/>
        <item x="34"/>
        <item x="11"/>
        <item x="16"/>
        <item x="13"/>
        <item x="23"/>
        <item x="41"/>
        <item x="25"/>
        <item x="43"/>
        <item t="default"/>
      </items>
    </pivotField>
    <pivotField showAll="0">
      <items count="7">
        <item x="5"/>
        <item x="4"/>
        <item x="3"/>
        <item x="2"/>
        <item x="1"/>
        <item x="0"/>
        <item t="default"/>
      </items>
    </pivotField>
    <pivotField showAll="0"/>
    <pivotField showAll="0"/>
    <pivotField axis="axisRow" showAll="0" sortType="descending">
      <items count="10">
        <item sd="0" x="7"/>
        <item sd="0" x="8"/>
        <item sd="0" x="3"/>
        <item sd="0" x="0"/>
        <item sd="0" x="1"/>
        <item sd="0" x="2"/>
        <item sd="0" x="5"/>
        <item sd="0" x="4"/>
        <item sd="0" x="6"/>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dataField="1" showAll="0"/>
    <pivotField showAll="0"/>
    <pivotField dragToRow="0" dragToCol="0" dragToPage="0" showAll="0" defaultSubtotal="0"/>
    <pivotField dragToRow="0" dragToCol="0" dragToPage="0" showAll="0" defaultSubtotal="0"/>
  </pivotFields>
  <rowFields count="1">
    <field x="4"/>
  </rowFields>
  <rowItems count="9">
    <i>
      <x v="4"/>
    </i>
    <i>
      <x v="3"/>
    </i>
    <i>
      <x v="2"/>
    </i>
    <i>
      <x v="7"/>
    </i>
    <i>
      <x v="6"/>
    </i>
    <i>
      <x/>
    </i>
    <i>
      <x v="5"/>
    </i>
    <i>
      <x v="1"/>
    </i>
    <i>
      <x v="8"/>
    </i>
  </rowItems>
  <colItems count="1">
    <i/>
  </colItems>
  <dataFields count="1">
    <dataField name="Average of NTB Companies - %" fld="13" subtotal="average" baseField="0" baseItem="0"/>
  </dataFields>
  <formats count="1">
    <format dxfId="56">
      <pivotArea outline="0" collapsedLevelsAreSubtotals="1" fieldPosition="0"/>
    </format>
  </formats>
  <conditionalFormats count="2">
    <conditionalFormat priority="27">
      <pivotAreas count="1">
        <pivotArea type="data" outline="0" collapsedLevelsAreSubtotals="1" fieldPosition="0">
          <references count="1">
            <reference field="4294967294" count="1" selected="0">
              <x v="0"/>
            </reference>
          </references>
        </pivotArea>
      </pivotAreas>
    </conditionalFormat>
    <conditionalFormat priority="26">
      <pivotAreas count="1">
        <pivotArea type="data" outline="0" collapsedLevelsAreSubtotals="1" fieldPosition="0">
          <references count="1">
            <reference field="4294967294" count="1" selected="0">
              <x v="0"/>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89368B67-089C-5844-B683-1BAA4165B35E}" name="PivotTable17"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6">
  <location ref="D99:E105" firstHeaderRow="1" firstDataRow="1" firstDataCol="1"/>
  <pivotFields count="17">
    <pivotField multipleItemSelectionAllowed="1" showAll="0">
      <items count="46">
        <item x="14"/>
        <item x="37"/>
        <item x="28"/>
        <item x="32"/>
        <item x="17"/>
        <item x="39"/>
        <item x="21"/>
        <item x="36"/>
        <item x="9"/>
        <item x="1"/>
        <item x="8"/>
        <item x="29"/>
        <item x="42"/>
        <item x="24"/>
        <item x="0"/>
        <item x="15"/>
        <item x="35"/>
        <item x="44"/>
        <item x="2"/>
        <item x="27"/>
        <item x="22"/>
        <item x="7"/>
        <item x="4"/>
        <item x="19"/>
        <item x="5"/>
        <item x="12"/>
        <item x="40"/>
        <item x="18"/>
        <item x="38"/>
        <item x="26"/>
        <item x="30"/>
        <item x="33"/>
        <item x="20"/>
        <item x="31"/>
        <item x="10"/>
        <item x="3"/>
        <item x="6"/>
        <item x="34"/>
        <item x="11"/>
        <item x="16"/>
        <item x="13"/>
        <item x="23"/>
        <item x="41"/>
        <item x="25"/>
        <item x="43"/>
        <item t="default"/>
      </items>
    </pivotField>
    <pivotField showAll="0">
      <items count="7">
        <item x="5"/>
        <item x="4"/>
        <item x="3"/>
        <item x="2"/>
        <item x="1"/>
        <item x="0"/>
        <item t="default"/>
      </items>
    </pivotField>
    <pivotField showAll="0"/>
    <pivotField showAll="0"/>
    <pivotField axis="axisRow" multipleItemSelectionAllowed="1" showAll="0" measureFilter="1" sortType="descending">
      <items count="10">
        <item x="7"/>
        <item x="8"/>
        <item x="3"/>
        <item sd="0" x="0"/>
        <item sd="0" x="1"/>
        <item sd="0" x="2"/>
        <item sd="0" x="5"/>
        <item sd="0" x="4"/>
        <item sd="0" x="6"/>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dataField="1" showAll="0"/>
    <pivotField showAll="0"/>
    <pivotField showAll="0"/>
    <pivotField showAll="0"/>
    <pivotField showAll="0"/>
    <pivotField dragToRow="0" dragToCol="0" dragToPage="0" showAll="0" defaultSubtotal="0"/>
    <pivotField dragToRow="0" dragToCol="0" dragToPage="0" showAll="0" defaultSubtotal="0"/>
  </pivotFields>
  <rowFields count="1">
    <field x="4"/>
  </rowFields>
  <rowItems count="6">
    <i>
      <x v="2"/>
    </i>
    <i>
      <x v="6"/>
    </i>
    <i>
      <x v="7"/>
    </i>
    <i>
      <x v="8"/>
    </i>
    <i>
      <x v="1"/>
    </i>
    <i>
      <x/>
    </i>
  </rowItems>
  <colItems count="1">
    <i/>
  </colItems>
  <dataFields count="1">
    <dataField name="Average of NTB Accounts - %" fld="10" subtotal="average" baseField="0" baseItem="0"/>
  </dataFields>
  <formats count="1">
    <format dxfId="57">
      <pivotArea outline="0" collapsedLevelsAreSubtotals="1" fieldPosition="0"/>
    </format>
  </formats>
  <chartFormats count="1">
    <chartFormat chart="25"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valueLessThan" evalOrder="-1" id="2" iMeasureFld="0">
      <autoFilter ref="A1">
        <filterColumn colId="0">
          <customFilters>
            <customFilter operator="lessThan" val="0.5"/>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A785C7E2-B358-A443-AC11-431DACF02130}" name="PivotTable23"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6">
  <location ref="J99:K108" firstHeaderRow="1" firstDataRow="1" firstDataCol="1"/>
  <pivotFields count="17">
    <pivotField multipleItemSelectionAllowed="1" showAll="0">
      <items count="46">
        <item x="14"/>
        <item x="37"/>
        <item x="28"/>
        <item x="32"/>
        <item x="17"/>
        <item x="39"/>
        <item x="21"/>
        <item x="36"/>
        <item x="9"/>
        <item x="1"/>
        <item x="8"/>
        <item x="29"/>
        <item x="42"/>
        <item x="24"/>
        <item x="0"/>
        <item x="15"/>
        <item x="35"/>
        <item x="44"/>
        <item x="2"/>
        <item x="27"/>
        <item x="22"/>
        <item x="7"/>
        <item x="4"/>
        <item x="19"/>
        <item x="5"/>
        <item x="12"/>
        <item x="40"/>
        <item x="18"/>
        <item x="38"/>
        <item x="26"/>
        <item x="30"/>
        <item x="33"/>
        <item x="20"/>
        <item x="31"/>
        <item x="10"/>
        <item x="3"/>
        <item x="6"/>
        <item x="34"/>
        <item x="11"/>
        <item x="16"/>
        <item x="13"/>
        <item x="23"/>
        <item x="41"/>
        <item x="25"/>
        <item x="43"/>
        <item t="default"/>
      </items>
    </pivotField>
    <pivotField showAll="0">
      <items count="7">
        <item x="5"/>
        <item x="4"/>
        <item x="3"/>
        <item x="2"/>
        <item x="1"/>
        <item x="0"/>
        <item t="default"/>
      </items>
    </pivotField>
    <pivotField showAll="0"/>
    <pivotField showAll="0"/>
    <pivotField axis="axisRow" multipleItemSelectionAllowed="1" showAll="0" measureFilter="1" sortType="descending">
      <items count="10">
        <item x="7"/>
        <item x="8"/>
        <item x="3"/>
        <item sd="0" x="0"/>
        <item sd="0" x="1"/>
        <item sd="0" x="2"/>
        <item sd="0" x="5"/>
        <item sd="0" x="4"/>
        <item sd="0" x="6"/>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dataField="1" showAll="0"/>
    <pivotField dragToRow="0" dragToCol="0" dragToPage="0" showAll="0" defaultSubtotal="0"/>
    <pivotField dragToRow="0" dragToCol="0" dragToPage="0" showAll="0" defaultSubtotal="0"/>
  </pivotFields>
  <rowFields count="1">
    <field x="4"/>
  </rowFields>
  <rowItems count="9">
    <i>
      <x v="4"/>
    </i>
    <i>
      <x v="3"/>
    </i>
    <i>
      <x v="6"/>
    </i>
    <i>
      <x/>
    </i>
    <i>
      <x v="2"/>
    </i>
    <i>
      <x v="7"/>
    </i>
    <i>
      <x v="5"/>
    </i>
    <i>
      <x v="1"/>
    </i>
    <i>
      <x v="8"/>
    </i>
  </rowItems>
  <colItems count="1">
    <i/>
  </colItems>
  <dataFields count="1">
    <dataField name="Average of Penetration" fld="14" subtotal="average" baseField="0" baseItem="0"/>
  </dataFields>
  <formats count="1">
    <format dxfId="58">
      <pivotArea outline="0" collapsedLevelsAreSubtotals="1" fieldPosition="0"/>
    </format>
  </formats>
  <chartFormats count="1">
    <chartFormat chart="25"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valueLessThan" evalOrder="-1" id="2" iMeasureFld="0">
      <autoFilter ref="A1">
        <filterColumn colId="0">
          <customFilters>
            <customFilter operator="lessThan" val="0.5"/>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9F9FA8B5-66CD-E74D-BE42-6E4D81C8861F}" name="PivotTable12"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3">
  <location ref="A78:G79" firstHeaderRow="0" firstDataRow="1" firstDataCol="0" rowPageCount="2" colPageCount="1"/>
  <pivotFields count="17">
    <pivotField axis="axisPage" multipleItemSelectionAllowed="1" showAll="0">
      <items count="46">
        <item x="14"/>
        <item x="37"/>
        <item x="28"/>
        <item x="32"/>
        <item x="17"/>
        <item x="39"/>
        <item x="21"/>
        <item x="36"/>
        <item x="9"/>
        <item x="1"/>
        <item x="8"/>
        <item x="29"/>
        <item x="42"/>
        <item x="24"/>
        <item x="0"/>
        <item x="15"/>
        <item x="35"/>
        <item x="44"/>
        <item x="2"/>
        <item x="27"/>
        <item x="22"/>
        <item x="7"/>
        <item x="4"/>
        <item x="19"/>
        <item x="5"/>
        <item x="12"/>
        <item x="40"/>
        <item x="18"/>
        <item x="38"/>
        <item x="26"/>
        <item x="30"/>
        <item x="33"/>
        <item x="20"/>
        <item x="31"/>
        <item x="10"/>
        <item x="3"/>
        <item x="6"/>
        <item x="34"/>
        <item x="11"/>
        <item x="16"/>
        <item x="13"/>
        <item x="23"/>
        <item x="41"/>
        <item x="25"/>
        <item x="43"/>
        <item t="default"/>
      </items>
    </pivotField>
    <pivotField showAll="0">
      <items count="7">
        <item x="5"/>
        <item x="4"/>
        <item x="3"/>
        <item x="2"/>
        <item x="1"/>
        <item x="0"/>
        <item t="default"/>
      </items>
    </pivotField>
    <pivotField showAll="0"/>
    <pivotField showAll="0"/>
    <pivotField axis="axisPage" multipleItemSelectionAllowed="1" showAll="0">
      <items count="10">
        <item sd="0" x="7"/>
        <item sd="0" x="8"/>
        <item sd="0" x="3"/>
        <item sd="0" x="0"/>
        <item sd="0" x="1"/>
        <item sd="0" x="2"/>
        <item sd="0" x="5"/>
        <item sd="0" x="4"/>
        <item sd="0" x="6"/>
        <item t="default"/>
      </items>
    </pivotField>
    <pivotField dataField="1" showAll="0"/>
    <pivotField dataField="1" showAll="0"/>
    <pivotField showAll="0"/>
    <pivotField dataField="1" showAll="0"/>
    <pivotField dataField="1" showAll="0"/>
    <pivotField showAll="0"/>
    <pivotField dataField="1" showAll="0"/>
    <pivotField dataField="1" showAll="0"/>
    <pivotField showAll="0"/>
    <pivotField dataField="1" showAll="0"/>
    <pivotField dragToRow="0" dragToCol="0" dragToPage="0" showAll="0" defaultSubtotal="0"/>
    <pivotField dragToRow="0" dragToCol="0" dragToPage="0" showAll="0" defaultSubtotal="0"/>
  </pivotFields>
  <rowItems count="1">
    <i/>
  </rowItems>
  <colFields count="1">
    <field x="-2"/>
  </colFields>
  <colItems count="7">
    <i>
      <x/>
    </i>
    <i i="1">
      <x v="1"/>
    </i>
    <i i="2">
      <x v="2"/>
    </i>
    <i i="3">
      <x v="3"/>
    </i>
    <i i="4">
      <x v="4"/>
    </i>
    <i i="5">
      <x v="5"/>
    </i>
    <i i="6">
      <x v="6"/>
    </i>
  </colItems>
  <pageFields count="2">
    <pageField fld="4" hier="-1"/>
    <pageField fld="0" hier="-1"/>
  </pageFields>
  <dataFields count="7">
    <dataField name="Sum of Live Accounts - Achievements" fld="5" baseField="0" baseItem="0"/>
    <dataField name="Sum of Live Accounts - Target" fld="6" baseField="0" baseItem="0"/>
    <dataField name="Sum of NTB Accounts - Achievements" fld="8" baseField="0" baseItem="0"/>
    <dataField name="Sum of NTB Accounts - Target" fld="9" baseField="0" baseItem="0"/>
    <dataField name="Sum of NTB Companies - Achievements" fld="11" baseField="0" baseItem="0"/>
    <dataField name="Sum of NTB Companies - Target" fld="12" baseField="0" baseItem="0"/>
    <dataField name="Average of Penetration" fld="14" subtotal="average" baseField="0" baseItem="0" numFmtId="9"/>
  </dataFields>
  <formats count="2">
    <format dxfId="60">
      <pivotArea outline="0" collapsedLevelsAreSubtotals="1" fieldPosition="0"/>
    </format>
    <format dxfId="59">
      <pivotArea outline="0" collapsedLevelsAreSubtotals="1" fieldPosition="0">
        <references count="1">
          <reference field="4294967294" count="1" selected="0">
            <x v="6"/>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03AF8CEA-E2E8-3B49-853D-7887792B9739}" name="PivotTable20"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5">
  <location ref="J110:K154" firstHeaderRow="1" firstDataRow="1" firstDataCol="1"/>
  <pivotFields count="17">
    <pivotField axis="axisRow" multipleItemSelectionAllowed="1" showAll="0" measureFilter="1" sortType="descending">
      <items count="46">
        <item x="14"/>
        <item x="37"/>
        <item x="28"/>
        <item x="32"/>
        <item x="17"/>
        <item x="39"/>
        <item x="21"/>
        <item x="36"/>
        <item x="9"/>
        <item x="1"/>
        <item x="8"/>
        <item x="29"/>
        <item x="42"/>
        <item x="24"/>
        <item x="0"/>
        <item x="15"/>
        <item x="35"/>
        <item x="44"/>
        <item x="2"/>
        <item x="27"/>
        <item x="22"/>
        <item x="7"/>
        <item x="4"/>
        <item x="19"/>
        <item x="5"/>
        <item x="12"/>
        <item x="40"/>
        <item x="18"/>
        <item x="38"/>
        <item x="26"/>
        <item x="30"/>
        <item x="33"/>
        <item x="20"/>
        <item x="31"/>
        <item x="10"/>
        <item x="3"/>
        <item x="6"/>
        <item x="34"/>
        <item x="11"/>
        <item x="16"/>
        <item x="13"/>
        <item x="23"/>
        <item x="41"/>
        <item x="25"/>
        <item x="43"/>
        <item t="default"/>
      </items>
      <autoSortScope>
        <pivotArea dataOnly="0" outline="0" fieldPosition="0">
          <references count="1">
            <reference field="4294967294" count="1" selected="0">
              <x v="0"/>
            </reference>
          </references>
        </pivotArea>
      </autoSortScope>
    </pivotField>
    <pivotField showAll="0">
      <items count="7">
        <item x="5"/>
        <item x="4"/>
        <item x="3"/>
        <item x="2"/>
        <item x="1"/>
        <item x="0"/>
        <item t="default"/>
      </items>
    </pivotField>
    <pivotField showAll="0"/>
    <pivotField showAll="0"/>
    <pivotField multipleItemSelectionAllowed="1" showAll="0">
      <items count="10">
        <item sd="0" x="7"/>
        <item sd="0" x="8"/>
        <item sd="0" x="3"/>
        <item sd="0" x="0"/>
        <item sd="0" x="1"/>
        <item sd="0" x="2"/>
        <item sd="0" x="5"/>
        <item sd="0" x="4"/>
        <item sd="0" x="6"/>
        <item t="default"/>
      </items>
    </pivotField>
    <pivotField showAll="0"/>
    <pivotField showAll="0"/>
    <pivotField showAll="0"/>
    <pivotField showAll="0"/>
    <pivotField showAll="0"/>
    <pivotField showAll="0"/>
    <pivotField showAll="0"/>
    <pivotField showAll="0"/>
    <pivotField showAll="0"/>
    <pivotField dataField="1" showAll="0"/>
    <pivotField dragToRow="0" dragToCol="0" dragToPage="0" showAll="0" defaultSubtotal="0"/>
    <pivotField dragToRow="0" dragToCol="0" dragToPage="0" showAll="0" defaultSubtotal="0"/>
  </pivotFields>
  <rowFields count="1">
    <field x="0"/>
  </rowFields>
  <rowItems count="44">
    <i>
      <x v="24"/>
    </i>
    <i>
      <x v="9"/>
    </i>
    <i>
      <x v="15"/>
    </i>
    <i>
      <x v="40"/>
    </i>
    <i>
      <x v="14"/>
    </i>
    <i>
      <x v="29"/>
    </i>
    <i>
      <x v="20"/>
    </i>
    <i>
      <x v="36"/>
    </i>
    <i>
      <x v="43"/>
    </i>
    <i>
      <x v="30"/>
    </i>
    <i>
      <x/>
    </i>
    <i>
      <x v="10"/>
    </i>
    <i>
      <x v="38"/>
    </i>
    <i>
      <x v="34"/>
    </i>
    <i>
      <x v="37"/>
    </i>
    <i>
      <x v="41"/>
    </i>
    <i>
      <x v="8"/>
    </i>
    <i>
      <x v="19"/>
    </i>
    <i>
      <x v="21"/>
    </i>
    <i>
      <x v="1"/>
    </i>
    <i>
      <x v="31"/>
    </i>
    <i>
      <x v="13"/>
    </i>
    <i>
      <x v="39"/>
    </i>
    <i>
      <x v="27"/>
    </i>
    <i>
      <x v="22"/>
    </i>
    <i>
      <x v="5"/>
    </i>
    <i>
      <x v="33"/>
    </i>
    <i>
      <x v="18"/>
    </i>
    <i>
      <x v="23"/>
    </i>
    <i>
      <x v="6"/>
    </i>
    <i>
      <x v="16"/>
    </i>
    <i>
      <x v="7"/>
    </i>
    <i>
      <x v="28"/>
    </i>
    <i>
      <x v="26"/>
    </i>
    <i>
      <x v="3"/>
    </i>
    <i>
      <x v="42"/>
    </i>
    <i>
      <x v="44"/>
    </i>
    <i>
      <x v="25"/>
    </i>
    <i>
      <x v="17"/>
    </i>
    <i>
      <x v="12"/>
    </i>
    <i>
      <x v="2"/>
    </i>
    <i>
      <x v="35"/>
    </i>
    <i>
      <x v="4"/>
    </i>
    <i>
      <x v="11"/>
    </i>
  </rowItems>
  <colItems count="1">
    <i/>
  </colItems>
  <dataFields count="1">
    <dataField name="Average of Penetration" fld="14" subtotal="average" baseField="0" baseItem="0"/>
  </dataFields>
  <formats count="1">
    <format dxfId="61">
      <pivotArea outline="0" collapsedLevelsAreSubtotals="1" fieldPosition="0"/>
    </format>
  </formats>
  <chartFormats count="2">
    <chartFormat chart="30" format="0" series="1">
      <pivotArea type="data" outline="0" fieldPosition="0">
        <references count="1">
          <reference field="4294967294" count="1" selected="0">
            <x v="0"/>
          </reference>
        </references>
      </pivotArea>
    </chartFormat>
    <chartFormat chart="32"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valueLessThan" evalOrder="-1" id="2" iMeasureFld="0">
      <autoFilter ref="A1">
        <filterColumn colId="0">
          <customFilters>
            <customFilter operator="lessThan" val="0.5"/>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58B13C52-838F-6F49-A588-32A1369C641F}" name="PivotTable8"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3">
  <location ref="D11:E20" firstHeaderRow="1" firstDataRow="1" firstDataCol="1"/>
  <pivotFields count="17">
    <pivotField showAll="0">
      <items count="46">
        <item x="14"/>
        <item x="37"/>
        <item x="28"/>
        <item x="32"/>
        <item x="17"/>
        <item x="39"/>
        <item x="21"/>
        <item x="36"/>
        <item x="9"/>
        <item x="1"/>
        <item x="8"/>
        <item x="29"/>
        <item x="42"/>
        <item x="24"/>
        <item x="0"/>
        <item x="15"/>
        <item x="35"/>
        <item x="44"/>
        <item x="2"/>
        <item x="27"/>
        <item x="22"/>
        <item x="7"/>
        <item x="4"/>
        <item x="19"/>
        <item x="5"/>
        <item x="12"/>
        <item x="40"/>
        <item x="18"/>
        <item x="38"/>
        <item x="26"/>
        <item x="30"/>
        <item x="33"/>
        <item x="20"/>
        <item x="31"/>
        <item x="10"/>
        <item x="3"/>
        <item x="6"/>
        <item x="34"/>
        <item x="11"/>
        <item x="16"/>
        <item x="13"/>
        <item x="23"/>
        <item x="41"/>
        <item x="25"/>
        <item x="43"/>
        <item t="default"/>
      </items>
    </pivotField>
    <pivotField showAll="0">
      <items count="7">
        <item x="5"/>
        <item x="4"/>
        <item x="3"/>
        <item x="2"/>
        <item x="1"/>
        <item x="0"/>
        <item t="default"/>
      </items>
    </pivotField>
    <pivotField showAll="0"/>
    <pivotField showAll="0"/>
    <pivotField axis="axisRow" showAll="0" sortType="descending">
      <items count="10">
        <item sd="0" x="7"/>
        <item sd="0" x="8"/>
        <item sd="0" x="3"/>
        <item sd="0" x="0"/>
        <item sd="0" x="1"/>
        <item sd="0" x="2"/>
        <item sd="0" x="5"/>
        <item sd="0" x="4"/>
        <item sd="0" x="6"/>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dataField="1" showAll="0"/>
    <pivotField showAll="0"/>
    <pivotField showAll="0"/>
    <pivotField showAll="0"/>
    <pivotField showAll="0"/>
    <pivotField dragToRow="0" dragToCol="0" dragToPage="0" showAll="0" defaultSubtotal="0"/>
    <pivotField dragToRow="0" dragToCol="0" dragToPage="0" showAll="0" defaultSubtotal="0"/>
  </pivotFields>
  <rowFields count="1">
    <field x="4"/>
  </rowFields>
  <rowItems count="9">
    <i>
      <x v="4"/>
    </i>
    <i>
      <x v="3"/>
    </i>
    <i>
      <x v="5"/>
    </i>
    <i>
      <x v="2"/>
    </i>
    <i>
      <x v="6"/>
    </i>
    <i>
      <x v="7"/>
    </i>
    <i>
      <x v="8"/>
    </i>
    <i>
      <x v="1"/>
    </i>
    <i>
      <x/>
    </i>
  </rowItems>
  <colItems count="1">
    <i/>
  </colItems>
  <dataFields count="1">
    <dataField name="Average of NTB Accounts - %" fld="10" subtotal="average" baseField="0" baseItem="0"/>
  </dataFields>
  <formats count="1">
    <format dxfId="62">
      <pivotArea outline="0" collapsedLevelsAreSubtotals="1" fieldPosition="0"/>
    </format>
  </formats>
  <conditionalFormats count="2">
    <conditionalFormat priority="25">
      <pivotAreas count="1">
        <pivotArea type="data" outline="0" collapsedLevelsAreSubtotals="1" fieldPosition="0">
          <references count="1">
            <reference field="4294967294" count="1" selected="0">
              <x v="0"/>
            </reference>
          </references>
        </pivotArea>
      </pivotAreas>
    </conditionalFormat>
    <conditionalFormat priority="24">
      <pivotAreas count="1">
        <pivotArea type="data" outline="0" collapsedLevelsAreSubtotals="1" fieldPosition="0">
          <references count="1">
            <reference field="4294967294" count="1" selected="0">
              <x v="0"/>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B3CA1E68-31B4-4947-9F19-1502EACA11F7}" name="PivotTable11"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3">
  <location ref="A4:D5" firstHeaderRow="0" firstDataRow="1" firstDataCol="0" rowPageCount="2" colPageCount="1"/>
  <pivotFields count="17">
    <pivotField axis="axisPage" multipleItemSelectionAllowed="1" showAll="0">
      <items count="46">
        <item x="14"/>
        <item x="37"/>
        <item x="28"/>
        <item x="32"/>
        <item x="17"/>
        <item x="39"/>
        <item x="21"/>
        <item x="36"/>
        <item x="9"/>
        <item x="1"/>
        <item x="8"/>
        <item x="29"/>
        <item x="42"/>
        <item x="24"/>
        <item x="0"/>
        <item x="15"/>
        <item x="35"/>
        <item x="44"/>
        <item x="2"/>
        <item x="27"/>
        <item x="22"/>
        <item x="7"/>
        <item x="4"/>
        <item x="19"/>
        <item x="5"/>
        <item x="12"/>
        <item x="40"/>
        <item x="18"/>
        <item x="38"/>
        <item x="26"/>
        <item x="30"/>
        <item x="33"/>
        <item x="20"/>
        <item x="31"/>
        <item x="10"/>
        <item x="3"/>
        <item x="6"/>
        <item x="34"/>
        <item x="11"/>
        <item x="16"/>
        <item x="13"/>
        <item x="23"/>
        <item x="41"/>
        <item x="25"/>
        <item x="43"/>
        <item t="default"/>
      </items>
    </pivotField>
    <pivotField showAll="0">
      <items count="7">
        <item x="5"/>
        <item x="4"/>
        <item x="3"/>
        <item x="2"/>
        <item x="1"/>
        <item x="0"/>
        <item t="default"/>
      </items>
    </pivotField>
    <pivotField showAll="0"/>
    <pivotField showAll="0"/>
    <pivotField axis="axisPage" showAll="0" sortType="descending">
      <items count="10">
        <item sd="0" x="7"/>
        <item sd="0" x="8"/>
        <item sd="0" x="3"/>
        <item sd="0" x="0"/>
        <item sd="0" x="1"/>
        <item sd="0" x="2"/>
        <item sd="0" x="5"/>
        <item sd="0" x="4"/>
        <item sd="0" x="6"/>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showAll="0"/>
    <pivotField showAll="0"/>
    <pivotField dataField="1" showAll="0"/>
    <pivotField showAll="0"/>
    <pivotField showAll="0"/>
    <pivotField dataField="1" showAll="0"/>
    <pivotField dataField="1" showAll="0"/>
    <pivotField dragToRow="0" dragToCol="0" dragToPage="0" showAll="0" defaultSubtotal="0"/>
    <pivotField dragToRow="0" dragToCol="0" dragToPage="0" showAll="0" defaultSubtotal="0"/>
  </pivotFields>
  <rowItems count="1">
    <i/>
  </rowItems>
  <colFields count="1">
    <field x="-2"/>
  </colFields>
  <colItems count="4">
    <i>
      <x/>
    </i>
    <i i="1">
      <x v="1"/>
    </i>
    <i i="2">
      <x v="2"/>
    </i>
    <i i="3">
      <x v="3"/>
    </i>
  </colItems>
  <pageFields count="2">
    <pageField fld="4" hier="-1"/>
    <pageField fld="0" hier="-1"/>
  </pageFields>
  <dataFields count="4">
    <dataField name="Average of Live Accounts - %" fld="7" subtotal="average" baseField="0" baseItem="0" numFmtId="9"/>
    <dataField name="Average of NTB Accounts - %" fld="10" subtotal="average" baseField="0" baseItem="0"/>
    <dataField name="Average of NTB Companies - %" fld="13" subtotal="average" baseField="0" baseItem="0"/>
    <dataField name="Average of Penetration" fld="14" subtotal="average" baseField="0" baseItem="0"/>
  </dataFields>
  <formats count="2">
    <format dxfId="64">
      <pivotArea outline="0" collapsedLevelsAreSubtotals="1" fieldPosition="0">
        <references count="1">
          <reference field="4294967294" count="1" selected="0">
            <x v="0"/>
          </reference>
        </references>
      </pivotArea>
    </format>
    <format dxfId="63">
      <pivotArea outline="0" collapsedLevelsAreSubtotals="1" fieldPosition="0"/>
    </format>
  </formats>
  <chartFormats count="1">
    <chartFormat chart="2"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B8D11D7-32AE-6745-B5B5-4DD63A4CBF23}" name="PivotTable22"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1">
  <location ref="I90:K96" firstHeaderRow="0" firstDataRow="1" firstDataCol="1" rowPageCount="2" colPageCount="1"/>
  <pivotFields count="17">
    <pivotField axis="axisPage" multipleItemSelectionAllowed="1" showAll="0">
      <items count="46">
        <item x="14"/>
        <item x="37"/>
        <item x="28"/>
        <item x="32"/>
        <item x="17"/>
        <item x="39"/>
        <item x="21"/>
        <item x="36"/>
        <item x="9"/>
        <item x="1"/>
        <item x="8"/>
        <item x="29"/>
        <item x="42"/>
        <item x="24"/>
        <item x="0"/>
        <item x="15"/>
        <item x="35"/>
        <item x="44"/>
        <item x="2"/>
        <item x="27"/>
        <item x="22"/>
        <item x="7"/>
        <item x="4"/>
        <item x="19"/>
        <item x="5"/>
        <item x="12"/>
        <item x="40"/>
        <item x="18"/>
        <item x="38"/>
        <item x="26"/>
        <item x="30"/>
        <item x="33"/>
        <item x="20"/>
        <item x="31"/>
        <item x="10"/>
        <item x="3"/>
        <item x="6"/>
        <item x="34"/>
        <item x="11"/>
        <item x="16"/>
        <item x="13"/>
        <item x="23"/>
        <item x="41"/>
        <item x="25"/>
        <item x="43"/>
        <item t="default"/>
      </items>
    </pivotField>
    <pivotField axis="axisRow" showAll="0">
      <items count="7">
        <item x="5"/>
        <item x="4"/>
        <item x="3"/>
        <item x="2"/>
        <item x="1"/>
        <item x="0"/>
        <item t="default"/>
      </items>
    </pivotField>
    <pivotField showAll="0"/>
    <pivotField showAll="0"/>
    <pivotField axis="axisPage" multipleItemSelectionAllowed="1" showAll="0">
      <items count="10">
        <item sd="0" x="7"/>
        <item sd="0" x="8"/>
        <item sd="0" x="3"/>
        <item sd="0" x="0"/>
        <item sd="0" x="1"/>
        <item sd="0" x="2"/>
        <item sd="0" x="5"/>
        <item sd="0" x="4"/>
        <item sd="0" x="6"/>
        <item t="default"/>
      </items>
    </pivotField>
    <pivotField showAll="0"/>
    <pivotField showAll="0"/>
    <pivotField showAll="0"/>
    <pivotField showAll="0"/>
    <pivotField showAll="0"/>
    <pivotField showAll="0"/>
    <pivotField showAll="0"/>
    <pivotField showAll="0"/>
    <pivotField dataField="1" showAll="0"/>
    <pivotField showAll="0"/>
    <pivotField dataField="1" dragToRow="0" dragToCol="0" dragToPage="0" showAll="0" defaultSubtotal="0"/>
    <pivotField dragToRow="0" dragToCol="0" dragToPage="0" showAll="0" defaultSubtotal="0"/>
  </pivotFields>
  <rowFields count="1">
    <field x="1"/>
  </rowFields>
  <rowItems count="6">
    <i>
      <x/>
    </i>
    <i>
      <x v="1"/>
    </i>
    <i>
      <x v="2"/>
    </i>
    <i>
      <x v="3"/>
    </i>
    <i>
      <x v="4"/>
    </i>
    <i>
      <x v="5"/>
    </i>
  </rowItems>
  <colFields count="1">
    <field x="-2"/>
  </colFields>
  <colItems count="2">
    <i>
      <x/>
    </i>
    <i i="1">
      <x v="1"/>
    </i>
  </colItems>
  <pageFields count="2">
    <pageField fld="4" hier="-1"/>
    <pageField fld="0" hier="-1"/>
  </pageFields>
  <dataFields count="2">
    <dataField name="Average of NTB Companies - %" fld="13" subtotal="average" baseField="0" baseItem="0"/>
    <dataField name="Sum of Target" fld="15" baseField="0" baseItem="0"/>
  </dataFields>
  <formats count="1">
    <format dxfId="43">
      <pivotArea outline="0" collapsedLevelsAreSubtotals="1" fieldPosition="0"/>
    </format>
  </formats>
  <chartFormats count="6">
    <chartFormat chart="15" format="0" series="1">
      <pivotArea type="data" outline="0" fieldPosition="0">
        <references count="1">
          <reference field="4294967294" count="1" selected="0">
            <x v="0"/>
          </reference>
        </references>
      </pivotArea>
    </chartFormat>
    <chartFormat chart="15" format="1" series="1">
      <pivotArea type="data" outline="0" fieldPosition="0">
        <references count="1">
          <reference field="4294967294" count="1" selected="0">
            <x v="1"/>
          </reference>
        </references>
      </pivotArea>
    </chartFormat>
    <chartFormat chart="17" format="10" series="1">
      <pivotArea type="data" outline="0" fieldPosition="0">
        <references count="1">
          <reference field="4294967294" count="1" selected="0">
            <x v="0"/>
          </reference>
        </references>
      </pivotArea>
    </chartFormat>
    <chartFormat chart="17" format="11" series="1">
      <pivotArea type="data" outline="0" fieldPosition="0">
        <references count="1">
          <reference field="4294967294" count="1" selected="0">
            <x v="1"/>
          </reference>
        </references>
      </pivotArea>
    </chartFormat>
    <chartFormat chart="18" format="12" series="1">
      <pivotArea type="data" outline="0" fieldPosition="0">
        <references count="1">
          <reference field="4294967294" count="1" selected="0">
            <x v="0"/>
          </reference>
        </references>
      </pivotArea>
    </chartFormat>
    <chartFormat chart="18" format="13"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44943078-AABB-E649-AFCE-C7F6E2724CEC}" name="PivotTable10"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3">
  <location ref="J11:K20" firstHeaderRow="1" firstDataRow="1" firstDataCol="1"/>
  <pivotFields count="17">
    <pivotField showAll="0">
      <items count="46">
        <item x="14"/>
        <item x="37"/>
        <item x="28"/>
        <item x="32"/>
        <item x="17"/>
        <item x="39"/>
        <item x="21"/>
        <item x="36"/>
        <item x="9"/>
        <item x="1"/>
        <item x="8"/>
        <item x="29"/>
        <item x="42"/>
        <item x="24"/>
        <item x="0"/>
        <item x="15"/>
        <item x="35"/>
        <item x="44"/>
        <item x="2"/>
        <item x="27"/>
        <item x="22"/>
        <item x="7"/>
        <item x="4"/>
        <item x="19"/>
        <item x="5"/>
        <item x="12"/>
        <item x="40"/>
        <item x="18"/>
        <item x="38"/>
        <item x="26"/>
        <item x="30"/>
        <item x="33"/>
        <item x="20"/>
        <item x="31"/>
        <item x="10"/>
        <item x="3"/>
        <item x="6"/>
        <item x="34"/>
        <item x="11"/>
        <item x="16"/>
        <item x="13"/>
        <item x="23"/>
        <item x="41"/>
        <item x="25"/>
        <item x="43"/>
        <item t="default"/>
      </items>
    </pivotField>
    <pivotField showAll="0">
      <items count="7">
        <item x="5"/>
        <item x="4"/>
        <item x="3"/>
        <item x="2"/>
        <item x="1"/>
        <item x="0"/>
        <item t="default"/>
      </items>
    </pivotField>
    <pivotField showAll="0"/>
    <pivotField showAll="0"/>
    <pivotField axis="axisRow" showAll="0">
      <items count="10">
        <item sd="0" x="7"/>
        <item sd="0" x="8"/>
        <item sd="0" x="3"/>
        <item sd="0" x="0"/>
        <item sd="0" x="1"/>
        <item sd="0" x="2"/>
        <item sd="0" x="5"/>
        <item sd="0" x="4"/>
        <item sd="0" x="6"/>
        <item t="default"/>
      </items>
    </pivotField>
    <pivotField showAll="0"/>
    <pivotField showAll="0"/>
    <pivotField showAll="0"/>
    <pivotField showAll="0"/>
    <pivotField showAll="0"/>
    <pivotField showAll="0"/>
    <pivotField showAll="0"/>
    <pivotField showAll="0"/>
    <pivotField showAll="0"/>
    <pivotField dataField="1" showAll="0"/>
    <pivotField dragToRow="0" dragToCol="0" dragToPage="0" showAll="0" defaultSubtotal="0"/>
    <pivotField dragToRow="0" dragToCol="0" dragToPage="0" showAll="0" defaultSubtotal="0"/>
  </pivotFields>
  <rowFields count="1">
    <field x="4"/>
  </rowFields>
  <rowItems count="9">
    <i>
      <x/>
    </i>
    <i>
      <x v="1"/>
    </i>
    <i>
      <x v="2"/>
    </i>
    <i>
      <x v="3"/>
    </i>
    <i>
      <x v="4"/>
    </i>
    <i>
      <x v="5"/>
    </i>
    <i>
      <x v="6"/>
    </i>
    <i>
      <x v="7"/>
    </i>
    <i>
      <x v="8"/>
    </i>
  </rowItems>
  <colItems count="1">
    <i/>
  </colItems>
  <dataFields count="1">
    <dataField name="Average of Penetration" fld="14" subtotal="average" baseField="0" baseItem="0"/>
  </dataFields>
  <formats count="1">
    <format dxfId="65">
      <pivotArea outline="0" collapsedLevelsAreSubtotals="1" fieldPosition="0"/>
    </format>
  </formats>
  <conditionalFormats count="2">
    <conditionalFormat priority="23">
      <pivotAreas count="1">
        <pivotArea type="data" collapsedLevelsAreSubtotals="1" fieldPosition="0">
          <references count="2">
            <reference field="4294967294" count="1" selected="0">
              <x v="0"/>
            </reference>
            <reference field="4" count="8">
              <x v="1"/>
              <x v="2"/>
              <x v="3"/>
              <x v="4"/>
              <x v="5"/>
              <x v="6"/>
              <x v="7"/>
              <x v="8"/>
            </reference>
          </references>
        </pivotArea>
      </pivotAreas>
    </conditionalFormat>
    <conditionalFormat priority="22">
      <pivotAreas count="1">
        <pivotArea type="data" collapsedLevelsAreSubtotals="1" fieldPosition="0">
          <references count="2">
            <reference field="4294967294" count="1" selected="0">
              <x v="0"/>
            </reference>
            <reference field="4" count="8">
              <x v="1"/>
              <x v="2"/>
              <x v="3"/>
              <x v="4"/>
              <x v="5"/>
              <x v="6"/>
              <x v="7"/>
              <x v="8"/>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3EDDE54B-5EAE-BD42-99EB-B459AB9C0BA1}" name="PivotTable5"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3">
  <location ref="D25:E70" firstHeaderRow="1" firstDataRow="1" firstDataCol="1"/>
  <pivotFields count="17">
    <pivotField axis="axisRow" showAll="0" sortType="descending">
      <items count="46">
        <item x="14"/>
        <item x="37"/>
        <item x="28"/>
        <item x="32"/>
        <item x="17"/>
        <item x="39"/>
        <item x="21"/>
        <item x="36"/>
        <item x="9"/>
        <item x="1"/>
        <item x="8"/>
        <item x="29"/>
        <item x="42"/>
        <item x="24"/>
        <item x="0"/>
        <item x="15"/>
        <item x="35"/>
        <item x="44"/>
        <item x="2"/>
        <item x="27"/>
        <item x="22"/>
        <item x="7"/>
        <item x="4"/>
        <item x="19"/>
        <item x="5"/>
        <item x="12"/>
        <item x="40"/>
        <item x="18"/>
        <item x="38"/>
        <item x="26"/>
        <item x="30"/>
        <item x="33"/>
        <item x="20"/>
        <item x="31"/>
        <item x="10"/>
        <item x="3"/>
        <item x="6"/>
        <item x="34"/>
        <item x="11"/>
        <item x="16"/>
        <item x="13"/>
        <item x="23"/>
        <item x="41"/>
        <item x="25"/>
        <item x="43"/>
        <item t="default"/>
      </items>
      <autoSortScope>
        <pivotArea dataOnly="0" outline="0" fieldPosition="0">
          <references count="1">
            <reference field="4294967294" count="1" selected="0">
              <x v="0"/>
            </reference>
          </references>
        </pivotArea>
      </autoSortScope>
    </pivotField>
    <pivotField showAll="0">
      <items count="7">
        <item x="5"/>
        <item x="4"/>
        <item x="3"/>
        <item x="2"/>
        <item x="1"/>
        <item x="0"/>
        <item t="default"/>
      </items>
    </pivotField>
    <pivotField showAll="0"/>
    <pivotField showAll="0"/>
    <pivotField showAll="0">
      <items count="10">
        <item sd="0" x="7"/>
        <item sd="0" x="8"/>
        <item sd="0" x="3"/>
        <item sd="0" x="0"/>
        <item sd="0" x="1"/>
        <item sd="0" x="2"/>
        <item sd="0" x="5"/>
        <item sd="0" x="4"/>
        <item sd="0" x="6"/>
        <item t="default"/>
      </items>
    </pivotField>
    <pivotField showAll="0"/>
    <pivotField showAll="0"/>
    <pivotField showAll="0"/>
    <pivotField showAll="0"/>
    <pivotField showAll="0"/>
    <pivotField dataField="1" showAll="0"/>
    <pivotField showAll="0"/>
    <pivotField showAll="0"/>
    <pivotField showAll="0"/>
    <pivotField showAll="0"/>
    <pivotField dragToRow="0" dragToCol="0" dragToPage="0" showAll="0" defaultSubtotal="0"/>
    <pivotField dragToRow="0" dragToCol="0" dragToPage="0" showAll="0" defaultSubtotal="0"/>
  </pivotFields>
  <rowFields count="1">
    <field x="0"/>
  </rowFields>
  <rowItems count="45">
    <i>
      <x v="14"/>
    </i>
    <i>
      <x v="8"/>
    </i>
    <i>
      <x v="24"/>
    </i>
    <i>
      <x v="9"/>
    </i>
    <i>
      <x v="35"/>
    </i>
    <i>
      <x v="34"/>
    </i>
    <i>
      <x v="21"/>
    </i>
    <i>
      <x v="41"/>
    </i>
    <i>
      <x v="36"/>
    </i>
    <i>
      <x v="40"/>
    </i>
    <i>
      <x v="22"/>
    </i>
    <i>
      <x v="18"/>
    </i>
    <i>
      <x v="3"/>
    </i>
    <i>
      <x v="13"/>
    </i>
    <i>
      <x v="4"/>
    </i>
    <i>
      <x v="15"/>
    </i>
    <i>
      <x v="10"/>
    </i>
    <i>
      <x v="5"/>
    </i>
    <i>
      <x v="33"/>
    </i>
    <i>
      <x v="11"/>
    </i>
    <i>
      <x v="38"/>
    </i>
    <i>
      <x v="16"/>
    </i>
    <i>
      <x/>
    </i>
    <i>
      <x v="29"/>
    </i>
    <i>
      <x v="23"/>
    </i>
    <i>
      <x v="27"/>
    </i>
    <i>
      <x v="20"/>
    </i>
    <i>
      <x v="30"/>
    </i>
    <i>
      <x v="25"/>
    </i>
    <i>
      <x v="37"/>
    </i>
    <i>
      <x v="39"/>
    </i>
    <i>
      <x v="31"/>
    </i>
    <i>
      <x v="6"/>
    </i>
    <i>
      <x v="2"/>
    </i>
    <i>
      <x v="42"/>
    </i>
    <i>
      <x v="43"/>
    </i>
    <i>
      <x v="26"/>
    </i>
    <i>
      <x v="28"/>
    </i>
    <i>
      <x v="19"/>
    </i>
    <i>
      <x v="12"/>
    </i>
    <i>
      <x v="7"/>
    </i>
    <i>
      <x v="44"/>
    </i>
    <i>
      <x v="1"/>
    </i>
    <i>
      <x v="32"/>
    </i>
    <i>
      <x v="17"/>
    </i>
  </rowItems>
  <colItems count="1">
    <i/>
  </colItems>
  <dataFields count="1">
    <dataField name="Average of NTB Accounts - %" fld="10" subtotal="average" baseField="0" baseItem="0"/>
  </dataFields>
  <formats count="1">
    <format dxfId="66">
      <pivotArea outline="0" collapsedLevelsAreSubtotals="1" fieldPosition="0"/>
    </format>
  </formats>
  <conditionalFormats count="2">
    <conditionalFormat priority="13">
      <pivotAreas count="1">
        <pivotArea type="data" outline="0" collapsedLevelsAreSubtotals="1" fieldPosition="0">
          <references count="1">
            <reference field="4294967294" count="1" selected="0">
              <x v="0"/>
            </reference>
          </references>
        </pivotArea>
      </pivotAreas>
    </conditionalFormat>
    <conditionalFormat priority="12">
      <pivotAreas count="1">
        <pivotArea type="data" outline="0" collapsedLevelsAreSubtotals="1" fieldPosition="0">
          <references count="1">
            <reference field="4294967294" count="1" selected="0">
              <x v="0"/>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F2E34C1-1BF0-D549-8F7C-77806BBEC536}" name="PivotTable15"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4">
  <location ref="A110:B133" firstHeaderRow="1" firstDataRow="1" firstDataCol="1"/>
  <pivotFields count="17">
    <pivotField axis="axisRow" multipleItemSelectionAllowed="1" showAll="0" measureFilter="1" sortType="descending">
      <items count="46">
        <item x="14"/>
        <item x="37"/>
        <item x="28"/>
        <item x="32"/>
        <item x="17"/>
        <item x="39"/>
        <item x="21"/>
        <item x="36"/>
        <item x="9"/>
        <item x="1"/>
        <item x="8"/>
        <item x="29"/>
        <item x="42"/>
        <item x="24"/>
        <item x="0"/>
        <item x="15"/>
        <item x="35"/>
        <item x="44"/>
        <item x="2"/>
        <item x="27"/>
        <item x="22"/>
        <item x="7"/>
        <item x="4"/>
        <item x="19"/>
        <item x="5"/>
        <item x="12"/>
        <item x="40"/>
        <item x="18"/>
        <item x="38"/>
        <item x="26"/>
        <item x="30"/>
        <item x="33"/>
        <item x="20"/>
        <item x="31"/>
        <item x="10"/>
        <item x="3"/>
        <item x="6"/>
        <item x="34"/>
        <item x="11"/>
        <item x="16"/>
        <item x="13"/>
        <item x="23"/>
        <item x="41"/>
        <item x="25"/>
        <item x="43"/>
        <item t="default"/>
      </items>
      <autoSortScope>
        <pivotArea dataOnly="0" outline="0" fieldPosition="0">
          <references count="1">
            <reference field="4294967294" count="1" selected="0">
              <x v="0"/>
            </reference>
          </references>
        </pivotArea>
      </autoSortScope>
    </pivotField>
    <pivotField showAll="0">
      <items count="7">
        <item x="5"/>
        <item x="4"/>
        <item x="3"/>
        <item x="2"/>
        <item x="1"/>
        <item x="0"/>
        <item t="default"/>
      </items>
    </pivotField>
    <pivotField showAll="0"/>
    <pivotField showAll="0"/>
    <pivotField multipleItemSelectionAllowed="1" showAll="0">
      <items count="10">
        <item sd="0" x="7"/>
        <item sd="0" x="8"/>
        <item sd="0" x="3"/>
        <item sd="0" x="0"/>
        <item sd="0" x="1"/>
        <item sd="0" x="2"/>
        <item sd="0" x="5"/>
        <item sd="0" x="4"/>
        <item sd="0" x="6"/>
        <item t="default"/>
      </items>
    </pivotField>
    <pivotField showAll="0"/>
    <pivotField showAll="0"/>
    <pivotField dataField="1" showAll="0"/>
    <pivotField showAll="0"/>
    <pivotField showAll="0"/>
    <pivotField showAll="0"/>
    <pivotField showAll="0"/>
    <pivotField showAll="0"/>
    <pivotField showAll="0"/>
    <pivotField showAll="0"/>
    <pivotField dragToRow="0" dragToCol="0" dragToPage="0" showAll="0" defaultSubtotal="0"/>
    <pivotField dragToRow="0" dragToCol="0" dragToPage="0" showAll="0" defaultSubtotal="0"/>
  </pivotFields>
  <rowFields count="1">
    <field x="0"/>
  </rowFields>
  <rowItems count="23">
    <i>
      <x v="39"/>
    </i>
    <i>
      <x v="43"/>
    </i>
    <i>
      <x v="7"/>
    </i>
    <i>
      <x v="13"/>
    </i>
    <i>
      <x v="27"/>
    </i>
    <i>
      <x v="19"/>
    </i>
    <i>
      <x v="33"/>
    </i>
    <i>
      <x v="40"/>
    </i>
    <i>
      <x v="31"/>
    </i>
    <i>
      <x v="41"/>
    </i>
    <i>
      <x v="30"/>
    </i>
    <i>
      <x v="3"/>
    </i>
    <i>
      <x v="12"/>
    </i>
    <i>
      <x v="28"/>
    </i>
    <i>
      <x v="26"/>
    </i>
    <i>
      <x v="37"/>
    </i>
    <i>
      <x v="1"/>
    </i>
    <i>
      <x v="16"/>
    </i>
    <i>
      <x v="44"/>
    </i>
    <i>
      <x v="5"/>
    </i>
    <i>
      <x v="17"/>
    </i>
    <i>
      <x v="29"/>
    </i>
    <i>
      <x v="42"/>
    </i>
  </rowItems>
  <colItems count="1">
    <i/>
  </colItems>
  <dataFields count="1">
    <dataField name="Average of Live Accounts - %" fld="7" subtotal="average" baseField="0" baseItem="0"/>
  </dataFields>
  <formats count="1">
    <format dxfId="44">
      <pivotArea outline="0" collapsedLevelsAreSubtotals="1" fieldPosition="0"/>
    </format>
  </formats>
  <chartFormats count="5">
    <chartFormat chart="15" format="0" series="1">
      <pivotArea type="data" outline="0" fieldPosition="0">
        <references count="1">
          <reference field="4294967294" count="1" selected="0">
            <x v="0"/>
          </reference>
        </references>
      </pivotArea>
    </chartFormat>
    <chartFormat chart="18" format="4" series="1">
      <pivotArea type="data" outline="0" fieldPosition="0">
        <references count="1">
          <reference field="4294967294" count="1" selected="0">
            <x v="0"/>
          </reference>
        </references>
      </pivotArea>
    </chartFormat>
    <chartFormat chart="19" format="6" series="1">
      <pivotArea type="data" outline="0" fieldPosition="0">
        <references count="1">
          <reference field="4294967294" count="1" selected="0">
            <x v="0"/>
          </reference>
        </references>
      </pivotArea>
    </chartFormat>
    <chartFormat chart="20" format="8" series="1">
      <pivotArea type="data" outline="0" fieldPosition="0">
        <references count="1">
          <reference field="4294967294" count="1" selected="0">
            <x v="0"/>
          </reference>
        </references>
      </pivotArea>
    </chartFormat>
    <chartFormat chart="2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valueLessThan" evalOrder="-1" id="5" iMeasureFld="0">
      <autoFilter ref="A1">
        <filterColumn colId="0">
          <customFilters>
            <customFilter operator="lessThan" val="1"/>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F446FDD-CC07-E349-9D3B-8DBE96248E3C}" name="PivotTable7"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3">
  <location ref="J25:K70" firstHeaderRow="1" firstDataRow="1" firstDataCol="1"/>
  <pivotFields count="17">
    <pivotField axis="axisRow" showAll="0" sortType="descending">
      <items count="46">
        <item x="14"/>
        <item x="37"/>
        <item x="28"/>
        <item x="32"/>
        <item x="17"/>
        <item x="39"/>
        <item x="21"/>
        <item x="36"/>
        <item x="9"/>
        <item x="1"/>
        <item x="8"/>
        <item x="29"/>
        <item x="42"/>
        <item x="24"/>
        <item x="0"/>
        <item x="15"/>
        <item x="35"/>
        <item x="44"/>
        <item x="2"/>
        <item x="27"/>
        <item x="22"/>
        <item x="7"/>
        <item x="4"/>
        <item x="19"/>
        <item x="5"/>
        <item x="12"/>
        <item x="40"/>
        <item x="18"/>
        <item x="38"/>
        <item x="26"/>
        <item x="30"/>
        <item x="33"/>
        <item x="20"/>
        <item x="31"/>
        <item x="10"/>
        <item x="3"/>
        <item x="6"/>
        <item x="34"/>
        <item x="11"/>
        <item x="16"/>
        <item x="13"/>
        <item x="23"/>
        <item x="41"/>
        <item x="25"/>
        <item x="43"/>
        <item t="default"/>
      </items>
      <autoSortScope>
        <pivotArea dataOnly="0" outline="0" fieldPosition="0">
          <references count="1">
            <reference field="4294967294" count="1" selected="0">
              <x v="0"/>
            </reference>
          </references>
        </pivotArea>
      </autoSortScope>
    </pivotField>
    <pivotField showAll="0">
      <items count="7">
        <item x="5"/>
        <item x="4"/>
        <item x="3"/>
        <item x="2"/>
        <item x="1"/>
        <item x="0"/>
        <item t="default"/>
      </items>
    </pivotField>
    <pivotField showAll="0"/>
    <pivotField showAll="0"/>
    <pivotField showAll="0">
      <items count="10">
        <item sd="0" x="7"/>
        <item sd="0" x="8"/>
        <item sd="0" x="3"/>
        <item sd="0" x="0"/>
        <item sd="0" x="1"/>
        <item sd="0" x="2"/>
        <item sd="0" x="5"/>
        <item sd="0" x="4"/>
        <item sd="0" x="6"/>
        <item t="default"/>
      </items>
    </pivotField>
    <pivotField showAll="0"/>
    <pivotField showAll="0"/>
    <pivotField showAll="0"/>
    <pivotField showAll="0"/>
    <pivotField showAll="0"/>
    <pivotField showAll="0"/>
    <pivotField showAll="0"/>
    <pivotField showAll="0"/>
    <pivotField showAll="0"/>
    <pivotField dataField="1" showAll="0"/>
    <pivotField dragToRow="0" dragToCol="0" dragToPage="0" showAll="0" defaultSubtotal="0"/>
    <pivotField dragToRow="0" dragToCol="0" dragToPage="0" showAll="0" defaultSubtotal="0"/>
  </pivotFields>
  <rowFields count="1">
    <field x="0"/>
  </rowFields>
  <rowItems count="45">
    <i>
      <x v="32"/>
    </i>
    <i>
      <x v="24"/>
    </i>
    <i>
      <x v="9"/>
    </i>
    <i>
      <x v="15"/>
    </i>
    <i>
      <x v="40"/>
    </i>
    <i>
      <x v="14"/>
    </i>
    <i>
      <x v="29"/>
    </i>
    <i>
      <x v="20"/>
    </i>
    <i>
      <x v="36"/>
    </i>
    <i>
      <x v="43"/>
    </i>
    <i>
      <x v="30"/>
    </i>
    <i>
      <x/>
    </i>
    <i>
      <x v="10"/>
    </i>
    <i>
      <x v="38"/>
    </i>
    <i>
      <x v="34"/>
    </i>
    <i>
      <x v="37"/>
    </i>
    <i>
      <x v="41"/>
    </i>
    <i>
      <x v="8"/>
    </i>
    <i>
      <x v="19"/>
    </i>
    <i>
      <x v="21"/>
    </i>
    <i>
      <x v="1"/>
    </i>
    <i>
      <x v="31"/>
    </i>
    <i>
      <x v="13"/>
    </i>
    <i>
      <x v="39"/>
    </i>
    <i>
      <x v="27"/>
    </i>
    <i>
      <x v="22"/>
    </i>
    <i>
      <x v="5"/>
    </i>
    <i>
      <x v="33"/>
    </i>
    <i>
      <x v="18"/>
    </i>
    <i>
      <x v="23"/>
    </i>
    <i>
      <x v="6"/>
    </i>
    <i>
      <x v="16"/>
    </i>
    <i>
      <x v="7"/>
    </i>
    <i>
      <x v="28"/>
    </i>
    <i>
      <x v="26"/>
    </i>
    <i>
      <x v="3"/>
    </i>
    <i>
      <x v="42"/>
    </i>
    <i>
      <x v="44"/>
    </i>
    <i>
      <x v="25"/>
    </i>
    <i>
      <x v="17"/>
    </i>
    <i>
      <x v="12"/>
    </i>
    <i>
      <x v="2"/>
    </i>
    <i>
      <x v="35"/>
    </i>
    <i>
      <x v="4"/>
    </i>
    <i>
      <x v="11"/>
    </i>
  </rowItems>
  <colItems count="1">
    <i/>
  </colItems>
  <dataFields count="1">
    <dataField name="Average of Penetration" fld="14" subtotal="average" baseField="0" baseItem="0"/>
  </dataFields>
  <formats count="1">
    <format dxfId="45">
      <pivotArea outline="0" collapsedLevelsAreSubtotals="1" fieldPosition="0"/>
    </format>
  </formats>
  <conditionalFormats count="2">
    <conditionalFormat priority="11">
      <pivotAreas count="1">
        <pivotArea type="data" outline="0" collapsedLevelsAreSubtotals="1" fieldPosition="0">
          <references count="1">
            <reference field="4294967294" count="1" selected="0">
              <x v="0"/>
            </reference>
          </references>
        </pivotArea>
      </pivotAreas>
    </conditionalFormat>
    <conditionalFormat priority="10">
      <pivotAreas count="1">
        <pivotArea type="data" outline="0" collapsedLevelsAreSubtotals="1" fieldPosition="0">
          <references count="1">
            <reference field="4294967294" count="1" selected="0">
              <x v="0"/>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946ECBE-489A-CC41-9C35-88E19C2A194E}" name="PivotTable2"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3">
  <location ref="A25:B70" firstHeaderRow="1" firstDataRow="1" firstDataCol="1"/>
  <pivotFields count="17">
    <pivotField axis="axisRow" showAll="0" sortType="descending">
      <items count="46">
        <item x="14"/>
        <item x="37"/>
        <item x="28"/>
        <item x="32"/>
        <item x="17"/>
        <item x="39"/>
        <item x="21"/>
        <item x="36"/>
        <item x="9"/>
        <item x="1"/>
        <item x="8"/>
        <item x="29"/>
        <item x="42"/>
        <item x="24"/>
        <item x="0"/>
        <item x="15"/>
        <item x="35"/>
        <item x="44"/>
        <item x="2"/>
        <item x="27"/>
        <item x="22"/>
        <item x="7"/>
        <item x="4"/>
        <item x="19"/>
        <item x="5"/>
        <item x="12"/>
        <item x="40"/>
        <item x="18"/>
        <item x="38"/>
        <item x="26"/>
        <item x="30"/>
        <item x="33"/>
        <item x="20"/>
        <item x="31"/>
        <item x="10"/>
        <item x="3"/>
        <item x="6"/>
        <item x="34"/>
        <item x="11"/>
        <item x="16"/>
        <item x="13"/>
        <item x="23"/>
        <item x="41"/>
        <item x="25"/>
        <item x="43"/>
        <item t="default"/>
      </items>
      <autoSortScope>
        <pivotArea dataOnly="0" outline="0" fieldPosition="0">
          <references count="1">
            <reference field="4294967294" count="1" selected="0">
              <x v="0"/>
            </reference>
          </references>
        </pivotArea>
      </autoSortScope>
    </pivotField>
    <pivotField showAll="0">
      <items count="7">
        <item x="5"/>
        <item x="4"/>
        <item x="3"/>
        <item x="2"/>
        <item x="1"/>
        <item x="0"/>
        <item t="default"/>
      </items>
    </pivotField>
    <pivotField showAll="0"/>
    <pivotField showAll="0"/>
    <pivotField showAll="0">
      <items count="10">
        <item sd="0" x="7"/>
        <item sd="0" x="8"/>
        <item sd="0" x="3"/>
        <item sd="0" x="0"/>
        <item sd="0" x="1"/>
        <item sd="0" x="2"/>
        <item sd="0" x="5"/>
        <item sd="0" x="4"/>
        <item sd="0" x="6"/>
        <item t="default"/>
      </items>
    </pivotField>
    <pivotField showAll="0"/>
    <pivotField showAll="0"/>
    <pivotField dataField="1" showAll="0"/>
    <pivotField showAll="0"/>
    <pivotField showAll="0"/>
    <pivotField showAll="0"/>
    <pivotField showAll="0"/>
    <pivotField showAll="0"/>
    <pivotField showAll="0"/>
    <pivotField showAll="0"/>
    <pivotField dragToRow="0" dragToCol="0" dragToPage="0" showAll="0" defaultSubtotal="0"/>
    <pivotField dragToRow="0" dragToCol="0" dragToPage="0" showAll="0" defaultSubtotal="0"/>
  </pivotFields>
  <rowFields count="1">
    <field x="0"/>
  </rowFields>
  <rowItems count="45">
    <i>
      <x v="35"/>
    </i>
    <i>
      <x v="18"/>
    </i>
    <i>
      <x v="25"/>
    </i>
    <i>
      <x v="14"/>
    </i>
    <i>
      <x v="9"/>
    </i>
    <i>
      <x v="6"/>
    </i>
    <i>
      <x v="21"/>
    </i>
    <i>
      <x v="10"/>
    </i>
    <i>
      <x v="24"/>
    </i>
    <i>
      <x v="4"/>
    </i>
    <i>
      <x v="38"/>
    </i>
    <i>
      <x/>
    </i>
    <i>
      <x v="8"/>
    </i>
    <i>
      <x v="2"/>
    </i>
    <i>
      <x v="34"/>
    </i>
    <i>
      <x v="36"/>
    </i>
    <i>
      <x v="11"/>
    </i>
    <i>
      <x v="20"/>
    </i>
    <i>
      <x v="22"/>
    </i>
    <i>
      <x v="32"/>
    </i>
    <i>
      <x v="15"/>
    </i>
    <i>
      <x v="23"/>
    </i>
    <i>
      <x v="39"/>
    </i>
    <i>
      <x v="43"/>
    </i>
    <i>
      <x v="7"/>
    </i>
    <i>
      <x v="13"/>
    </i>
    <i>
      <x v="27"/>
    </i>
    <i>
      <x v="19"/>
    </i>
    <i>
      <x v="33"/>
    </i>
    <i>
      <x v="40"/>
    </i>
    <i>
      <x v="31"/>
    </i>
    <i>
      <x v="41"/>
    </i>
    <i>
      <x v="30"/>
    </i>
    <i>
      <x v="3"/>
    </i>
    <i>
      <x v="12"/>
    </i>
    <i>
      <x v="28"/>
    </i>
    <i>
      <x v="26"/>
    </i>
    <i>
      <x v="37"/>
    </i>
    <i>
      <x v="1"/>
    </i>
    <i>
      <x v="16"/>
    </i>
    <i>
      <x v="44"/>
    </i>
    <i>
      <x v="5"/>
    </i>
    <i>
      <x v="17"/>
    </i>
    <i>
      <x v="29"/>
    </i>
    <i>
      <x v="42"/>
    </i>
  </rowItems>
  <colItems count="1">
    <i/>
  </colItems>
  <dataFields count="1">
    <dataField name="Average of Live Accounts - %" fld="7" subtotal="average" baseField="0" baseItem="0" numFmtId="9"/>
  </dataFields>
  <formats count="2">
    <format dxfId="47">
      <pivotArea outline="0" collapsedLevelsAreSubtotals="1" fieldPosition="0">
        <references count="1">
          <reference field="4294967294" count="1" selected="0">
            <x v="0"/>
          </reference>
        </references>
      </pivotArea>
    </format>
    <format dxfId="46">
      <pivotArea outline="0" collapsedLevelsAreSubtotals="1" fieldPosition="0"/>
    </format>
  </formats>
  <conditionalFormats count="2">
    <conditionalFormat priority="17">
      <pivotAreas count="1">
        <pivotArea type="data" outline="0" collapsedLevelsAreSubtotals="1" fieldPosition="0">
          <references count="1">
            <reference field="4294967294" count="1" selected="0">
              <x v="0"/>
            </reference>
          </references>
        </pivotArea>
      </pivotAreas>
    </conditionalFormat>
    <conditionalFormat priority="16">
      <pivotAreas count="1">
        <pivotArea type="data" outline="0" collapsedLevelsAreSubtotals="1" fieldPosition="0">
          <references count="1">
            <reference field="4294967294" count="1" selected="0">
              <x v="0"/>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D9F66B6-6A79-764B-B1D0-2296F5A4D9AF}" name="PivotTable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3">
  <location ref="A90:C96" firstHeaderRow="0" firstDataRow="1" firstDataCol="1" rowPageCount="2" colPageCount="1"/>
  <pivotFields count="17">
    <pivotField axis="axisPage" multipleItemSelectionAllowed="1" showAll="0">
      <items count="46">
        <item x="14"/>
        <item x="37"/>
        <item x="28"/>
        <item x="32"/>
        <item x="17"/>
        <item x="39"/>
        <item x="21"/>
        <item x="36"/>
        <item x="9"/>
        <item x="1"/>
        <item x="8"/>
        <item x="29"/>
        <item x="42"/>
        <item x="24"/>
        <item x="0"/>
        <item x="15"/>
        <item x="35"/>
        <item x="44"/>
        <item x="2"/>
        <item x="27"/>
        <item x="22"/>
        <item x="7"/>
        <item x="4"/>
        <item x="19"/>
        <item x="5"/>
        <item x="12"/>
        <item x="40"/>
        <item x="18"/>
        <item x="38"/>
        <item x="26"/>
        <item x="30"/>
        <item x="33"/>
        <item x="20"/>
        <item x="31"/>
        <item x="10"/>
        <item x="3"/>
        <item x="6"/>
        <item x="34"/>
        <item x="11"/>
        <item x="16"/>
        <item x="13"/>
        <item x="23"/>
        <item x="41"/>
        <item x="25"/>
        <item x="43"/>
        <item t="default"/>
      </items>
    </pivotField>
    <pivotField axis="axisRow" showAll="0">
      <items count="7">
        <item x="5"/>
        <item x="4"/>
        <item x="3"/>
        <item x="2"/>
        <item x="1"/>
        <item x="0"/>
        <item t="default"/>
      </items>
    </pivotField>
    <pivotField showAll="0"/>
    <pivotField showAll="0"/>
    <pivotField axis="axisPage" multipleItemSelectionAllowed="1" showAll="0">
      <items count="10">
        <item sd="0" x="7"/>
        <item sd="0" x="8"/>
        <item sd="0" x="3"/>
        <item sd="0" x="0"/>
        <item sd="0" x="1"/>
        <item sd="0" x="2"/>
        <item sd="0" x="5"/>
        <item sd="0" x="4"/>
        <item sd="0" x="6"/>
        <item t="default"/>
      </items>
    </pivotField>
    <pivotField showAll="0"/>
    <pivotField showAll="0"/>
    <pivotField dataField="1" showAll="0"/>
    <pivotField showAll="0"/>
    <pivotField showAll="0"/>
    <pivotField showAll="0"/>
    <pivotField showAll="0"/>
    <pivotField showAll="0"/>
    <pivotField showAll="0"/>
    <pivotField showAll="0"/>
    <pivotField dataField="1" dragToRow="0" dragToCol="0" dragToPage="0" showAll="0" defaultSubtotal="0"/>
    <pivotField dragToRow="0" dragToCol="0" dragToPage="0" showAll="0" defaultSubtotal="0"/>
  </pivotFields>
  <rowFields count="1">
    <field x="1"/>
  </rowFields>
  <rowItems count="6">
    <i>
      <x/>
    </i>
    <i>
      <x v="1"/>
    </i>
    <i>
      <x v="2"/>
    </i>
    <i>
      <x v="3"/>
    </i>
    <i>
      <x v="4"/>
    </i>
    <i>
      <x v="5"/>
    </i>
  </rowItems>
  <colFields count="1">
    <field x="-2"/>
  </colFields>
  <colItems count="2">
    <i>
      <x/>
    </i>
    <i i="1">
      <x v="1"/>
    </i>
  </colItems>
  <pageFields count="2">
    <pageField fld="4" hier="-1"/>
    <pageField fld="0" hier="-1"/>
  </pageFields>
  <dataFields count="2">
    <dataField name="Average of Live Accounts - %" fld="7" subtotal="average" baseField="0" baseItem="0"/>
    <dataField name="Sum of Target" fld="15" baseField="0" baseItem="0"/>
  </dataFields>
  <formats count="1">
    <format dxfId="48">
      <pivotArea outline="0" collapsedLevelsAreSubtotals="1" fieldPosition="0"/>
    </format>
  </formats>
  <chartFormats count="8">
    <chartFormat chart="15" format="0" series="1">
      <pivotArea type="data" outline="0" fieldPosition="0">
        <references count="1">
          <reference field="4294967294" count="1" selected="0">
            <x v="0"/>
          </reference>
        </references>
      </pivotArea>
    </chartFormat>
    <chartFormat chart="15" format="1" series="1">
      <pivotArea type="data" outline="0" fieldPosition="0">
        <references count="1">
          <reference field="4294967294" count="1" selected="0">
            <x v="1"/>
          </reference>
        </references>
      </pivotArea>
    </chartFormat>
    <chartFormat chart="18" format="4" series="1">
      <pivotArea type="data" outline="0" fieldPosition="0">
        <references count="1">
          <reference field="4294967294" count="1" selected="0">
            <x v="0"/>
          </reference>
        </references>
      </pivotArea>
    </chartFormat>
    <chartFormat chart="18" format="5" series="1">
      <pivotArea type="data" outline="0" fieldPosition="0">
        <references count="1">
          <reference field="4294967294" count="1" selected="0">
            <x v="1"/>
          </reference>
        </references>
      </pivotArea>
    </chartFormat>
    <chartFormat chart="19" format="6" series="1">
      <pivotArea type="data" outline="0" fieldPosition="0">
        <references count="1">
          <reference field="4294967294" count="1" selected="0">
            <x v="0"/>
          </reference>
        </references>
      </pivotArea>
    </chartFormat>
    <chartFormat chart="19" format="7" series="1">
      <pivotArea type="data" outline="0" fieldPosition="0">
        <references count="1">
          <reference field="4294967294" count="1" selected="0">
            <x v="1"/>
          </reference>
        </references>
      </pivotArea>
    </chartFormat>
    <chartFormat chart="20" format="8" series="1">
      <pivotArea type="data" outline="0" fieldPosition="0">
        <references count="1">
          <reference field="4294967294" count="1" selected="0">
            <x v="0"/>
          </reference>
        </references>
      </pivotArea>
    </chartFormat>
    <chartFormat chart="20" format="9"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96D427B-A921-8F45-A821-9D4324E2EEB3}" name="PivotTable3"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3">
  <location ref="A11:B20" firstHeaderRow="1" firstDataRow="1" firstDataCol="1"/>
  <pivotFields count="17">
    <pivotField showAll="0">
      <items count="46">
        <item x="14"/>
        <item x="37"/>
        <item x="28"/>
        <item x="32"/>
        <item x="17"/>
        <item x="39"/>
        <item x="21"/>
        <item x="36"/>
        <item x="9"/>
        <item x="1"/>
        <item x="8"/>
        <item x="29"/>
        <item x="42"/>
        <item x="24"/>
        <item x="0"/>
        <item x="15"/>
        <item x="35"/>
        <item x="44"/>
        <item x="2"/>
        <item x="27"/>
        <item x="22"/>
        <item x="7"/>
        <item x="4"/>
        <item x="19"/>
        <item x="5"/>
        <item x="12"/>
        <item x="40"/>
        <item x="18"/>
        <item x="38"/>
        <item x="26"/>
        <item x="30"/>
        <item x="33"/>
        <item x="20"/>
        <item x="31"/>
        <item x="10"/>
        <item x="3"/>
        <item x="6"/>
        <item x="34"/>
        <item x="11"/>
        <item x="16"/>
        <item x="13"/>
        <item x="23"/>
        <item x="41"/>
        <item x="25"/>
        <item x="43"/>
        <item t="default"/>
      </items>
    </pivotField>
    <pivotField showAll="0">
      <items count="7">
        <item x="5"/>
        <item x="4"/>
        <item x="3"/>
        <item x="2"/>
        <item x="1"/>
        <item x="0"/>
        <item t="default"/>
      </items>
    </pivotField>
    <pivotField showAll="0"/>
    <pivotField showAll="0"/>
    <pivotField axis="axisRow" showAll="0" sortType="descending">
      <items count="10">
        <item sd="0" x="7"/>
        <item sd="0" x="8"/>
        <item sd="0" x="3"/>
        <item sd="0" x="0"/>
        <item sd="0" x="1"/>
        <item sd="0" x="2"/>
        <item sd="0" x="5"/>
        <item sd="0" x="4"/>
        <item sd="0" x="6"/>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showAll="0"/>
    <pivotField showAll="0"/>
    <pivotField showAll="0"/>
    <pivotField showAll="0"/>
    <pivotField showAll="0"/>
    <pivotField showAll="0"/>
    <pivotField showAll="0"/>
    <pivotField dragToRow="0" dragToCol="0" dragToPage="0" showAll="0" defaultSubtotal="0"/>
    <pivotField dragToRow="0" dragToCol="0" dragToPage="0" showAll="0" defaultSubtotal="0"/>
  </pivotFields>
  <rowFields count="1">
    <field x="4"/>
  </rowFields>
  <rowItems count="9">
    <i>
      <x v="4"/>
    </i>
    <i>
      <x v="7"/>
    </i>
    <i>
      <x v="5"/>
    </i>
    <i>
      <x v="3"/>
    </i>
    <i>
      <x v="8"/>
    </i>
    <i>
      <x v="6"/>
    </i>
    <i>
      <x v="2"/>
    </i>
    <i>
      <x/>
    </i>
    <i>
      <x v="1"/>
    </i>
  </rowItems>
  <colItems count="1">
    <i/>
  </colItems>
  <dataFields count="1">
    <dataField name="Average of Live Accounts - %" fld="7" subtotal="average" baseField="0" baseItem="0" numFmtId="9"/>
  </dataFields>
  <formats count="2">
    <format dxfId="50">
      <pivotArea outline="0" collapsedLevelsAreSubtotals="1" fieldPosition="0">
        <references count="1">
          <reference field="4294967294" count="1" selected="0">
            <x v="0"/>
          </reference>
        </references>
      </pivotArea>
    </format>
    <format dxfId="49">
      <pivotArea outline="0" collapsedLevelsAreSubtotals="1" fieldPosition="0"/>
    </format>
  </formats>
  <conditionalFormats count="2">
    <conditionalFormat priority="29">
      <pivotAreas count="1">
        <pivotArea type="data" outline="0" collapsedLevelsAreSubtotals="1" fieldPosition="0">
          <references count="1">
            <reference field="4294967294" count="1" selected="0">
              <x v="0"/>
            </reference>
          </references>
        </pivotArea>
      </pivotAreas>
    </conditionalFormat>
    <conditionalFormat priority="28">
      <pivotAreas count="1">
        <pivotArea type="data" outline="0" collapsedLevelsAreSubtotals="1" fieldPosition="0">
          <references count="1">
            <reference field="4294967294" count="1" selected="0">
              <x v="0"/>
            </reference>
          </references>
        </pivotArea>
      </pivotAreas>
    </conditionalFormat>
  </conditionalFormats>
  <chartFormats count="1">
    <chartFormat chart="2"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180B213F-835C-C445-B50F-AE05E05645F8}" name="PivotTable16"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6">
  <location ref="D110:E150" firstHeaderRow="1" firstDataRow="1" firstDataCol="1"/>
  <pivotFields count="17">
    <pivotField axis="axisRow" multipleItemSelectionAllowed="1" showAll="0" measureFilter="1" sortType="descending">
      <items count="46">
        <item x="14"/>
        <item x="37"/>
        <item x="28"/>
        <item x="32"/>
        <item x="17"/>
        <item x="39"/>
        <item x="21"/>
        <item x="36"/>
        <item x="9"/>
        <item x="1"/>
        <item x="8"/>
        <item x="29"/>
        <item x="42"/>
        <item x="24"/>
        <item x="0"/>
        <item x="15"/>
        <item x="35"/>
        <item x="44"/>
        <item x="2"/>
        <item x="27"/>
        <item x="22"/>
        <item x="7"/>
        <item x="4"/>
        <item x="19"/>
        <item x="5"/>
        <item x="12"/>
        <item x="40"/>
        <item x="18"/>
        <item x="38"/>
        <item x="26"/>
        <item x="30"/>
        <item x="33"/>
        <item x="20"/>
        <item x="31"/>
        <item x="10"/>
        <item x="3"/>
        <item x="6"/>
        <item x="34"/>
        <item x="11"/>
        <item x="16"/>
        <item x="13"/>
        <item x="23"/>
        <item x="41"/>
        <item x="25"/>
        <item x="43"/>
        <item t="default"/>
      </items>
      <autoSortScope>
        <pivotArea dataOnly="0" outline="0" fieldPosition="0">
          <references count="1">
            <reference field="4294967294" count="1" selected="0">
              <x v="0"/>
            </reference>
          </references>
        </pivotArea>
      </autoSortScope>
    </pivotField>
    <pivotField showAll="0">
      <items count="7">
        <item x="5"/>
        <item x="4"/>
        <item x="3"/>
        <item x="2"/>
        <item x="1"/>
        <item x="0"/>
        <item t="default"/>
      </items>
    </pivotField>
    <pivotField showAll="0"/>
    <pivotField showAll="0"/>
    <pivotField multipleItemSelectionAllowed="1" showAll="0">
      <items count="10">
        <item sd="0" x="7"/>
        <item sd="0" x="8"/>
        <item sd="0" x="3"/>
        <item sd="0" x="0"/>
        <item sd="0" x="1"/>
        <item sd="0" x="2"/>
        <item sd="0" x="5"/>
        <item sd="0" x="4"/>
        <item sd="0" x="6"/>
        <item t="default"/>
      </items>
    </pivotField>
    <pivotField showAll="0"/>
    <pivotField showAll="0"/>
    <pivotField showAll="0"/>
    <pivotField showAll="0"/>
    <pivotField showAll="0"/>
    <pivotField dataField="1" showAll="0"/>
    <pivotField showAll="0"/>
    <pivotField showAll="0"/>
    <pivotField showAll="0"/>
    <pivotField showAll="0"/>
    <pivotField dragToRow="0" dragToCol="0" dragToPage="0" showAll="0" defaultSubtotal="0"/>
    <pivotField dragToRow="0" dragToCol="0" dragToPage="0" showAll="0" defaultSubtotal="0"/>
  </pivotFields>
  <rowFields count="1">
    <field x="0"/>
  </rowFields>
  <rowItems count="40">
    <i>
      <x v="34"/>
    </i>
    <i>
      <x v="21"/>
    </i>
    <i>
      <x v="41"/>
    </i>
    <i>
      <x v="36"/>
    </i>
    <i>
      <x v="40"/>
    </i>
    <i>
      <x v="22"/>
    </i>
    <i>
      <x v="18"/>
    </i>
    <i>
      <x v="3"/>
    </i>
    <i>
      <x v="13"/>
    </i>
    <i>
      <x v="4"/>
    </i>
    <i>
      <x v="15"/>
    </i>
    <i>
      <x v="10"/>
    </i>
    <i>
      <x v="5"/>
    </i>
    <i>
      <x v="33"/>
    </i>
    <i>
      <x v="11"/>
    </i>
    <i>
      <x v="38"/>
    </i>
    <i>
      <x v="16"/>
    </i>
    <i>
      <x/>
    </i>
    <i>
      <x v="29"/>
    </i>
    <i>
      <x v="23"/>
    </i>
    <i>
      <x v="27"/>
    </i>
    <i>
      <x v="20"/>
    </i>
    <i>
      <x v="30"/>
    </i>
    <i>
      <x v="25"/>
    </i>
    <i>
      <x v="37"/>
    </i>
    <i>
      <x v="39"/>
    </i>
    <i>
      <x v="31"/>
    </i>
    <i>
      <x v="6"/>
    </i>
    <i>
      <x v="2"/>
    </i>
    <i>
      <x v="42"/>
    </i>
    <i>
      <x v="43"/>
    </i>
    <i>
      <x v="26"/>
    </i>
    <i>
      <x v="28"/>
    </i>
    <i>
      <x v="19"/>
    </i>
    <i>
      <x v="12"/>
    </i>
    <i>
      <x v="7"/>
    </i>
    <i>
      <x v="44"/>
    </i>
    <i>
      <x v="1"/>
    </i>
    <i>
      <x v="32"/>
    </i>
    <i>
      <x v="17"/>
    </i>
  </rowItems>
  <colItems count="1">
    <i/>
  </colItems>
  <dataFields count="1">
    <dataField name="Average of NTB Accounts - %" fld="10" subtotal="average" baseField="0" baseItem="0"/>
  </dataFields>
  <formats count="1">
    <format dxfId="51">
      <pivotArea outline="0" collapsedLevelsAreSubtotals="1" fieldPosition="0"/>
    </format>
  </formats>
  <chartFormats count="2">
    <chartFormat chart="30" format="0" series="1">
      <pivotArea type="data" outline="0" fieldPosition="0">
        <references count="1">
          <reference field="4294967294" count="1" selected="0">
            <x v="0"/>
          </reference>
        </references>
      </pivotArea>
    </chartFormat>
    <chartFormat chart="33"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valueLessThan" evalOrder="-1" id="1" iMeasureFld="0">
      <autoFilter ref="A1">
        <filterColumn colId="0">
          <customFilters>
            <customFilter operator="lessThan" val="1"/>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55F9731D-FD35-2B44-B517-711CD9A47E4E}" name="PivotTable6"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3">
  <location ref="G25:H70" firstHeaderRow="1" firstDataRow="1" firstDataCol="1"/>
  <pivotFields count="17">
    <pivotField axis="axisRow" showAll="0" sortType="descending">
      <items count="46">
        <item x="14"/>
        <item x="37"/>
        <item x="28"/>
        <item x="32"/>
        <item x="17"/>
        <item x="39"/>
        <item x="21"/>
        <item x="36"/>
        <item x="9"/>
        <item x="1"/>
        <item x="8"/>
        <item x="29"/>
        <item x="42"/>
        <item x="24"/>
        <item x="0"/>
        <item x="15"/>
        <item x="35"/>
        <item x="44"/>
        <item x="2"/>
        <item x="27"/>
        <item x="22"/>
        <item x="7"/>
        <item x="4"/>
        <item x="19"/>
        <item x="5"/>
        <item x="12"/>
        <item x="40"/>
        <item x="18"/>
        <item x="38"/>
        <item x="26"/>
        <item x="30"/>
        <item x="33"/>
        <item x="20"/>
        <item x="31"/>
        <item x="10"/>
        <item x="3"/>
        <item x="6"/>
        <item x="34"/>
        <item x="11"/>
        <item x="16"/>
        <item x="13"/>
        <item x="23"/>
        <item x="41"/>
        <item x="25"/>
        <item x="43"/>
        <item t="default"/>
      </items>
      <autoSortScope>
        <pivotArea dataOnly="0" outline="0" fieldPosition="0">
          <references count="1">
            <reference field="4294967294" count="1" selected="0">
              <x v="0"/>
            </reference>
          </references>
        </pivotArea>
      </autoSortScope>
    </pivotField>
    <pivotField showAll="0">
      <items count="7">
        <item x="5"/>
        <item x="4"/>
        <item x="3"/>
        <item x="2"/>
        <item x="1"/>
        <item x="0"/>
        <item t="default"/>
      </items>
    </pivotField>
    <pivotField showAll="0"/>
    <pivotField showAll="0"/>
    <pivotField showAll="0">
      <items count="10">
        <item sd="0" x="7"/>
        <item sd="0" x="8"/>
        <item sd="0" x="3"/>
        <item sd="0" x="0"/>
        <item sd="0" x="1"/>
        <item sd="0" x="2"/>
        <item sd="0" x="5"/>
        <item sd="0" x="4"/>
        <item sd="0" x="6"/>
        <item t="default"/>
      </items>
    </pivotField>
    <pivotField showAll="0"/>
    <pivotField showAll="0"/>
    <pivotField showAll="0"/>
    <pivotField showAll="0"/>
    <pivotField showAll="0"/>
    <pivotField showAll="0"/>
    <pivotField showAll="0"/>
    <pivotField showAll="0"/>
    <pivotField dataField="1" showAll="0"/>
    <pivotField showAll="0"/>
    <pivotField dragToRow="0" dragToCol="0" dragToPage="0" showAll="0" defaultSubtotal="0"/>
    <pivotField dragToRow="0" dragToCol="0" dragToPage="0" showAll="0" defaultSubtotal="0"/>
  </pivotFields>
  <rowFields count="1">
    <field x="0"/>
  </rowFields>
  <rowItems count="45">
    <i>
      <x v="36"/>
    </i>
    <i>
      <x v="9"/>
    </i>
    <i>
      <x v="22"/>
    </i>
    <i>
      <x v="40"/>
    </i>
    <i>
      <x v="18"/>
    </i>
    <i>
      <x v="34"/>
    </i>
    <i>
      <x/>
    </i>
    <i>
      <x v="15"/>
    </i>
    <i>
      <x v="29"/>
    </i>
    <i>
      <x v="13"/>
    </i>
    <i>
      <x v="3"/>
    </i>
    <i>
      <x v="24"/>
    </i>
    <i>
      <x v="38"/>
    </i>
    <i>
      <x v="41"/>
    </i>
    <i>
      <x v="10"/>
    </i>
    <i>
      <x v="8"/>
    </i>
    <i>
      <x v="39"/>
    </i>
    <i>
      <x v="30"/>
    </i>
    <i>
      <x v="5"/>
    </i>
    <i>
      <x v="35"/>
    </i>
    <i>
      <x v="33"/>
    </i>
    <i>
      <x v="25"/>
    </i>
    <i>
      <x v="4"/>
    </i>
    <i>
      <x v="31"/>
    </i>
    <i>
      <x v="23"/>
    </i>
    <i>
      <x v="20"/>
    </i>
    <i>
      <x v="43"/>
    </i>
    <i>
      <x v="21"/>
    </i>
    <i>
      <x v="16"/>
    </i>
    <i>
      <x v="27"/>
    </i>
    <i>
      <x v="14"/>
    </i>
    <i>
      <x v="28"/>
    </i>
    <i>
      <x v="2"/>
    </i>
    <i>
      <x v="12"/>
    </i>
    <i>
      <x v="42"/>
    </i>
    <i>
      <x v="1"/>
    </i>
    <i>
      <x v="26"/>
    </i>
    <i>
      <x v="37"/>
    </i>
    <i>
      <x v="32"/>
    </i>
    <i>
      <x v="7"/>
    </i>
    <i>
      <x v="19"/>
    </i>
    <i>
      <x v="17"/>
    </i>
    <i>
      <x v="6"/>
    </i>
    <i>
      <x v="44"/>
    </i>
    <i>
      <x v="11"/>
    </i>
  </rowItems>
  <colItems count="1">
    <i/>
  </colItems>
  <dataFields count="1">
    <dataField name="Average of NTB Companies - %" fld="13" subtotal="average" baseField="0" baseItem="0"/>
  </dataFields>
  <formats count="1">
    <format dxfId="52">
      <pivotArea outline="0" collapsedLevelsAreSubtotals="1" fieldPosition="0"/>
    </format>
  </formats>
  <conditionalFormats count="2">
    <conditionalFormat priority="15">
      <pivotAreas count="1">
        <pivotArea type="data" outline="0" collapsedLevelsAreSubtotals="1" fieldPosition="0">
          <references count="1">
            <reference field="4294967294" count="1" selected="0">
              <x v="0"/>
            </reference>
          </references>
        </pivotArea>
      </pivotAreas>
    </conditionalFormat>
    <conditionalFormat priority="14">
      <pivotAreas count="1">
        <pivotArea type="data" outline="0" collapsedLevelsAreSubtotals="1" fieldPosition="0">
          <references count="1">
            <reference field="4294967294" count="1" selected="0">
              <x v="0"/>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774F0F3-BFD0-0246-955C-1C405306CB8D}" sourceName="Region ">
  <pivotTables>
    <pivotTable tabId="2" name="PivotTable2"/>
    <pivotTable tabId="2" name="PivotTable3"/>
    <pivotTable tabId="2" name="PivotTable5"/>
    <pivotTable tabId="2" name="PivotTable6"/>
    <pivotTable tabId="2" name="PivotTable7"/>
    <pivotTable tabId="2" name="PivotTable8"/>
    <pivotTable tabId="2" name="PivotTable9"/>
    <pivotTable tabId="2" name="PivotTable10"/>
    <pivotTable tabId="2" name="PivotTable11"/>
    <pivotTable tabId="2" name="PivotTable12"/>
    <pivotTable tabId="2" name="PivotTable1"/>
    <pivotTable tabId="2" name="PivotTable21"/>
    <pivotTable tabId="2" name="PivotTable22"/>
    <pivotTable tabId="2" name="PivotTable15"/>
    <pivotTable tabId="2" name="PivotTable16"/>
    <pivotTable tabId="2" name="PivotTable19"/>
    <pivotTable tabId="2" name="PivotTable20"/>
  </pivotTables>
  <data>
    <tabular pivotCacheId="875060458">
      <items count="9">
        <i x="7" s="1"/>
        <i x="8" s="1"/>
        <i x="3" s="1"/>
        <i x="0" s="1"/>
        <i x="1" s="1"/>
        <i x="2" s="1"/>
        <i x="5" s="1"/>
        <i x="4" s="1"/>
        <i x="6"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M" xr10:uid="{0D7A6021-783A-B946-8883-3E1E963DA1E2}" sourceName="RM">
  <pivotTables>
    <pivotTable tabId="2" name="PivotTable11"/>
    <pivotTable tabId="2" name="PivotTable10"/>
    <pivotTable tabId="2" name="PivotTable2"/>
    <pivotTable tabId="2" name="PivotTable3"/>
    <pivotTable tabId="2" name="PivotTable5"/>
    <pivotTable tabId="2" name="PivotTable6"/>
    <pivotTable tabId="2" name="PivotTable7"/>
    <pivotTable tabId="2" name="PivotTable8"/>
    <pivotTable tabId="2" name="PivotTable9"/>
    <pivotTable tabId="2" name="PivotTable12"/>
    <pivotTable tabId="2" name="PivotTable1"/>
    <pivotTable tabId="2" name="PivotTable21"/>
    <pivotTable tabId="2" name="PivotTable22"/>
  </pivotTables>
  <data>
    <tabular pivotCacheId="875060458">
      <items count="45">
        <i x="14" s="1"/>
        <i x="37" s="1"/>
        <i x="28" s="1"/>
        <i x="32" s="1"/>
        <i x="17" s="1"/>
        <i x="39" s="1"/>
        <i x="21" s="1"/>
        <i x="36" s="1"/>
        <i x="9" s="1"/>
        <i x="1" s="1"/>
        <i x="8" s="1"/>
        <i x="29" s="1"/>
        <i x="42" s="1"/>
        <i x="24" s="1"/>
        <i x="0" s="1"/>
        <i x="15" s="1"/>
        <i x="35" s="1"/>
        <i x="44" s="1"/>
        <i x="2" s="1"/>
        <i x="27" s="1"/>
        <i x="22" s="1"/>
        <i x="7" s="1"/>
        <i x="4" s="1"/>
        <i x="19" s="1"/>
        <i x="5" s="1"/>
        <i x="12" s="1"/>
        <i x="40" s="1"/>
        <i x="18" s="1"/>
        <i x="38" s="1"/>
        <i x="26" s="1"/>
        <i x="30" s="1"/>
        <i x="33" s="1"/>
        <i x="20" s="1"/>
        <i x="31" s="1"/>
        <i x="10" s="1"/>
        <i x="3" s="1"/>
        <i x="6" s="1"/>
        <i x="34" s="1"/>
        <i x="11" s="1"/>
        <i x="16" s="1"/>
        <i x="13" s="1"/>
        <i x="23" s="1"/>
        <i x="41" s="1"/>
        <i x="25" s="1"/>
        <i x="4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2" xr10:uid="{273A10FC-A06B-DA41-A4D1-25FDD75A765C}" cache="Slicer_Region" caption="Region " rowHeight="251883"/>
  <slicer name="RM" xr10:uid="{EB22E715-7C3A-CD40-A058-8CDBEE44EC13}" cache="Slicer_RM" caption="RM" rowHeight="251883"/>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4" xr10:uid="{338489E9-F4E5-CC42-A2C3-841615518914}" cache="Slicer_Region" caption="Region " rowHeight="251883"/>
  <slicer name="RM 2" xr10:uid="{4A5F1938-5ECB-A841-AA0B-85CB17F54A68}" cache="Slicer_RM" caption="RM" rowHeight="251883"/>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6" xr10:uid="{865E4806-884E-564B-AB42-1175E176700B}" cache="Slicer_Region" caption="Region " rowHeight="251883"/>
  <slicer name="RM 4" xr10:uid="{760187A8-DFBA-E04A-9360-AF5D33261195}" cache="Slicer_RM" caption="RM" rowHeight="251883"/>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5" xr10:uid="{1561E6D5-BC51-8C4F-85B5-CC63B217A1ED}" cache="Slicer_Region" caption="Region " rowHeight="251883"/>
  <slicer name="RM 3" xr10:uid="{41019EED-8437-3745-AFA1-8C29608F2661}" cache="Slicer_RM" caption="RM" rowHeight="25188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0578ADD-3299-1942-BD0B-3EE25B3E5204}" name="Data_Set" displayName="Data_Set" ref="A1:O271" totalsRowShown="0" headerRowDxfId="88" dataDxfId="87" headerRowCellStyle="Percent" dataCellStyle="Percent">
  <autoFilter ref="A1:O271" xr:uid="{80578ADD-3299-1942-BD0B-3EE25B3E5204}"/>
  <tableColumns count="15">
    <tableColumn id="1" xr3:uid="{58F071E0-0CE4-D24A-80C6-27129C868868}" name="RM"/>
    <tableColumn id="2" xr3:uid="{7C1DE9DD-91AF-D747-8CD0-0127CAB04697}" name="Month"/>
    <tableColumn id="3" xr3:uid="{D2CB94FA-8561-0B49-8004-45669DBE5C44}" name="Officer code "/>
    <tableColumn id="4" xr3:uid="{15EE8C59-4FE8-B54F-8BD7-3A0257532EAC}" name="Computer No"/>
    <tableColumn id="5" xr3:uid="{FAE1EECE-D1E4-AC43-BF92-89D09380685F}" name="Region "/>
    <tableColumn id="6" xr3:uid="{7D03E678-541A-4141-8AC5-F0D6FE624AF9}" name="Live Accounts - Achievements"/>
    <tableColumn id="7" xr3:uid="{49303021-749A-3249-96B9-13711C4E663D}" name="Live Accounts - Target"/>
    <tableColumn id="8" xr3:uid="{3173E028-974C-E944-82B7-A5AE383C2DFE}" name="Live Accounts - %" dataDxfId="86" dataCellStyle="Percent"/>
    <tableColumn id="9" xr3:uid="{EF5F352B-49F2-C148-8868-664D447ED930}" name="NTB Accounts - Achievements"/>
    <tableColumn id="10" xr3:uid="{3F9D63A4-30B8-F647-8298-CBC2D922A920}" name="NTB Accounts - Target"/>
    <tableColumn id="11" xr3:uid="{BE7EF2C0-799E-E64B-958C-0EFB9878852F}" name="NTB Accounts - %" dataDxfId="85" dataCellStyle="Percent"/>
    <tableColumn id="12" xr3:uid="{A681A878-C67A-B84A-9F72-EEF518AE19A2}" name="NTB Companies - Achievements"/>
    <tableColumn id="13" xr3:uid="{ACCFAC80-85C8-8641-AE63-2DC5A46CCE3F}" name="NTB Companies - Target"/>
    <tableColumn id="14" xr3:uid="{B2795C8C-9AC0-5841-BE8F-AED4E86F9F0E}" name="NTB Companies - %" dataDxfId="84" dataCellStyle="Percent"/>
    <tableColumn id="15" xr3:uid="{C307AE68-28DC-1C42-90FB-D43D89F342D7}" name="Penetration" dataDxfId="83" dataCellStyle="Percent"/>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18" Type="http://schemas.openxmlformats.org/officeDocument/2006/relationships/pivotTable" Target="../pivotTables/pivotTable18.xml"/><Relationship Id="rId3" Type="http://schemas.openxmlformats.org/officeDocument/2006/relationships/pivotTable" Target="../pivotTables/pivotTable3.xml"/><Relationship Id="rId21" Type="http://schemas.openxmlformats.org/officeDocument/2006/relationships/pivotTable" Target="../pivotTables/pivotTable21.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openxmlformats.org/officeDocument/2006/relationships/pivotTable" Target="../pivotTables/pivotTable17.xml"/><Relationship Id="rId2" Type="http://schemas.openxmlformats.org/officeDocument/2006/relationships/pivotTable" Target="../pivotTables/pivotTable2.xml"/><Relationship Id="rId16" Type="http://schemas.openxmlformats.org/officeDocument/2006/relationships/pivotTable" Target="../pivotTables/pivotTable16.xml"/><Relationship Id="rId20" Type="http://schemas.openxmlformats.org/officeDocument/2006/relationships/pivotTable" Target="../pivotTables/pivotTable20.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ivotTable" Target="../pivotTables/pivotTable15.xml"/><Relationship Id="rId10" Type="http://schemas.openxmlformats.org/officeDocument/2006/relationships/pivotTable" Target="../pivotTables/pivotTable10.xml"/><Relationship Id="rId19" Type="http://schemas.openxmlformats.org/officeDocument/2006/relationships/pivotTable" Target="../pivotTables/pivotTable19.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2" Type="http://schemas.microsoft.com/office/2007/relationships/slicer" Target="../slicers/slicer4.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AD47A5-F4DC-EA41-8671-2D6749ED0675}">
  <dimension ref="A1:O271"/>
  <sheetViews>
    <sheetView workbookViewId="0"/>
  </sheetViews>
  <sheetFormatPr baseColWidth="10" defaultRowHeight="16" x14ac:dyDescent="0.2"/>
  <cols>
    <col min="1" max="1" width="49.33203125" bestFit="1" customWidth="1"/>
    <col min="2" max="2" width="8.83203125" customWidth="1"/>
    <col min="3" max="3" width="14" customWidth="1"/>
    <col min="4" max="4" width="14.33203125" customWidth="1"/>
    <col min="5" max="5" width="27.5" bestFit="1" customWidth="1"/>
    <col min="6" max="6" width="28" customWidth="1"/>
    <col min="7" max="7" width="21.6640625" customWidth="1"/>
    <col min="8" max="8" width="17.83203125" style="1" customWidth="1"/>
    <col min="9" max="9" width="28.1640625" customWidth="1"/>
    <col min="10" max="10" width="21.83203125" customWidth="1"/>
    <col min="11" max="11" width="18" style="1" customWidth="1"/>
    <col min="12" max="12" width="29.83203125" customWidth="1"/>
    <col min="13" max="13" width="23.5" customWidth="1"/>
    <col min="14" max="14" width="19.6640625" style="1" customWidth="1"/>
    <col min="15" max="15" width="13" style="1" customWidth="1"/>
  </cols>
  <sheetData>
    <row r="1" spans="1:15" x14ac:dyDescent="0.2">
      <c r="A1" t="s">
        <v>0</v>
      </c>
      <c r="B1" t="s">
        <v>1</v>
      </c>
      <c r="C1" t="s">
        <v>2</v>
      </c>
      <c r="D1" t="s">
        <v>3</v>
      </c>
      <c r="E1" t="s">
        <v>4</v>
      </c>
      <c r="F1" t="s">
        <v>5</v>
      </c>
      <c r="G1" t="s">
        <v>6</v>
      </c>
      <c r="H1" s="1" t="s">
        <v>7</v>
      </c>
      <c r="I1" t="s">
        <v>8</v>
      </c>
      <c r="J1" t="s">
        <v>9</v>
      </c>
      <c r="K1" s="1" t="s">
        <v>10</v>
      </c>
      <c r="L1" t="s">
        <v>11</v>
      </c>
      <c r="M1" t="s">
        <v>12</v>
      </c>
      <c r="N1" s="1" t="s">
        <v>13</v>
      </c>
      <c r="O1" s="1" t="s">
        <v>14</v>
      </c>
    </row>
    <row r="2" spans="1:15" x14ac:dyDescent="0.2">
      <c r="A2" t="s">
        <v>15</v>
      </c>
      <c r="B2" t="s">
        <v>16</v>
      </c>
      <c r="C2" t="s">
        <v>17</v>
      </c>
      <c r="D2">
        <v>35592</v>
      </c>
      <c r="E2" t="s">
        <v>18</v>
      </c>
      <c r="F2">
        <v>343</v>
      </c>
      <c r="G2">
        <v>399.99999999999994</v>
      </c>
      <c r="H2" s="1">
        <v>0.85750000000000015</v>
      </c>
      <c r="I2">
        <v>53</v>
      </c>
      <c r="J2">
        <v>199.99999999999997</v>
      </c>
      <c r="K2" s="1">
        <v>0.26500000000000001</v>
      </c>
      <c r="L2">
        <v>2</v>
      </c>
      <c r="M2">
        <v>1</v>
      </c>
      <c r="N2" s="1">
        <v>2</v>
      </c>
      <c r="O2" s="1">
        <v>0.40762019957665557</v>
      </c>
    </row>
    <row r="3" spans="1:15" x14ac:dyDescent="0.2">
      <c r="A3" t="s">
        <v>19</v>
      </c>
      <c r="B3" t="s">
        <v>16</v>
      </c>
      <c r="C3" t="s">
        <v>20</v>
      </c>
      <c r="D3">
        <v>37216</v>
      </c>
      <c r="E3" t="s">
        <v>21</v>
      </c>
      <c r="F3">
        <v>838</v>
      </c>
      <c r="G3">
        <v>420</v>
      </c>
      <c r="H3" s="1">
        <v>1.9952380952380953</v>
      </c>
      <c r="I3">
        <v>235</v>
      </c>
      <c r="J3">
        <v>210</v>
      </c>
      <c r="K3" s="1">
        <v>1.1190476190476191</v>
      </c>
      <c r="L3">
        <v>5</v>
      </c>
      <c r="M3">
        <v>1</v>
      </c>
      <c r="N3" s="1">
        <v>5</v>
      </c>
      <c r="O3" s="1">
        <v>0.45328527862489604</v>
      </c>
    </row>
    <row r="4" spans="1:15" x14ac:dyDescent="0.2">
      <c r="A4" t="s">
        <v>22</v>
      </c>
      <c r="B4" t="s">
        <v>16</v>
      </c>
      <c r="C4" t="s">
        <v>23</v>
      </c>
      <c r="D4">
        <v>37257</v>
      </c>
      <c r="E4" t="s">
        <v>18</v>
      </c>
      <c r="F4">
        <v>1036</v>
      </c>
      <c r="G4">
        <v>400.00000000000023</v>
      </c>
      <c r="H4" s="1">
        <v>2.5899999999999985</v>
      </c>
      <c r="I4">
        <v>190</v>
      </c>
      <c r="J4">
        <v>200.00000000000011</v>
      </c>
      <c r="K4" s="1">
        <v>0.94999999999999951</v>
      </c>
      <c r="L4">
        <v>5</v>
      </c>
      <c r="M4">
        <v>1</v>
      </c>
      <c r="N4" s="1">
        <v>5</v>
      </c>
      <c r="O4" s="1">
        <v>0.28658404000869753</v>
      </c>
    </row>
    <row r="5" spans="1:15" x14ac:dyDescent="0.2">
      <c r="A5" t="s">
        <v>24</v>
      </c>
      <c r="B5" t="s">
        <v>16</v>
      </c>
      <c r="C5" t="s">
        <v>25</v>
      </c>
      <c r="D5">
        <v>35172</v>
      </c>
      <c r="E5" t="s">
        <v>26</v>
      </c>
      <c r="F5">
        <v>431</v>
      </c>
      <c r="G5">
        <v>475</v>
      </c>
      <c r="H5" s="1">
        <v>0.9073684210526316</v>
      </c>
      <c r="I5">
        <v>83</v>
      </c>
      <c r="J5">
        <v>237.5</v>
      </c>
      <c r="K5" s="1">
        <v>0.34947368421052633</v>
      </c>
      <c r="L5">
        <v>1</v>
      </c>
      <c r="M5">
        <v>1</v>
      </c>
      <c r="N5" s="1">
        <v>1</v>
      </c>
      <c r="O5" s="1">
        <v>0.12330255296034763</v>
      </c>
    </row>
    <row r="6" spans="1:15" x14ac:dyDescent="0.2">
      <c r="A6" t="s">
        <v>27</v>
      </c>
      <c r="B6" t="s">
        <v>16</v>
      </c>
      <c r="C6" t="s">
        <v>28</v>
      </c>
      <c r="D6">
        <v>38116</v>
      </c>
      <c r="E6" t="s">
        <v>29</v>
      </c>
      <c r="F6">
        <v>418</v>
      </c>
      <c r="G6">
        <v>420</v>
      </c>
      <c r="H6" s="1">
        <v>0.99523809523809526</v>
      </c>
      <c r="I6">
        <v>111</v>
      </c>
      <c r="J6">
        <v>210</v>
      </c>
      <c r="K6" s="1">
        <v>0.52857142857142858</v>
      </c>
      <c r="L6">
        <v>5</v>
      </c>
      <c r="M6">
        <v>1</v>
      </c>
      <c r="N6" s="1">
        <v>5</v>
      </c>
      <c r="O6" s="1">
        <v>0.29706717123935666</v>
      </c>
    </row>
    <row r="7" spans="1:15" x14ac:dyDescent="0.2">
      <c r="A7" t="s">
        <v>30</v>
      </c>
      <c r="B7" t="s">
        <v>16</v>
      </c>
      <c r="C7" t="s">
        <v>31</v>
      </c>
      <c r="D7">
        <v>38014</v>
      </c>
      <c r="E7" t="s">
        <v>21</v>
      </c>
      <c r="F7">
        <v>726</v>
      </c>
      <c r="G7">
        <v>420</v>
      </c>
      <c r="H7" s="1">
        <v>1.7285714285714286</v>
      </c>
      <c r="I7">
        <v>155</v>
      </c>
      <c r="J7">
        <v>210</v>
      </c>
      <c r="K7" s="1">
        <v>0.73809523809523814</v>
      </c>
      <c r="L7">
        <v>3</v>
      </c>
      <c r="M7">
        <v>1</v>
      </c>
      <c r="N7" s="1">
        <v>3</v>
      </c>
      <c r="O7" s="1">
        <v>0.47412407585985211</v>
      </c>
    </row>
    <row r="8" spans="1:15" x14ac:dyDescent="0.2">
      <c r="A8" t="s">
        <v>32</v>
      </c>
      <c r="B8" t="s">
        <v>16</v>
      </c>
      <c r="C8" t="s">
        <v>33</v>
      </c>
      <c r="D8">
        <v>37839</v>
      </c>
      <c r="E8" t="s">
        <v>18</v>
      </c>
      <c r="F8">
        <v>675</v>
      </c>
      <c r="G8">
        <v>400.00000000000023</v>
      </c>
      <c r="H8" s="1">
        <v>1.6874999999999991</v>
      </c>
      <c r="I8">
        <v>192</v>
      </c>
      <c r="J8">
        <v>200.00000000000011</v>
      </c>
      <c r="K8" s="1">
        <v>0.95999999999999941</v>
      </c>
      <c r="L8">
        <v>7</v>
      </c>
      <c r="M8">
        <v>1</v>
      </c>
      <c r="N8" s="1">
        <v>7</v>
      </c>
      <c r="O8" s="1">
        <v>0.39722675367047311</v>
      </c>
    </row>
    <row r="9" spans="1:15" x14ac:dyDescent="0.2">
      <c r="A9" t="s">
        <v>34</v>
      </c>
      <c r="B9" t="s">
        <v>16</v>
      </c>
      <c r="C9" t="s">
        <v>35</v>
      </c>
      <c r="D9">
        <v>35997</v>
      </c>
      <c r="E9" t="s">
        <v>21</v>
      </c>
      <c r="F9">
        <v>535</v>
      </c>
      <c r="G9">
        <v>420</v>
      </c>
      <c r="H9" s="1">
        <v>1.2738095238095237</v>
      </c>
      <c r="I9">
        <v>167</v>
      </c>
      <c r="J9">
        <v>210</v>
      </c>
      <c r="K9" s="1">
        <v>0.79523809523809519</v>
      </c>
      <c r="L9">
        <v>2</v>
      </c>
      <c r="M9">
        <v>1</v>
      </c>
      <c r="N9" s="1">
        <v>2</v>
      </c>
      <c r="O9" s="1">
        <v>0.33838230839139655</v>
      </c>
    </row>
    <row r="10" spans="1:15" x14ac:dyDescent="0.2">
      <c r="A10" t="s">
        <v>36</v>
      </c>
      <c r="B10" t="s">
        <v>16</v>
      </c>
      <c r="C10" t="s">
        <v>37</v>
      </c>
      <c r="D10">
        <v>13552</v>
      </c>
      <c r="E10" t="s">
        <v>38</v>
      </c>
      <c r="F10">
        <v>590</v>
      </c>
      <c r="G10">
        <v>420</v>
      </c>
      <c r="H10" s="1">
        <v>1.4047619047619047</v>
      </c>
      <c r="I10">
        <v>100</v>
      </c>
      <c r="J10">
        <v>210</v>
      </c>
      <c r="K10" s="1">
        <v>0.47619047619047616</v>
      </c>
      <c r="L10">
        <v>2</v>
      </c>
      <c r="M10">
        <v>1</v>
      </c>
      <c r="N10" s="1">
        <v>2</v>
      </c>
      <c r="O10" s="1">
        <v>0.37464160560688115</v>
      </c>
    </row>
    <row r="11" spans="1:15" x14ac:dyDescent="0.2">
      <c r="A11" t="s">
        <v>39</v>
      </c>
      <c r="B11" t="s">
        <v>16</v>
      </c>
      <c r="C11" t="s">
        <v>40</v>
      </c>
      <c r="D11">
        <v>35448</v>
      </c>
      <c r="E11" t="s">
        <v>26</v>
      </c>
      <c r="F11">
        <v>169</v>
      </c>
      <c r="G11">
        <v>450</v>
      </c>
      <c r="H11" s="1">
        <v>0.37555555555555553</v>
      </c>
      <c r="I11">
        <v>30</v>
      </c>
      <c r="J11">
        <v>225</v>
      </c>
      <c r="K11" s="1">
        <v>0.13333333333333333</v>
      </c>
      <c r="L11">
        <v>0</v>
      </c>
      <c r="M11">
        <v>1</v>
      </c>
      <c r="N11" s="1">
        <v>0</v>
      </c>
      <c r="O11" s="1">
        <v>0.35701140964298861</v>
      </c>
    </row>
    <row r="12" spans="1:15" x14ac:dyDescent="0.2">
      <c r="A12" t="s">
        <v>41</v>
      </c>
      <c r="B12" t="s">
        <v>16</v>
      </c>
      <c r="C12" t="s">
        <v>42</v>
      </c>
      <c r="D12">
        <v>38114</v>
      </c>
      <c r="E12" t="s">
        <v>43</v>
      </c>
      <c r="F12">
        <v>322</v>
      </c>
      <c r="G12">
        <v>420</v>
      </c>
      <c r="H12" s="1">
        <v>0.76666666666666672</v>
      </c>
      <c r="I12">
        <v>188</v>
      </c>
      <c r="J12">
        <v>210</v>
      </c>
      <c r="K12" s="1">
        <v>0.89523809523809528</v>
      </c>
      <c r="L12">
        <v>3</v>
      </c>
      <c r="M12">
        <v>1</v>
      </c>
      <c r="N12" s="1">
        <v>3</v>
      </c>
      <c r="O12" s="1">
        <v>0.37040032349373231</v>
      </c>
    </row>
    <row r="13" spans="1:15" x14ac:dyDescent="0.2">
      <c r="A13" t="s">
        <v>44</v>
      </c>
      <c r="B13" t="s">
        <v>16</v>
      </c>
      <c r="C13" t="s">
        <v>45</v>
      </c>
      <c r="D13">
        <v>35614</v>
      </c>
      <c r="E13" t="s">
        <v>43</v>
      </c>
      <c r="F13">
        <v>770</v>
      </c>
      <c r="G13">
        <v>420</v>
      </c>
      <c r="H13" s="1">
        <v>1.8333333333333333</v>
      </c>
      <c r="I13">
        <v>117</v>
      </c>
      <c r="J13">
        <v>210</v>
      </c>
      <c r="K13" s="1">
        <v>0.55714285714285716</v>
      </c>
      <c r="L13">
        <v>6</v>
      </c>
      <c r="M13">
        <v>1</v>
      </c>
      <c r="N13" s="1">
        <v>6</v>
      </c>
      <c r="O13" s="1">
        <v>0.37201851192595231</v>
      </c>
    </row>
    <row r="14" spans="1:15" x14ac:dyDescent="0.2">
      <c r="A14" t="s">
        <v>46</v>
      </c>
      <c r="B14" t="s">
        <v>16</v>
      </c>
      <c r="C14" t="s">
        <v>47</v>
      </c>
      <c r="D14">
        <v>37408</v>
      </c>
      <c r="E14" t="s">
        <v>38</v>
      </c>
      <c r="F14">
        <v>613</v>
      </c>
      <c r="G14">
        <v>420</v>
      </c>
      <c r="H14" s="1">
        <v>1.4595238095238094</v>
      </c>
      <c r="I14">
        <v>50</v>
      </c>
      <c r="J14">
        <v>210</v>
      </c>
      <c r="K14" s="1">
        <v>0.23809523809523808</v>
      </c>
      <c r="L14">
        <v>1</v>
      </c>
      <c r="M14">
        <v>1</v>
      </c>
      <c r="N14" s="1">
        <v>1</v>
      </c>
      <c r="O14" s="1">
        <v>0.18615554329840045</v>
      </c>
    </row>
    <row r="15" spans="1:15" x14ac:dyDescent="0.2">
      <c r="A15" t="s">
        <v>48</v>
      </c>
      <c r="B15" t="s">
        <v>16</v>
      </c>
      <c r="C15" t="s">
        <v>49</v>
      </c>
      <c r="D15">
        <v>37292</v>
      </c>
      <c r="E15" t="s">
        <v>18</v>
      </c>
      <c r="F15">
        <v>232</v>
      </c>
      <c r="G15">
        <v>400.00000000000034</v>
      </c>
      <c r="H15" s="1">
        <v>0.57999999999999952</v>
      </c>
      <c r="I15">
        <v>82</v>
      </c>
      <c r="J15">
        <v>200.00000000000017</v>
      </c>
      <c r="K15" s="1">
        <v>0.40999999999999964</v>
      </c>
      <c r="L15">
        <v>4</v>
      </c>
      <c r="M15">
        <v>1</v>
      </c>
      <c r="N15" s="1">
        <v>4</v>
      </c>
      <c r="O15" s="1">
        <v>0.41139240506329117</v>
      </c>
    </row>
    <row r="16" spans="1:15" x14ac:dyDescent="0.2">
      <c r="A16" t="s">
        <v>50</v>
      </c>
      <c r="B16" t="s">
        <v>16</v>
      </c>
      <c r="C16" t="s">
        <v>51</v>
      </c>
      <c r="D16">
        <v>35909</v>
      </c>
      <c r="E16" t="s">
        <v>21</v>
      </c>
      <c r="F16">
        <v>681</v>
      </c>
      <c r="G16">
        <v>420</v>
      </c>
      <c r="H16" s="1">
        <v>1.6214285714285714</v>
      </c>
      <c r="I16">
        <v>76</v>
      </c>
      <c r="J16">
        <v>210</v>
      </c>
      <c r="K16" s="1">
        <v>0.3619047619047619</v>
      </c>
      <c r="L16">
        <v>3</v>
      </c>
      <c r="M16">
        <v>1</v>
      </c>
      <c r="N16" s="1">
        <v>3</v>
      </c>
      <c r="O16" s="1">
        <v>0.38701839639014229</v>
      </c>
    </row>
    <row r="17" spans="1:15" x14ac:dyDescent="0.2">
      <c r="A17" t="s">
        <v>52</v>
      </c>
      <c r="B17" t="s">
        <v>16</v>
      </c>
      <c r="C17" t="s">
        <v>53</v>
      </c>
      <c r="D17">
        <v>37609</v>
      </c>
      <c r="E17" t="s">
        <v>18</v>
      </c>
      <c r="F17">
        <v>446</v>
      </c>
      <c r="G17">
        <v>400</v>
      </c>
      <c r="H17" s="1">
        <v>1.115</v>
      </c>
      <c r="I17">
        <v>37</v>
      </c>
      <c r="J17">
        <v>200</v>
      </c>
      <c r="K17" s="1">
        <v>0.185</v>
      </c>
      <c r="L17">
        <v>1</v>
      </c>
      <c r="M17">
        <v>1</v>
      </c>
      <c r="N17" s="1">
        <v>1</v>
      </c>
      <c r="O17" s="1">
        <v>0.44964539007092197</v>
      </c>
    </row>
    <row r="18" spans="1:15" x14ac:dyDescent="0.2">
      <c r="A18" t="s">
        <v>54</v>
      </c>
      <c r="B18" t="s">
        <v>16</v>
      </c>
      <c r="C18" t="s">
        <v>55</v>
      </c>
      <c r="D18">
        <v>35976</v>
      </c>
      <c r="E18" t="s">
        <v>38</v>
      </c>
      <c r="F18">
        <v>358</v>
      </c>
      <c r="G18">
        <v>420.00000000000011</v>
      </c>
      <c r="H18" s="1">
        <v>0.85238095238095213</v>
      </c>
      <c r="I18">
        <v>69</v>
      </c>
      <c r="J18">
        <v>210.00000000000006</v>
      </c>
      <c r="K18" s="1">
        <v>0.32857142857142846</v>
      </c>
      <c r="L18">
        <v>3</v>
      </c>
      <c r="M18">
        <v>1</v>
      </c>
      <c r="N18" s="1">
        <v>3</v>
      </c>
      <c r="O18" s="1">
        <v>0.3081761006289308</v>
      </c>
    </row>
    <row r="19" spans="1:15" x14ac:dyDescent="0.2">
      <c r="A19" t="s">
        <v>56</v>
      </c>
      <c r="B19" t="s">
        <v>16</v>
      </c>
      <c r="C19" t="s">
        <v>57</v>
      </c>
      <c r="D19">
        <v>34435</v>
      </c>
      <c r="E19" t="s">
        <v>58</v>
      </c>
      <c r="F19">
        <v>664</v>
      </c>
      <c r="G19">
        <v>419.99999999999994</v>
      </c>
      <c r="H19" s="1">
        <v>1.5809523809523811</v>
      </c>
      <c r="I19">
        <v>194</v>
      </c>
      <c r="J19">
        <v>209.99999999999997</v>
      </c>
      <c r="K19" s="1">
        <v>0.92380952380952397</v>
      </c>
      <c r="L19">
        <v>5</v>
      </c>
      <c r="M19">
        <v>1</v>
      </c>
      <c r="N19" s="1">
        <v>5</v>
      </c>
      <c r="O19" s="1">
        <v>7.8351908139142182E-2</v>
      </c>
    </row>
    <row r="20" spans="1:15" x14ac:dyDescent="0.2">
      <c r="A20" t="s">
        <v>59</v>
      </c>
      <c r="B20" t="s">
        <v>16</v>
      </c>
      <c r="C20" t="s">
        <v>60</v>
      </c>
      <c r="D20">
        <v>36843</v>
      </c>
      <c r="E20" t="s">
        <v>29</v>
      </c>
      <c r="F20">
        <v>294</v>
      </c>
      <c r="G20">
        <v>410</v>
      </c>
      <c r="H20" s="1">
        <v>0.71707317073170729</v>
      </c>
      <c r="I20">
        <v>68</v>
      </c>
      <c r="J20">
        <v>205</v>
      </c>
      <c r="K20" s="1">
        <v>0.33170731707317075</v>
      </c>
      <c r="L20">
        <v>2</v>
      </c>
      <c r="M20">
        <v>1</v>
      </c>
      <c r="N20" s="1">
        <v>2</v>
      </c>
      <c r="O20" s="1">
        <v>0.30510375771172182</v>
      </c>
    </row>
    <row r="21" spans="1:15" x14ac:dyDescent="0.2">
      <c r="A21" t="s">
        <v>61</v>
      </c>
      <c r="B21" t="s">
        <v>16</v>
      </c>
      <c r="C21" t="s">
        <v>62</v>
      </c>
      <c r="D21">
        <v>35966</v>
      </c>
      <c r="E21" t="s">
        <v>29</v>
      </c>
      <c r="F21">
        <v>489</v>
      </c>
      <c r="G21">
        <v>420</v>
      </c>
      <c r="H21" s="1">
        <v>1.1642857142857144</v>
      </c>
      <c r="I21">
        <v>73</v>
      </c>
      <c r="J21">
        <v>210</v>
      </c>
      <c r="K21" s="1">
        <v>0.34761904761904761</v>
      </c>
      <c r="L21">
        <v>3</v>
      </c>
      <c r="M21">
        <v>1</v>
      </c>
      <c r="N21" s="1">
        <v>3</v>
      </c>
      <c r="O21" s="1">
        <v>0.2824180895246885</v>
      </c>
    </row>
    <row r="22" spans="1:15" x14ac:dyDescent="0.2">
      <c r="A22" t="s">
        <v>63</v>
      </c>
      <c r="B22" t="s">
        <v>16</v>
      </c>
      <c r="C22" t="s">
        <v>64</v>
      </c>
      <c r="D22">
        <v>38085</v>
      </c>
      <c r="E22" t="s">
        <v>18</v>
      </c>
      <c r="F22">
        <v>287</v>
      </c>
      <c r="G22">
        <v>399.99999999999977</v>
      </c>
      <c r="H22" s="1">
        <v>0.71750000000000036</v>
      </c>
      <c r="I22">
        <v>25</v>
      </c>
      <c r="J22">
        <v>199.99999999999989</v>
      </c>
      <c r="K22" s="1">
        <v>0.12500000000000008</v>
      </c>
      <c r="L22">
        <v>2</v>
      </c>
      <c r="M22">
        <v>1</v>
      </c>
      <c r="N22" s="1">
        <v>2</v>
      </c>
      <c r="O22" s="1">
        <v>0.51121951219512196</v>
      </c>
    </row>
    <row r="23" spans="1:15" x14ac:dyDescent="0.2">
      <c r="A23" t="s">
        <v>65</v>
      </c>
      <c r="B23" t="s">
        <v>16</v>
      </c>
      <c r="C23" t="s">
        <v>66</v>
      </c>
      <c r="D23">
        <v>6700</v>
      </c>
      <c r="E23" t="s">
        <v>26</v>
      </c>
      <c r="F23">
        <v>536</v>
      </c>
      <c r="G23">
        <v>490</v>
      </c>
      <c r="H23" s="1">
        <v>1.0938775510204082</v>
      </c>
      <c r="I23">
        <v>1</v>
      </c>
      <c r="J23">
        <v>245</v>
      </c>
      <c r="K23" s="1">
        <v>4.0816326530612249E-3</v>
      </c>
      <c r="L23">
        <v>0</v>
      </c>
      <c r="M23">
        <v>1</v>
      </c>
      <c r="N23" s="1">
        <v>0</v>
      </c>
      <c r="O23" s="1">
        <v>0.27453616563592365</v>
      </c>
    </row>
    <row r="24" spans="1:15" x14ac:dyDescent="0.2">
      <c r="A24" t="s">
        <v>67</v>
      </c>
      <c r="B24" t="s">
        <v>16</v>
      </c>
      <c r="C24" t="s">
        <v>68</v>
      </c>
      <c r="D24">
        <v>23218</v>
      </c>
      <c r="E24" t="s">
        <v>18</v>
      </c>
      <c r="F24">
        <v>430</v>
      </c>
      <c r="G24">
        <v>400.00000000000011</v>
      </c>
      <c r="H24" s="1">
        <v>1.0749999999999997</v>
      </c>
      <c r="I24">
        <v>122</v>
      </c>
      <c r="J24">
        <v>200.00000000000006</v>
      </c>
      <c r="K24" s="1">
        <v>0.60999999999999988</v>
      </c>
      <c r="L24">
        <v>4</v>
      </c>
      <c r="M24">
        <v>1</v>
      </c>
      <c r="N24" s="1">
        <v>4</v>
      </c>
      <c r="O24" s="1">
        <v>0.39790337283500454</v>
      </c>
    </row>
    <row r="25" spans="1:15" x14ac:dyDescent="0.2">
      <c r="A25" t="s">
        <v>69</v>
      </c>
      <c r="B25" t="s">
        <v>16</v>
      </c>
      <c r="C25" t="s">
        <v>70</v>
      </c>
      <c r="D25">
        <v>36910</v>
      </c>
      <c r="E25" t="s">
        <v>29</v>
      </c>
      <c r="F25">
        <v>153</v>
      </c>
      <c r="G25">
        <v>420</v>
      </c>
      <c r="H25" s="1">
        <v>0.36428571428571427</v>
      </c>
      <c r="I25">
        <v>13</v>
      </c>
      <c r="J25">
        <v>210</v>
      </c>
      <c r="K25" s="1">
        <v>6.1904761904761907E-2</v>
      </c>
      <c r="L25">
        <v>1</v>
      </c>
      <c r="M25">
        <v>1</v>
      </c>
      <c r="N25" s="1">
        <v>1</v>
      </c>
      <c r="O25" s="1">
        <v>0.36476256022023401</v>
      </c>
    </row>
    <row r="26" spans="1:15" x14ac:dyDescent="0.2">
      <c r="A26" t="s">
        <v>71</v>
      </c>
      <c r="B26" t="s">
        <v>16</v>
      </c>
      <c r="C26" t="s">
        <v>72</v>
      </c>
      <c r="D26">
        <v>37521</v>
      </c>
      <c r="E26" t="s">
        <v>29</v>
      </c>
      <c r="F26">
        <v>319</v>
      </c>
      <c r="G26">
        <v>420</v>
      </c>
      <c r="H26" s="1">
        <v>0.75952380952380949</v>
      </c>
      <c r="I26">
        <v>12</v>
      </c>
      <c r="J26">
        <v>210</v>
      </c>
      <c r="K26" s="1">
        <v>5.7142857142857141E-2</v>
      </c>
      <c r="L26">
        <v>0</v>
      </c>
      <c r="M26">
        <v>1</v>
      </c>
      <c r="N26" s="1">
        <v>0</v>
      </c>
      <c r="O26" s="1">
        <v>0.31047120418848168</v>
      </c>
    </row>
    <row r="27" spans="1:15" x14ac:dyDescent="0.2">
      <c r="A27" t="s">
        <v>73</v>
      </c>
      <c r="B27" t="s">
        <v>16</v>
      </c>
      <c r="C27" t="s">
        <v>74</v>
      </c>
      <c r="D27">
        <v>36468</v>
      </c>
      <c r="E27" t="s">
        <v>43</v>
      </c>
      <c r="F27">
        <v>343</v>
      </c>
      <c r="G27">
        <v>420</v>
      </c>
      <c r="H27" s="1">
        <v>0.81666666666666665</v>
      </c>
      <c r="I27">
        <v>43</v>
      </c>
      <c r="J27">
        <v>210</v>
      </c>
      <c r="K27" s="1">
        <v>0.20476190476190476</v>
      </c>
      <c r="L27">
        <v>1</v>
      </c>
      <c r="M27">
        <v>1</v>
      </c>
      <c r="N27" s="1">
        <v>1</v>
      </c>
      <c r="O27" s="1">
        <v>0.39169139465875369</v>
      </c>
    </row>
    <row r="28" spans="1:15" x14ac:dyDescent="0.2">
      <c r="A28" t="s">
        <v>75</v>
      </c>
      <c r="B28" t="s">
        <v>16</v>
      </c>
      <c r="C28" t="s">
        <v>76</v>
      </c>
      <c r="D28">
        <v>37968</v>
      </c>
      <c r="E28" t="s">
        <v>29</v>
      </c>
      <c r="F28">
        <v>163</v>
      </c>
      <c r="G28">
        <v>420</v>
      </c>
      <c r="H28" s="1">
        <v>0.3880952380952381</v>
      </c>
      <c r="I28">
        <v>58</v>
      </c>
      <c r="J28">
        <v>210</v>
      </c>
      <c r="K28" s="1">
        <v>0.27619047619047621</v>
      </c>
      <c r="L28">
        <v>1</v>
      </c>
      <c r="M28">
        <v>1</v>
      </c>
      <c r="N28" s="1">
        <v>1</v>
      </c>
      <c r="O28" s="1">
        <v>0.39927404718693282</v>
      </c>
    </row>
    <row r="29" spans="1:15" x14ac:dyDescent="0.2">
      <c r="A29" t="s">
        <v>77</v>
      </c>
      <c r="B29" t="s">
        <v>16</v>
      </c>
      <c r="C29" t="s">
        <v>78</v>
      </c>
      <c r="D29">
        <v>6997</v>
      </c>
      <c r="E29" t="s">
        <v>43</v>
      </c>
      <c r="F29">
        <v>249</v>
      </c>
      <c r="G29">
        <v>420</v>
      </c>
      <c r="H29" s="1">
        <v>0.59285714285714286</v>
      </c>
      <c r="I29">
        <v>11</v>
      </c>
      <c r="J29">
        <v>210</v>
      </c>
      <c r="K29" s="1">
        <v>5.2380952380952382E-2</v>
      </c>
      <c r="L29">
        <v>0</v>
      </c>
      <c r="M29">
        <v>1</v>
      </c>
      <c r="N29" s="1">
        <v>0</v>
      </c>
      <c r="O29" s="1">
        <v>0.34266517357222842</v>
      </c>
    </row>
    <row r="30" spans="1:15" x14ac:dyDescent="0.2">
      <c r="A30" t="s">
        <v>79</v>
      </c>
      <c r="B30" t="s">
        <v>16</v>
      </c>
      <c r="C30" t="s">
        <v>80</v>
      </c>
      <c r="D30">
        <v>35419</v>
      </c>
      <c r="E30" t="s">
        <v>58</v>
      </c>
      <c r="F30">
        <v>635</v>
      </c>
      <c r="G30">
        <v>420</v>
      </c>
      <c r="H30" s="1">
        <v>1.5119047619047619</v>
      </c>
      <c r="I30">
        <v>190</v>
      </c>
      <c r="J30">
        <v>210</v>
      </c>
      <c r="K30" s="1">
        <v>0.90476190476190477</v>
      </c>
      <c r="L30">
        <v>2</v>
      </c>
      <c r="M30">
        <v>1</v>
      </c>
      <c r="N30" s="1">
        <v>2</v>
      </c>
      <c r="O30" s="1">
        <v>0.12545587162654998</v>
      </c>
    </row>
    <row r="31" spans="1:15" x14ac:dyDescent="0.2">
      <c r="A31" t="s">
        <v>81</v>
      </c>
      <c r="B31" t="s">
        <v>16</v>
      </c>
      <c r="C31" t="s">
        <v>82</v>
      </c>
      <c r="D31">
        <v>5715</v>
      </c>
      <c r="E31" t="s">
        <v>58</v>
      </c>
      <c r="F31">
        <v>509</v>
      </c>
      <c r="G31">
        <v>420.00000000000011</v>
      </c>
      <c r="H31" s="1">
        <v>1.2119047619047616</v>
      </c>
      <c r="I31">
        <v>12</v>
      </c>
      <c r="J31">
        <v>210.00000000000006</v>
      </c>
      <c r="K31" s="1">
        <v>5.7142857142857127E-2</v>
      </c>
      <c r="L31">
        <v>1</v>
      </c>
      <c r="M31">
        <v>1</v>
      </c>
      <c r="N31" s="1">
        <v>1</v>
      </c>
      <c r="O31" s="1">
        <v>7.2231139646869988E-2</v>
      </c>
    </row>
    <row r="32" spans="1:15" x14ac:dyDescent="0.2">
      <c r="A32" t="s">
        <v>83</v>
      </c>
      <c r="B32" t="s">
        <v>16</v>
      </c>
      <c r="C32" t="s">
        <v>84</v>
      </c>
      <c r="D32">
        <v>8017</v>
      </c>
      <c r="E32" t="s">
        <v>85</v>
      </c>
      <c r="F32">
        <v>253</v>
      </c>
      <c r="G32">
        <v>420</v>
      </c>
      <c r="H32" s="1">
        <v>0.60238095238095235</v>
      </c>
      <c r="I32">
        <v>63</v>
      </c>
      <c r="J32">
        <v>210</v>
      </c>
      <c r="K32" s="1">
        <v>0.3</v>
      </c>
      <c r="L32">
        <v>4</v>
      </c>
      <c r="M32">
        <v>1</v>
      </c>
      <c r="N32" s="1">
        <v>4</v>
      </c>
      <c r="O32" s="1">
        <v>0.38821385176184692</v>
      </c>
    </row>
    <row r="33" spans="1:15" x14ac:dyDescent="0.2">
      <c r="A33" t="s">
        <v>86</v>
      </c>
      <c r="B33" t="s">
        <v>16</v>
      </c>
      <c r="C33" t="s">
        <v>87</v>
      </c>
      <c r="D33">
        <v>13279</v>
      </c>
      <c r="E33" t="s">
        <v>26</v>
      </c>
      <c r="F33">
        <v>727</v>
      </c>
      <c r="G33">
        <v>450</v>
      </c>
      <c r="H33" s="1">
        <v>1.6155555555555556</v>
      </c>
      <c r="I33">
        <v>153</v>
      </c>
      <c r="J33">
        <v>225</v>
      </c>
      <c r="K33" s="1">
        <v>0.68</v>
      </c>
      <c r="L33">
        <v>5</v>
      </c>
      <c r="M33">
        <v>1</v>
      </c>
      <c r="N33" s="1">
        <v>5</v>
      </c>
      <c r="O33" s="1">
        <v>0.28678304239401498</v>
      </c>
    </row>
    <row r="34" spans="1:15" x14ac:dyDescent="0.2">
      <c r="A34" t="s">
        <v>88</v>
      </c>
      <c r="B34" t="s">
        <v>16</v>
      </c>
      <c r="C34" t="s">
        <v>89</v>
      </c>
      <c r="D34">
        <v>12670</v>
      </c>
      <c r="E34" t="s">
        <v>90</v>
      </c>
      <c r="F34">
        <v>172</v>
      </c>
      <c r="G34">
        <v>420</v>
      </c>
      <c r="H34" s="1">
        <v>0.40952380952380951</v>
      </c>
      <c r="I34">
        <v>54</v>
      </c>
      <c r="J34">
        <v>210</v>
      </c>
      <c r="K34" s="1">
        <v>0.25714285714285712</v>
      </c>
      <c r="L34">
        <v>2</v>
      </c>
      <c r="M34">
        <v>1</v>
      </c>
      <c r="N34" s="1">
        <v>2</v>
      </c>
      <c r="O34" s="1">
        <v>0.24604810996563573</v>
      </c>
    </row>
    <row r="35" spans="1:15" x14ac:dyDescent="0.2">
      <c r="A35" t="s">
        <v>91</v>
      </c>
      <c r="B35" t="s">
        <v>16</v>
      </c>
      <c r="C35" t="s">
        <v>92</v>
      </c>
      <c r="D35">
        <v>6947</v>
      </c>
      <c r="E35" t="s">
        <v>85</v>
      </c>
      <c r="F35">
        <v>332</v>
      </c>
      <c r="G35">
        <v>420</v>
      </c>
      <c r="H35" s="1">
        <v>0.79047619047619044</v>
      </c>
      <c r="I35">
        <v>25</v>
      </c>
      <c r="J35">
        <v>210</v>
      </c>
      <c r="K35" s="1">
        <v>0.11904761904761904</v>
      </c>
      <c r="L35">
        <v>0</v>
      </c>
      <c r="M35">
        <v>1</v>
      </c>
      <c r="N35" s="1">
        <v>0</v>
      </c>
      <c r="O35" s="1">
        <v>0.32295918367346937</v>
      </c>
    </row>
    <row r="36" spans="1:15" x14ac:dyDescent="0.2">
      <c r="A36" t="s">
        <v>93</v>
      </c>
      <c r="B36" t="s">
        <v>16</v>
      </c>
      <c r="C36" t="s">
        <v>94</v>
      </c>
      <c r="D36">
        <v>38068</v>
      </c>
      <c r="E36" t="s">
        <v>18</v>
      </c>
      <c r="F36">
        <v>435</v>
      </c>
      <c r="G36">
        <v>400.00000000000011</v>
      </c>
      <c r="H36" s="1">
        <v>1.0874999999999997</v>
      </c>
      <c r="I36">
        <v>256</v>
      </c>
      <c r="J36">
        <v>200.00000000000006</v>
      </c>
      <c r="K36" s="1">
        <v>1.2799999999999996</v>
      </c>
      <c r="L36">
        <v>2</v>
      </c>
      <c r="M36">
        <v>1</v>
      </c>
      <c r="N36" s="1">
        <v>2</v>
      </c>
      <c r="O36" s="1">
        <v>0.36567164179104478</v>
      </c>
    </row>
    <row r="37" spans="1:15" x14ac:dyDescent="0.2">
      <c r="A37" t="s">
        <v>95</v>
      </c>
      <c r="B37" t="s">
        <v>16</v>
      </c>
      <c r="C37" t="s">
        <v>96</v>
      </c>
      <c r="D37">
        <v>38102</v>
      </c>
      <c r="E37" t="s">
        <v>18</v>
      </c>
      <c r="F37">
        <v>243</v>
      </c>
      <c r="G37">
        <v>400.00000000000006</v>
      </c>
      <c r="H37" s="1">
        <v>0.60749999999999993</v>
      </c>
      <c r="I37">
        <v>63</v>
      </c>
      <c r="J37">
        <v>200.00000000000003</v>
      </c>
      <c r="K37" s="1">
        <v>0.31499999999999995</v>
      </c>
      <c r="L37">
        <v>2</v>
      </c>
      <c r="M37">
        <v>1</v>
      </c>
      <c r="N37" s="1">
        <v>2</v>
      </c>
      <c r="O37" s="1">
        <v>0.26709573612228482</v>
      </c>
    </row>
    <row r="38" spans="1:15" x14ac:dyDescent="0.2">
      <c r="A38" t="s">
        <v>97</v>
      </c>
      <c r="B38" t="s">
        <v>16</v>
      </c>
      <c r="C38" t="s">
        <v>98</v>
      </c>
      <c r="D38">
        <v>34130</v>
      </c>
      <c r="E38" t="s">
        <v>29</v>
      </c>
      <c r="F38">
        <v>800</v>
      </c>
      <c r="G38">
        <v>420</v>
      </c>
      <c r="H38" s="1">
        <v>1.9047619047619047</v>
      </c>
      <c r="I38">
        <v>53</v>
      </c>
      <c r="J38">
        <v>210</v>
      </c>
      <c r="K38" s="1">
        <v>0.25238095238095237</v>
      </c>
      <c r="L38">
        <v>1</v>
      </c>
      <c r="M38">
        <v>1</v>
      </c>
      <c r="N38" s="1">
        <v>1</v>
      </c>
      <c r="O38" s="1">
        <v>0.26042177538008826</v>
      </c>
    </row>
    <row r="39" spans="1:15" x14ac:dyDescent="0.2">
      <c r="A39" t="s">
        <v>99</v>
      </c>
      <c r="B39" t="s">
        <v>16</v>
      </c>
      <c r="C39" t="s">
        <v>100</v>
      </c>
      <c r="D39">
        <v>36946</v>
      </c>
      <c r="E39" t="s">
        <v>85</v>
      </c>
      <c r="F39">
        <v>339</v>
      </c>
      <c r="G39">
        <v>420</v>
      </c>
      <c r="H39" s="1">
        <v>0.80714285714285716</v>
      </c>
      <c r="I39">
        <v>51</v>
      </c>
      <c r="J39">
        <v>210</v>
      </c>
      <c r="K39" s="1">
        <v>0.24285714285714285</v>
      </c>
      <c r="L39">
        <v>3</v>
      </c>
      <c r="M39">
        <v>1</v>
      </c>
      <c r="N39" s="1">
        <v>3</v>
      </c>
      <c r="O39" s="1">
        <v>0.32643524699599463</v>
      </c>
    </row>
    <row r="40" spans="1:15" x14ac:dyDescent="0.2">
      <c r="A40" t="s">
        <v>101</v>
      </c>
      <c r="B40" t="s">
        <v>16</v>
      </c>
      <c r="C40" t="s">
        <v>102</v>
      </c>
      <c r="D40">
        <v>36948</v>
      </c>
      <c r="E40" t="s">
        <v>85</v>
      </c>
      <c r="F40">
        <v>394</v>
      </c>
      <c r="G40">
        <v>420</v>
      </c>
      <c r="H40" s="1">
        <v>0.93809523809523809</v>
      </c>
      <c r="I40">
        <v>141</v>
      </c>
      <c r="J40">
        <v>210</v>
      </c>
      <c r="K40" s="1">
        <v>0.67142857142857137</v>
      </c>
      <c r="L40">
        <v>1</v>
      </c>
      <c r="M40">
        <v>1</v>
      </c>
      <c r="N40" s="1">
        <v>1</v>
      </c>
      <c r="O40" s="1">
        <v>0.25292587776332898</v>
      </c>
    </row>
    <row r="41" spans="1:15" x14ac:dyDescent="0.2">
      <c r="A41" t="s">
        <v>103</v>
      </c>
      <c r="B41" t="s">
        <v>16</v>
      </c>
      <c r="C41" t="s">
        <v>104</v>
      </c>
      <c r="D41">
        <v>35987</v>
      </c>
      <c r="E41" t="s">
        <v>26</v>
      </c>
      <c r="F41">
        <v>412</v>
      </c>
      <c r="G41">
        <v>475</v>
      </c>
      <c r="H41" s="1">
        <v>0.86736842105263157</v>
      </c>
      <c r="I41">
        <v>201</v>
      </c>
      <c r="J41">
        <v>237.5</v>
      </c>
      <c r="K41" s="1">
        <v>0.84631578947368424</v>
      </c>
      <c r="L41">
        <v>2</v>
      </c>
      <c r="M41">
        <v>1</v>
      </c>
      <c r="N41" s="1">
        <v>2</v>
      </c>
      <c r="O41" s="1">
        <v>0.29374110953058319</v>
      </c>
    </row>
    <row r="42" spans="1:15" x14ac:dyDescent="0.2">
      <c r="A42" t="s">
        <v>105</v>
      </c>
      <c r="B42" t="s">
        <v>16</v>
      </c>
      <c r="C42" t="s">
        <v>106</v>
      </c>
      <c r="D42">
        <v>13228</v>
      </c>
      <c r="E42" t="s">
        <v>90</v>
      </c>
      <c r="F42">
        <v>479</v>
      </c>
      <c r="G42">
        <v>420</v>
      </c>
      <c r="H42" s="1">
        <v>1.1404761904761904</v>
      </c>
      <c r="I42">
        <v>160</v>
      </c>
      <c r="J42">
        <v>210</v>
      </c>
      <c r="K42" s="1">
        <v>0.76190476190476186</v>
      </c>
      <c r="L42">
        <v>3</v>
      </c>
      <c r="M42">
        <v>1</v>
      </c>
      <c r="N42" s="1">
        <v>3</v>
      </c>
      <c r="O42" s="1">
        <v>0.24803991446899501</v>
      </c>
    </row>
    <row r="43" spans="1:15" x14ac:dyDescent="0.2">
      <c r="A43" t="s">
        <v>107</v>
      </c>
      <c r="B43" t="s">
        <v>16</v>
      </c>
      <c r="C43" t="s">
        <v>108</v>
      </c>
      <c r="D43">
        <v>37974</v>
      </c>
      <c r="E43" t="s">
        <v>90</v>
      </c>
      <c r="F43">
        <v>160</v>
      </c>
      <c r="G43">
        <v>420</v>
      </c>
      <c r="H43" s="1">
        <v>0.38095238095238093</v>
      </c>
      <c r="I43">
        <v>20</v>
      </c>
      <c r="J43">
        <v>210</v>
      </c>
      <c r="K43" s="1">
        <v>9.5238095238095233E-2</v>
      </c>
      <c r="L43">
        <v>1</v>
      </c>
      <c r="M43">
        <v>1</v>
      </c>
      <c r="N43" s="1">
        <v>1</v>
      </c>
      <c r="O43" s="1">
        <v>0.22805429864253393</v>
      </c>
    </row>
    <row r="44" spans="1:15" x14ac:dyDescent="0.2">
      <c r="A44" t="s">
        <v>109</v>
      </c>
      <c r="B44" t="s">
        <v>16</v>
      </c>
      <c r="C44" t="s">
        <v>110</v>
      </c>
      <c r="D44">
        <v>35187</v>
      </c>
      <c r="E44" t="s">
        <v>58</v>
      </c>
      <c r="F44">
        <v>334</v>
      </c>
      <c r="G44">
        <v>420</v>
      </c>
      <c r="H44" s="1">
        <v>0.79523809523809519</v>
      </c>
      <c r="I44">
        <v>11</v>
      </c>
      <c r="J44">
        <v>210</v>
      </c>
      <c r="K44" s="1">
        <v>5.2380952380952382E-2</v>
      </c>
      <c r="L44">
        <v>1</v>
      </c>
      <c r="M44">
        <v>1</v>
      </c>
      <c r="N44" s="1">
        <v>1</v>
      </c>
      <c r="O44" s="1">
        <v>0.12771739130434784</v>
      </c>
    </row>
    <row r="45" spans="1:15" x14ac:dyDescent="0.2">
      <c r="A45" t="s">
        <v>111</v>
      </c>
      <c r="B45" t="s">
        <v>16</v>
      </c>
      <c r="C45" t="s">
        <v>112</v>
      </c>
      <c r="D45">
        <v>35786</v>
      </c>
      <c r="E45" t="s">
        <v>90</v>
      </c>
      <c r="F45">
        <v>176</v>
      </c>
      <c r="G45">
        <v>420</v>
      </c>
      <c r="H45" s="1">
        <v>0.41904761904761906</v>
      </c>
      <c r="I45">
        <v>4</v>
      </c>
      <c r="J45">
        <v>210</v>
      </c>
      <c r="K45" s="1">
        <v>1.9047619047619049E-2</v>
      </c>
      <c r="L45">
        <v>0</v>
      </c>
      <c r="M45">
        <v>1</v>
      </c>
      <c r="N45" s="1">
        <v>0</v>
      </c>
      <c r="O45" s="1">
        <v>0.22570532915360503</v>
      </c>
    </row>
    <row r="46" spans="1:15" x14ac:dyDescent="0.2">
      <c r="A46" t="s">
        <v>113</v>
      </c>
      <c r="B46" t="s">
        <v>16</v>
      </c>
      <c r="C46" t="s">
        <v>114</v>
      </c>
      <c r="D46">
        <v>34716</v>
      </c>
      <c r="E46" t="s">
        <v>26</v>
      </c>
      <c r="F46">
        <v>271</v>
      </c>
      <c r="G46">
        <v>490.00000000000023</v>
      </c>
      <c r="H46" s="1">
        <v>0.55306122448979567</v>
      </c>
      <c r="I46">
        <v>54</v>
      </c>
      <c r="J46">
        <v>245.00000000000011</v>
      </c>
      <c r="K46" s="1">
        <v>0.22040816326530602</v>
      </c>
      <c r="L46">
        <v>2</v>
      </c>
      <c r="M46">
        <v>1</v>
      </c>
      <c r="N46" s="1">
        <v>2</v>
      </c>
      <c r="O46" s="1">
        <v>0.16739130434782609</v>
      </c>
    </row>
    <row r="47" spans="1:15" x14ac:dyDescent="0.2">
      <c r="A47" t="s">
        <v>15</v>
      </c>
      <c r="B47" t="s">
        <v>115</v>
      </c>
      <c r="C47" t="s">
        <v>17</v>
      </c>
      <c r="D47">
        <v>35592</v>
      </c>
      <c r="E47" t="s">
        <v>18</v>
      </c>
      <c r="F47">
        <v>160</v>
      </c>
      <c r="G47">
        <v>319.99999999999994</v>
      </c>
      <c r="H47" s="1">
        <v>0.50000000000000011</v>
      </c>
      <c r="I47">
        <v>57</v>
      </c>
      <c r="J47">
        <v>159.99999999999997</v>
      </c>
      <c r="K47" s="1">
        <v>0.35625000000000007</v>
      </c>
      <c r="L47">
        <v>1</v>
      </c>
      <c r="M47">
        <v>1</v>
      </c>
      <c r="N47" s="1">
        <v>1</v>
      </c>
    </row>
    <row r="48" spans="1:15" x14ac:dyDescent="0.2">
      <c r="A48" t="s">
        <v>19</v>
      </c>
      <c r="B48" t="s">
        <v>115</v>
      </c>
      <c r="C48" t="s">
        <v>20</v>
      </c>
      <c r="D48">
        <v>37216</v>
      </c>
      <c r="E48" t="s">
        <v>21</v>
      </c>
      <c r="F48">
        <v>407</v>
      </c>
      <c r="G48">
        <v>336</v>
      </c>
      <c r="H48" s="1">
        <v>1.2113095238095237</v>
      </c>
      <c r="I48">
        <v>172</v>
      </c>
      <c r="J48">
        <v>168</v>
      </c>
      <c r="K48" s="1">
        <v>1.0238095238095237</v>
      </c>
      <c r="L48">
        <v>6</v>
      </c>
      <c r="M48">
        <v>1</v>
      </c>
      <c r="N48" s="1">
        <v>6</v>
      </c>
    </row>
    <row r="49" spans="1:14" x14ac:dyDescent="0.2">
      <c r="A49" t="s">
        <v>22</v>
      </c>
      <c r="B49" t="s">
        <v>115</v>
      </c>
      <c r="C49" t="s">
        <v>23</v>
      </c>
      <c r="D49">
        <v>37257</v>
      </c>
      <c r="E49" t="s">
        <v>18</v>
      </c>
      <c r="F49">
        <v>860</v>
      </c>
      <c r="G49">
        <v>320.00000000000017</v>
      </c>
      <c r="H49" s="1">
        <v>2.6874999999999987</v>
      </c>
      <c r="I49">
        <v>49</v>
      </c>
      <c r="J49">
        <v>160.00000000000009</v>
      </c>
      <c r="K49" s="1">
        <v>0.30624999999999986</v>
      </c>
      <c r="L49">
        <v>3</v>
      </c>
      <c r="M49">
        <v>1</v>
      </c>
      <c r="N49" s="1">
        <v>3</v>
      </c>
    </row>
    <row r="50" spans="1:14" x14ac:dyDescent="0.2">
      <c r="A50" t="s">
        <v>24</v>
      </c>
      <c r="B50" t="s">
        <v>115</v>
      </c>
      <c r="C50" t="s">
        <v>25</v>
      </c>
      <c r="D50">
        <v>35172</v>
      </c>
      <c r="E50" t="s">
        <v>26</v>
      </c>
      <c r="F50">
        <v>442</v>
      </c>
      <c r="G50">
        <v>380</v>
      </c>
      <c r="H50" s="1">
        <v>1.1631578947368422</v>
      </c>
      <c r="I50">
        <v>134</v>
      </c>
      <c r="J50">
        <v>190</v>
      </c>
      <c r="K50" s="1">
        <v>0.70526315789473681</v>
      </c>
      <c r="L50">
        <v>1</v>
      </c>
      <c r="M50">
        <v>1</v>
      </c>
      <c r="N50" s="1">
        <v>1</v>
      </c>
    </row>
    <row r="51" spans="1:14" x14ac:dyDescent="0.2">
      <c r="A51" t="s">
        <v>27</v>
      </c>
      <c r="B51" t="s">
        <v>115</v>
      </c>
      <c r="C51" t="s">
        <v>28</v>
      </c>
      <c r="D51">
        <v>38116</v>
      </c>
      <c r="E51" t="s">
        <v>29</v>
      </c>
      <c r="F51">
        <v>371</v>
      </c>
      <c r="G51">
        <v>336</v>
      </c>
      <c r="H51" s="1">
        <v>1.1041666666666667</v>
      </c>
      <c r="I51">
        <v>108</v>
      </c>
      <c r="J51">
        <v>168</v>
      </c>
      <c r="K51" s="1">
        <v>0.6428571428571429</v>
      </c>
      <c r="L51">
        <v>3</v>
      </c>
      <c r="M51">
        <v>1</v>
      </c>
      <c r="N51" s="1">
        <v>3</v>
      </c>
    </row>
    <row r="52" spans="1:14" x14ac:dyDescent="0.2">
      <c r="A52" t="s">
        <v>30</v>
      </c>
      <c r="B52" t="s">
        <v>115</v>
      </c>
      <c r="C52" t="s">
        <v>31</v>
      </c>
      <c r="D52">
        <v>38014</v>
      </c>
      <c r="E52" t="s">
        <v>21</v>
      </c>
      <c r="F52">
        <v>360</v>
      </c>
      <c r="G52">
        <v>336</v>
      </c>
      <c r="H52" s="1">
        <v>1.0714285714285714</v>
      </c>
      <c r="I52">
        <v>74</v>
      </c>
      <c r="J52">
        <v>168</v>
      </c>
      <c r="K52" s="1">
        <v>0.44047619047619047</v>
      </c>
      <c r="L52">
        <v>2</v>
      </c>
      <c r="M52">
        <v>1</v>
      </c>
      <c r="N52" s="1">
        <v>2</v>
      </c>
    </row>
    <row r="53" spans="1:14" x14ac:dyDescent="0.2">
      <c r="A53" t="s">
        <v>32</v>
      </c>
      <c r="B53" t="s">
        <v>115</v>
      </c>
      <c r="C53" t="s">
        <v>33</v>
      </c>
      <c r="D53">
        <v>37839</v>
      </c>
      <c r="E53" t="s">
        <v>18</v>
      </c>
      <c r="F53">
        <v>290</v>
      </c>
      <c r="G53">
        <v>320.00000000000017</v>
      </c>
      <c r="H53" s="1">
        <v>0.90624999999999956</v>
      </c>
      <c r="I53">
        <v>148</v>
      </c>
      <c r="J53">
        <v>160.00000000000009</v>
      </c>
      <c r="K53" s="1">
        <v>0.92499999999999949</v>
      </c>
      <c r="L53">
        <v>3</v>
      </c>
      <c r="M53">
        <v>1</v>
      </c>
      <c r="N53" s="1">
        <v>3</v>
      </c>
    </row>
    <row r="54" spans="1:14" x14ac:dyDescent="0.2">
      <c r="A54" t="s">
        <v>34</v>
      </c>
      <c r="B54" t="s">
        <v>115</v>
      </c>
      <c r="C54" t="s">
        <v>35</v>
      </c>
      <c r="D54">
        <v>35997</v>
      </c>
      <c r="E54" t="s">
        <v>21</v>
      </c>
      <c r="F54">
        <v>340</v>
      </c>
      <c r="G54">
        <v>336</v>
      </c>
      <c r="H54" s="1">
        <v>1.0119047619047619</v>
      </c>
      <c r="I54">
        <v>41</v>
      </c>
      <c r="J54">
        <v>168</v>
      </c>
      <c r="K54" s="1">
        <v>0.24404761904761904</v>
      </c>
      <c r="L54">
        <v>1</v>
      </c>
      <c r="M54">
        <v>1</v>
      </c>
      <c r="N54" s="1">
        <v>1</v>
      </c>
    </row>
    <row r="55" spans="1:14" x14ac:dyDescent="0.2">
      <c r="A55" t="s">
        <v>36</v>
      </c>
      <c r="B55" t="s">
        <v>115</v>
      </c>
      <c r="C55" t="s">
        <v>37</v>
      </c>
      <c r="D55">
        <v>13552</v>
      </c>
      <c r="E55" t="s">
        <v>38</v>
      </c>
      <c r="F55">
        <v>331</v>
      </c>
      <c r="G55">
        <v>336</v>
      </c>
      <c r="H55" s="1">
        <v>0.98511904761904767</v>
      </c>
      <c r="I55">
        <v>67</v>
      </c>
      <c r="J55">
        <v>168</v>
      </c>
      <c r="K55" s="1">
        <v>0.39880952380952384</v>
      </c>
      <c r="L55">
        <v>2</v>
      </c>
      <c r="M55">
        <v>1</v>
      </c>
      <c r="N55" s="1">
        <v>2</v>
      </c>
    </row>
    <row r="56" spans="1:14" x14ac:dyDescent="0.2">
      <c r="A56" t="s">
        <v>39</v>
      </c>
      <c r="B56" t="s">
        <v>115</v>
      </c>
      <c r="C56" t="s">
        <v>40</v>
      </c>
      <c r="D56">
        <v>35448</v>
      </c>
      <c r="E56" t="s">
        <v>26</v>
      </c>
      <c r="F56">
        <v>72</v>
      </c>
      <c r="G56">
        <v>360</v>
      </c>
      <c r="H56" s="1">
        <v>0.2</v>
      </c>
      <c r="I56">
        <v>19</v>
      </c>
      <c r="J56">
        <v>180</v>
      </c>
      <c r="K56" s="1">
        <v>0.10555555555555556</v>
      </c>
      <c r="L56">
        <v>1</v>
      </c>
      <c r="M56">
        <v>1</v>
      </c>
      <c r="N56" s="1">
        <v>1</v>
      </c>
    </row>
    <row r="57" spans="1:14" x14ac:dyDescent="0.2">
      <c r="A57" t="s">
        <v>41</v>
      </c>
      <c r="B57" t="s">
        <v>115</v>
      </c>
      <c r="C57" t="s">
        <v>42</v>
      </c>
      <c r="D57">
        <v>38114</v>
      </c>
      <c r="E57" t="s">
        <v>43</v>
      </c>
      <c r="F57">
        <v>213</v>
      </c>
      <c r="G57">
        <v>336</v>
      </c>
      <c r="H57" s="1">
        <v>0.6339285714285714</v>
      </c>
      <c r="I57">
        <v>69</v>
      </c>
      <c r="J57">
        <v>168</v>
      </c>
      <c r="K57" s="1">
        <v>0.4107142857142857</v>
      </c>
      <c r="L57">
        <v>0</v>
      </c>
      <c r="M57">
        <v>1</v>
      </c>
      <c r="N57" s="1">
        <v>0</v>
      </c>
    </row>
    <row r="58" spans="1:14" x14ac:dyDescent="0.2">
      <c r="A58" t="s">
        <v>44</v>
      </c>
      <c r="B58" t="s">
        <v>115</v>
      </c>
      <c r="C58" t="s">
        <v>45</v>
      </c>
      <c r="D58">
        <v>35614</v>
      </c>
      <c r="E58" t="s">
        <v>43</v>
      </c>
      <c r="F58">
        <v>419</v>
      </c>
      <c r="G58">
        <v>336</v>
      </c>
      <c r="H58" s="1">
        <v>1.2470238095238095</v>
      </c>
      <c r="I58">
        <v>51</v>
      </c>
      <c r="J58">
        <v>168</v>
      </c>
      <c r="K58" s="1">
        <v>0.30357142857142855</v>
      </c>
      <c r="L58">
        <v>0</v>
      </c>
      <c r="M58">
        <v>1</v>
      </c>
      <c r="N58" s="1">
        <v>0</v>
      </c>
    </row>
    <row r="59" spans="1:14" x14ac:dyDescent="0.2">
      <c r="A59" t="s">
        <v>46</v>
      </c>
      <c r="B59" t="s">
        <v>115</v>
      </c>
      <c r="C59" t="s">
        <v>47</v>
      </c>
      <c r="D59">
        <v>37408</v>
      </c>
      <c r="E59" t="s">
        <v>38</v>
      </c>
      <c r="F59">
        <v>483</v>
      </c>
      <c r="G59">
        <v>336</v>
      </c>
      <c r="H59" s="1">
        <v>1.4375</v>
      </c>
      <c r="I59">
        <v>12</v>
      </c>
      <c r="J59">
        <v>168</v>
      </c>
      <c r="K59" s="1">
        <v>7.1428571428571425E-2</v>
      </c>
      <c r="L59">
        <v>1</v>
      </c>
      <c r="M59">
        <v>1</v>
      </c>
      <c r="N59" s="1">
        <v>1</v>
      </c>
    </row>
    <row r="60" spans="1:14" x14ac:dyDescent="0.2">
      <c r="A60" t="s">
        <v>48</v>
      </c>
      <c r="B60" t="s">
        <v>115</v>
      </c>
      <c r="C60" t="s">
        <v>49</v>
      </c>
      <c r="D60">
        <v>37292</v>
      </c>
      <c r="E60" t="s">
        <v>18</v>
      </c>
      <c r="F60">
        <v>201</v>
      </c>
      <c r="G60">
        <v>320.00000000000028</v>
      </c>
      <c r="H60" s="1">
        <v>0.62812499999999949</v>
      </c>
      <c r="I60">
        <v>96</v>
      </c>
      <c r="J60">
        <v>160.00000000000014</v>
      </c>
      <c r="K60" s="1">
        <v>0.59999999999999942</v>
      </c>
      <c r="L60">
        <v>2</v>
      </c>
      <c r="M60">
        <v>1</v>
      </c>
      <c r="N60" s="1">
        <v>2</v>
      </c>
    </row>
    <row r="61" spans="1:14" x14ac:dyDescent="0.2">
      <c r="A61" t="s">
        <v>50</v>
      </c>
      <c r="B61" t="s">
        <v>115</v>
      </c>
      <c r="C61" t="s">
        <v>51</v>
      </c>
      <c r="D61">
        <v>35909</v>
      </c>
      <c r="E61" t="s">
        <v>21</v>
      </c>
      <c r="F61">
        <v>181</v>
      </c>
      <c r="G61">
        <v>336</v>
      </c>
      <c r="H61" s="1">
        <v>0.53869047619047616</v>
      </c>
      <c r="I61">
        <v>39</v>
      </c>
      <c r="J61">
        <v>168</v>
      </c>
      <c r="K61" s="1">
        <v>0.23214285714285715</v>
      </c>
      <c r="L61">
        <v>1</v>
      </c>
      <c r="M61">
        <v>1</v>
      </c>
      <c r="N61" s="1">
        <v>1</v>
      </c>
    </row>
    <row r="62" spans="1:14" x14ac:dyDescent="0.2">
      <c r="A62" t="s">
        <v>52</v>
      </c>
      <c r="B62" t="s">
        <v>115</v>
      </c>
      <c r="C62" t="s">
        <v>53</v>
      </c>
      <c r="D62">
        <v>37609</v>
      </c>
      <c r="E62" t="s">
        <v>18</v>
      </c>
      <c r="F62">
        <v>223</v>
      </c>
      <c r="G62">
        <v>320</v>
      </c>
      <c r="H62" s="1">
        <v>0.69687500000000002</v>
      </c>
      <c r="I62">
        <v>35</v>
      </c>
      <c r="J62">
        <v>160</v>
      </c>
      <c r="K62" s="1">
        <v>0.21875</v>
      </c>
      <c r="L62">
        <v>1</v>
      </c>
      <c r="M62">
        <v>1</v>
      </c>
      <c r="N62" s="1">
        <v>1</v>
      </c>
    </row>
    <row r="63" spans="1:14" x14ac:dyDescent="0.2">
      <c r="A63" t="s">
        <v>54</v>
      </c>
      <c r="B63" t="s">
        <v>115</v>
      </c>
      <c r="C63" t="s">
        <v>55</v>
      </c>
      <c r="D63">
        <v>35976</v>
      </c>
      <c r="E63" t="s">
        <v>38</v>
      </c>
      <c r="F63">
        <v>153</v>
      </c>
      <c r="G63">
        <v>336.00000000000006</v>
      </c>
      <c r="H63" s="1">
        <v>0.45535714285714279</v>
      </c>
      <c r="I63">
        <v>6</v>
      </c>
      <c r="J63">
        <v>168.00000000000003</v>
      </c>
      <c r="K63" s="1">
        <v>3.5714285714285705E-2</v>
      </c>
      <c r="L63">
        <v>0</v>
      </c>
      <c r="M63">
        <v>1</v>
      </c>
      <c r="N63" s="1">
        <v>0</v>
      </c>
    </row>
    <row r="64" spans="1:14" x14ac:dyDescent="0.2">
      <c r="A64" t="s">
        <v>56</v>
      </c>
      <c r="B64" t="s">
        <v>115</v>
      </c>
      <c r="C64" t="s">
        <v>57</v>
      </c>
      <c r="D64">
        <v>34435</v>
      </c>
      <c r="E64" t="s">
        <v>58</v>
      </c>
      <c r="F64">
        <v>191</v>
      </c>
      <c r="G64">
        <v>335.99999999999994</v>
      </c>
      <c r="H64" s="1">
        <v>0.56845238095238104</v>
      </c>
      <c r="I64">
        <v>38</v>
      </c>
      <c r="J64">
        <v>167.99999999999997</v>
      </c>
      <c r="K64" s="1">
        <v>0.22619047619047622</v>
      </c>
      <c r="L64">
        <v>1</v>
      </c>
      <c r="M64">
        <v>1</v>
      </c>
      <c r="N64" s="1">
        <v>1</v>
      </c>
    </row>
    <row r="65" spans="1:14" x14ac:dyDescent="0.2">
      <c r="A65" t="s">
        <v>59</v>
      </c>
      <c r="B65" t="s">
        <v>115</v>
      </c>
      <c r="C65" t="s">
        <v>60</v>
      </c>
      <c r="D65">
        <v>36843</v>
      </c>
      <c r="E65" t="s">
        <v>29</v>
      </c>
      <c r="F65">
        <v>186</v>
      </c>
      <c r="G65">
        <v>328</v>
      </c>
      <c r="H65" s="1">
        <v>0.56707317073170727</v>
      </c>
      <c r="I65">
        <v>15</v>
      </c>
      <c r="J65">
        <v>164</v>
      </c>
      <c r="K65" s="1">
        <v>9.1463414634146339E-2</v>
      </c>
      <c r="L65">
        <v>1</v>
      </c>
      <c r="M65">
        <v>1</v>
      </c>
      <c r="N65" s="1">
        <v>1</v>
      </c>
    </row>
    <row r="66" spans="1:14" x14ac:dyDescent="0.2">
      <c r="A66" t="s">
        <v>61</v>
      </c>
      <c r="B66" t="s">
        <v>115</v>
      </c>
      <c r="C66" t="s">
        <v>62</v>
      </c>
      <c r="D66">
        <v>35966</v>
      </c>
      <c r="E66" t="s">
        <v>29</v>
      </c>
      <c r="F66">
        <v>387</v>
      </c>
      <c r="G66">
        <v>336</v>
      </c>
      <c r="H66" s="1">
        <v>1.1517857142857142</v>
      </c>
      <c r="I66">
        <v>5</v>
      </c>
      <c r="J66">
        <v>168</v>
      </c>
      <c r="K66" s="1">
        <v>2.976190476190476E-2</v>
      </c>
      <c r="L66">
        <v>0</v>
      </c>
      <c r="M66">
        <v>1</v>
      </c>
      <c r="N66" s="1">
        <v>0</v>
      </c>
    </row>
    <row r="67" spans="1:14" x14ac:dyDescent="0.2">
      <c r="A67" t="s">
        <v>63</v>
      </c>
      <c r="B67" t="s">
        <v>115</v>
      </c>
      <c r="C67" t="s">
        <v>64</v>
      </c>
      <c r="D67">
        <v>38085</v>
      </c>
      <c r="E67" t="s">
        <v>18</v>
      </c>
      <c r="F67">
        <v>245</v>
      </c>
      <c r="G67">
        <v>319.99999999999983</v>
      </c>
      <c r="H67" s="1">
        <v>0.76562500000000044</v>
      </c>
      <c r="I67">
        <v>6</v>
      </c>
      <c r="J67">
        <v>159.99999999999991</v>
      </c>
      <c r="K67" s="1">
        <v>3.7500000000000019E-2</v>
      </c>
      <c r="L67">
        <v>0</v>
      </c>
      <c r="M67">
        <v>1</v>
      </c>
      <c r="N67" s="1">
        <v>0</v>
      </c>
    </row>
    <row r="68" spans="1:14" x14ac:dyDescent="0.2">
      <c r="A68" t="s">
        <v>65</v>
      </c>
      <c r="B68" t="s">
        <v>115</v>
      </c>
      <c r="C68" t="s">
        <v>66</v>
      </c>
      <c r="D68">
        <v>6700</v>
      </c>
      <c r="E68" t="s">
        <v>26</v>
      </c>
      <c r="F68">
        <v>214</v>
      </c>
      <c r="G68">
        <v>392</v>
      </c>
      <c r="H68" s="1">
        <v>0.54591836734693877</v>
      </c>
      <c r="I68">
        <v>0</v>
      </c>
      <c r="J68">
        <v>196</v>
      </c>
      <c r="K68" s="1">
        <v>0</v>
      </c>
      <c r="L68">
        <v>0</v>
      </c>
      <c r="M68">
        <v>1</v>
      </c>
      <c r="N68" s="1">
        <v>0</v>
      </c>
    </row>
    <row r="69" spans="1:14" x14ac:dyDescent="0.2">
      <c r="A69" t="s">
        <v>67</v>
      </c>
      <c r="B69" t="s">
        <v>115</v>
      </c>
      <c r="C69" t="s">
        <v>68</v>
      </c>
      <c r="D69">
        <v>23218</v>
      </c>
      <c r="E69" t="s">
        <v>18</v>
      </c>
      <c r="F69">
        <v>181</v>
      </c>
      <c r="G69">
        <v>320.00000000000006</v>
      </c>
      <c r="H69" s="1">
        <v>0.56562499999999993</v>
      </c>
      <c r="I69">
        <v>9</v>
      </c>
      <c r="J69">
        <v>160.00000000000003</v>
      </c>
      <c r="K69" s="1">
        <v>5.6249999999999988E-2</v>
      </c>
      <c r="L69">
        <v>2</v>
      </c>
      <c r="M69">
        <v>1</v>
      </c>
      <c r="N69" s="1">
        <v>2</v>
      </c>
    </row>
    <row r="70" spans="1:14" x14ac:dyDescent="0.2">
      <c r="A70" t="s">
        <v>69</v>
      </c>
      <c r="B70" t="s">
        <v>115</v>
      </c>
      <c r="C70" t="s">
        <v>70</v>
      </c>
      <c r="D70">
        <v>36910</v>
      </c>
      <c r="E70" t="s">
        <v>29</v>
      </c>
      <c r="F70">
        <v>130</v>
      </c>
      <c r="G70">
        <v>336</v>
      </c>
      <c r="H70" s="1">
        <v>0.38690476190476192</v>
      </c>
      <c r="I70">
        <v>46</v>
      </c>
      <c r="J70">
        <v>168</v>
      </c>
      <c r="K70" s="1">
        <v>0.27380952380952384</v>
      </c>
      <c r="L70">
        <v>1</v>
      </c>
      <c r="M70">
        <v>1</v>
      </c>
      <c r="N70" s="1">
        <v>1</v>
      </c>
    </row>
    <row r="71" spans="1:14" x14ac:dyDescent="0.2">
      <c r="A71" t="s">
        <v>71</v>
      </c>
      <c r="B71" t="s">
        <v>115</v>
      </c>
      <c r="C71" t="s">
        <v>72</v>
      </c>
      <c r="D71">
        <v>37521</v>
      </c>
      <c r="E71" t="s">
        <v>29</v>
      </c>
      <c r="F71">
        <v>128</v>
      </c>
      <c r="G71">
        <v>336</v>
      </c>
      <c r="H71" s="1">
        <v>0.38095238095238093</v>
      </c>
      <c r="I71">
        <v>27</v>
      </c>
      <c r="J71">
        <v>168</v>
      </c>
      <c r="K71" s="1">
        <v>0.16071428571428573</v>
      </c>
      <c r="L71">
        <v>2</v>
      </c>
      <c r="M71">
        <v>1</v>
      </c>
      <c r="N71" s="1">
        <v>2</v>
      </c>
    </row>
    <row r="72" spans="1:14" x14ac:dyDescent="0.2">
      <c r="A72" t="s">
        <v>73</v>
      </c>
      <c r="B72" t="s">
        <v>115</v>
      </c>
      <c r="C72" t="s">
        <v>74</v>
      </c>
      <c r="D72">
        <v>36468</v>
      </c>
      <c r="E72" t="s">
        <v>43</v>
      </c>
      <c r="F72">
        <v>223</v>
      </c>
      <c r="G72">
        <v>336</v>
      </c>
      <c r="H72" s="1">
        <v>0.66369047619047616</v>
      </c>
      <c r="I72">
        <v>2</v>
      </c>
      <c r="J72">
        <v>168</v>
      </c>
      <c r="K72" s="1">
        <v>1.1904761904761904E-2</v>
      </c>
      <c r="L72">
        <v>0</v>
      </c>
      <c r="M72">
        <v>1</v>
      </c>
      <c r="N72" s="1">
        <v>0</v>
      </c>
    </row>
    <row r="73" spans="1:14" x14ac:dyDescent="0.2">
      <c r="A73" t="s">
        <v>75</v>
      </c>
      <c r="B73" t="s">
        <v>115</v>
      </c>
      <c r="C73" t="s">
        <v>76</v>
      </c>
      <c r="D73">
        <v>37968</v>
      </c>
      <c r="E73" t="s">
        <v>29</v>
      </c>
    </row>
    <row r="74" spans="1:14" x14ac:dyDescent="0.2">
      <c r="A74" t="s">
        <v>77</v>
      </c>
      <c r="B74" t="s">
        <v>115</v>
      </c>
      <c r="C74" t="s">
        <v>78</v>
      </c>
      <c r="D74">
        <v>6997</v>
      </c>
      <c r="E74" t="s">
        <v>43</v>
      </c>
      <c r="F74">
        <v>155</v>
      </c>
      <c r="G74">
        <v>336</v>
      </c>
      <c r="H74" s="1">
        <v>0.46130952380952384</v>
      </c>
      <c r="I74">
        <v>9</v>
      </c>
      <c r="J74">
        <v>168</v>
      </c>
      <c r="K74" s="1">
        <v>5.3571428571428568E-2</v>
      </c>
      <c r="L74">
        <v>0</v>
      </c>
      <c r="M74">
        <v>1</v>
      </c>
      <c r="N74" s="1">
        <v>0</v>
      </c>
    </row>
    <row r="75" spans="1:14" x14ac:dyDescent="0.2">
      <c r="A75" t="s">
        <v>79</v>
      </c>
      <c r="B75" t="s">
        <v>115</v>
      </c>
      <c r="C75" t="s">
        <v>80</v>
      </c>
      <c r="D75">
        <v>35419</v>
      </c>
      <c r="E75" t="s">
        <v>58</v>
      </c>
      <c r="F75">
        <v>333</v>
      </c>
      <c r="G75">
        <v>336</v>
      </c>
      <c r="H75" s="1">
        <v>0.9910714285714286</v>
      </c>
      <c r="I75">
        <v>2</v>
      </c>
      <c r="J75">
        <v>168</v>
      </c>
      <c r="K75" s="1">
        <v>1.1904761904761904E-2</v>
      </c>
      <c r="L75">
        <v>0</v>
      </c>
      <c r="M75">
        <v>1</v>
      </c>
      <c r="N75" s="1">
        <v>0</v>
      </c>
    </row>
    <row r="76" spans="1:14" x14ac:dyDescent="0.2">
      <c r="A76" t="s">
        <v>81</v>
      </c>
      <c r="B76" t="s">
        <v>115</v>
      </c>
      <c r="C76" t="s">
        <v>82</v>
      </c>
      <c r="D76">
        <v>5715</v>
      </c>
      <c r="E76" t="s">
        <v>58</v>
      </c>
      <c r="F76">
        <v>188</v>
      </c>
      <c r="G76">
        <v>336.00000000000006</v>
      </c>
      <c r="H76" s="1">
        <v>0.55952380952380942</v>
      </c>
      <c r="I76">
        <v>3</v>
      </c>
      <c r="J76">
        <v>168.00000000000003</v>
      </c>
      <c r="K76" s="1">
        <v>1.7857142857142853E-2</v>
      </c>
      <c r="L76">
        <v>0</v>
      </c>
      <c r="M76">
        <v>1</v>
      </c>
      <c r="N76" s="1">
        <v>0</v>
      </c>
    </row>
    <row r="77" spans="1:14" x14ac:dyDescent="0.2">
      <c r="A77" t="s">
        <v>83</v>
      </c>
      <c r="B77" t="s">
        <v>115</v>
      </c>
      <c r="C77" t="s">
        <v>84</v>
      </c>
      <c r="D77">
        <v>8017</v>
      </c>
      <c r="E77" t="s">
        <v>85</v>
      </c>
      <c r="F77">
        <v>177</v>
      </c>
      <c r="G77">
        <v>336</v>
      </c>
      <c r="H77" s="1">
        <v>0.5267857142857143</v>
      </c>
      <c r="I77">
        <v>22</v>
      </c>
      <c r="J77">
        <v>168</v>
      </c>
      <c r="K77" s="1">
        <v>0.13095238095238096</v>
      </c>
      <c r="L77">
        <v>1</v>
      </c>
      <c r="M77">
        <v>1</v>
      </c>
      <c r="N77" s="1">
        <v>1</v>
      </c>
    </row>
    <row r="78" spans="1:14" x14ac:dyDescent="0.2">
      <c r="A78" t="s">
        <v>86</v>
      </c>
      <c r="B78" t="s">
        <v>115</v>
      </c>
      <c r="C78" t="s">
        <v>87</v>
      </c>
      <c r="D78">
        <v>13279</v>
      </c>
      <c r="E78" t="s">
        <v>26</v>
      </c>
      <c r="F78">
        <v>160</v>
      </c>
      <c r="G78">
        <v>360</v>
      </c>
      <c r="H78" s="1">
        <v>0.44444444444444442</v>
      </c>
      <c r="I78">
        <v>50</v>
      </c>
      <c r="J78">
        <v>180</v>
      </c>
      <c r="K78" s="1">
        <v>0.27777777777777779</v>
      </c>
      <c r="L78">
        <v>1</v>
      </c>
      <c r="M78">
        <v>1</v>
      </c>
      <c r="N78" s="1">
        <v>1</v>
      </c>
    </row>
    <row r="79" spans="1:14" x14ac:dyDescent="0.2">
      <c r="A79" t="s">
        <v>88</v>
      </c>
      <c r="B79" t="s">
        <v>115</v>
      </c>
      <c r="C79" t="s">
        <v>89</v>
      </c>
      <c r="D79">
        <v>12670</v>
      </c>
      <c r="E79" t="s">
        <v>90</v>
      </c>
      <c r="F79">
        <v>211</v>
      </c>
      <c r="G79">
        <v>336</v>
      </c>
      <c r="H79" s="1">
        <v>0.62797619047619047</v>
      </c>
      <c r="I79">
        <v>127</v>
      </c>
      <c r="J79">
        <v>168</v>
      </c>
      <c r="K79" s="1">
        <v>0.75595238095238093</v>
      </c>
      <c r="L79">
        <v>4</v>
      </c>
      <c r="M79">
        <v>1</v>
      </c>
      <c r="N79" s="1">
        <v>4</v>
      </c>
    </row>
    <row r="80" spans="1:14" x14ac:dyDescent="0.2">
      <c r="A80" t="s">
        <v>91</v>
      </c>
      <c r="B80" t="s">
        <v>115</v>
      </c>
      <c r="C80" t="s">
        <v>92</v>
      </c>
      <c r="D80">
        <v>6947</v>
      </c>
      <c r="E80" t="s">
        <v>85</v>
      </c>
      <c r="F80">
        <v>171</v>
      </c>
      <c r="G80">
        <v>336</v>
      </c>
      <c r="H80" s="1">
        <v>0.5089285714285714</v>
      </c>
      <c r="I80">
        <v>20</v>
      </c>
      <c r="J80">
        <v>168</v>
      </c>
      <c r="K80" s="1">
        <v>0.11904761904761904</v>
      </c>
      <c r="L80">
        <v>0</v>
      </c>
      <c r="M80">
        <v>1</v>
      </c>
      <c r="N80" s="1">
        <v>0</v>
      </c>
    </row>
    <row r="81" spans="1:14" x14ac:dyDescent="0.2">
      <c r="A81" t="s">
        <v>93</v>
      </c>
      <c r="B81" t="s">
        <v>115</v>
      </c>
      <c r="C81" t="s">
        <v>94</v>
      </c>
      <c r="D81">
        <v>38068</v>
      </c>
      <c r="E81" t="s">
        <v>18</v>
      </c>
      <c r="F81">
        <v>104</v>
      </c>
      <c r="G81">
        <v>320.00000000000006</v>
      </c>
      <c r="H81" s="1">
        <v>0.32499999999999996</v>
      </c>
      <c r="I81">
        <v>4</v>
      </c>
      <c r="J81">
        <v>160.00000000000003</v>
      </c>
      <c r="K81" s="1">
        <v>2.4999999999999994E-2</v>
      </c>
      <c r="L81">
        <v>0</v>
      </c>
      <c r="M81">
        <v>1</v>
      </c>
      <c r="N81" s="1">
        <v>0</v>
      </c>
    </row>
    <row r="82" spans="1:14" x14ac:dyDescent="0.2">
      <c r="A82" t="s">
        <v>95</v>
      </c>
      <c r="B82" t="s">
        <v>115</v>
      </c>
      <c r="C82" t="s">
        <v>96</v>
      </c>
      <c r="D82">
        <v>38102</v>
      </c>
      <c r="E82" t="s">
        <v>18</v>
      </c>
      <c r="F82">
        <v>137</v>
      </c>
      <c r="G82">
        <v>320.00000000000006</v>
      </c>
      <c r="H82" s="1">
        <v>0.42812499999999992</v>
      </c>
      <c r="I82">
        <v>54</v>
      </c>
      <c r="J82">
        <v>160.00000000000003</v>
      </c>
      <c r="K82" s="1">
        <v>0.33749999999999997</v>
      </c>
      <c r="L82">
        <v>1</v>
      </c>
      <c r="M82">
        <v>1</v>
      </c>
      <c r="N82" s="1">
        <v>1</v>
      </c>
    </row>
    <row r="83" spans="1:14" x14ac:dyDescent="0.2">
      <c r="A83" t="s">
        <v>97</v>
      </c>
      <c r="B83" t="s">
        <v>115</v>
      </c>
      <c r="C83" t="s">
        <v>98</v>
      </c>
      <c r="D83">
        <v>34130</v>
      </c>
      <c r="E83" t="s">
        <v>29</v>
      </c>
      <c r="F83">
        <v>112</v>
      </c>
      <c r="G83">
        <v>336</v>
      </c>
      <c r="H83" s="1">
        <v>0.33333333333333331</v>
      </c>
      <c r="I83">
        <v>0</v>
      </c>
      <c r="J83">
        <v>168</v>
      </c>
      <c r="K83" s="1">
        <v>0</v>
      </c>
      <c r="L83">
        <v>0</v>
      </c>
      <c r="M83">
        <v>1</v>
      </c>
      <c r="N83" s="1">
        <v>0</v>
      </c>
    </row>
    <row r="84" spans="1:14" x14ac:dyDescent="0.2">
      <c r="A84" t="s">
        <v>99</v>
      </c>
      <c r="B84" t="s">
        <v>115</v>
      </c>
      <c r="C84" t="s">
        <v>100</v>
      </c>
      <c r="D84">
        <v>36946</v>
      </c>
      <c r="E84" t="s">
        <v>85</v>
      </c>
      <c r="F84">
        <v>133</v>
      </c>
      <c r="G84">
        <v>336</v>
      </c>
      <c r="H84" s="1">
        <v>0.39583333333333331</v>
      </c>
      <c r="I84">
        <v>0</v>
      </c>
      <c r="J84">
        <v>168</v>
      </c>
      <c r="K84" s="1">
        <v>0</v>
      </c>
      <c r="L84">
        <v>0</v>
      </c>
      <c r="M84">
        <v>1</v>
      </c>
      <c r="N84" s="1">
        <v>0</v>
      </c>
    </row>
    <row r="85" spans="1:14" x14ac:dyDescent="0.2">
      <c r="A85" t="s">
        <v>101</v>
      </c>
      <c r="B85" t="s">
        <v>115</v>
      </c>
      <c r="C85" t="s">
        <v>102</v>
      </c>
      <c r="D85">
        <v>36948</v>
      </c>
      <c r="E85" t="s">
        <v>85</v>
      </c>
      <c r="F85">
        <v>200</v>
      </c>
      <c r="G85">
        <v>336</v>
      </c>
      <c r="H85" s="1">
        <v>0.59523809523809523</v>
      </c>
      <c r="I85">
        <v>21</v>
      </c>
      <c r="J85">
        <v>168</v>
      </c>
      <c r="K85" s="1">
        <v>0.125</v>
      </c>
      <c r="L85">
        <v>1</v>
      </c>
      <c r="M85">
        <v>1</v>
      </c>
      <c r="N85" s="1">
        <v>1</v>
      </c>
    </row>
    <row r="86" spans="1:14" x14ac:dyDescent="0.2">
      <c r="A86" t="s">
        <v>103</v>
      </c>
      <c r="B86" t="s">
        <v>115</v>
      </c>
      <c r="C86" t="s">
        <v>104</v>
      </c>
      <c r="D86">
        <v>35987</v>
      </c>
      <c r="E86" t="s">
        <v>26</v>
      </c>
      <c r="F86">
        <v>110</v>
      </c>
      <c r="G86">
        <v>380</v>
      </c>
      <c r="H86" s="1">
        <v>0.28947368421052633</v>
      </c>
      <c r="I86">
        <v>37</v>
      </c>
      <c r="J86">
        <v>190</v>
      </c>
      <c r="K86" s="1">
        <v>0.19473684210526315</v>
      </c>
      <c r="L86">
        <v>2</v>
      </c>
      <c r="M86">
        <v>1</v>
      </c>
      <c r="N86" s="1">
        <v>2</v>
      </c>
    </row>
    <row r="87" spans="1:14" x14ac:dyDescent="0.2">
      <c r="A87" t="s">
        <v>105</v>
      </c>
      <c r="B87" t="s">
        <v>115</v>
      </c>
      <c r="C87" t="s">
        <v>106</v>
      </c>
      <c r="D87">
        <v>13228</v>
      </c>
      <c r="E87" t="s">
        <v>90</v>
      </c>
      <c r="F87">
        <v>123</v>
      </c>
      <c r="G87">
        <v>336</v>
      </c>
      <c r="H87" s="1">
        <v>0.36607142857142855</v>
      </c>
      <c r="I87">
        <v>6</v>
      </c>
      <c r="J87">
        <v>168</v>
      </c>
      <c r="K87" s="1">
        <v>3.5714285714285712E-2</v>
      </c>
      <c r="L87">
        <v>0</v>
      </c>
      <c r="M87">
        <v>1</v>
      </c>
      <c r="N87" s="1">
        <v>0</v>
      </c>
    </row>
    <row r="88" spans="1:14" x14ac:dyDescent="0.2">
      <c r="A88" t="s">
        <v>107</v>
      </c>
      <c r="B88" t="s">
        <v>115</v>
      </c>
      <c r="C88" t="s">
        <v>108</v>
      </c>
      <c r="D88">
        <v>37974</v>
      </c>
      <c r="E88" t="s">
        <v>90</v>
      </c>
      <c r="F88">
        <v>128</v>
      </c>
      <c r="G88">
        <v>336</v>
      </c>
      <c r="H88" s="1">
        <v>0.38095238095238093</v>
      </c>
      <c r="I88">
        <v>25</v>
      </c>
      <c r="J88">
        <v>168</v>
      </c>
      <c r="K88" s="1">
        <v>0.14880952380952381</v>
      </c>
      <c r="L88">
        <v>2</v>
      </c>
      <c r="M88">
        <v>1</v>
      </c>
      <c r="N88" s="1">
        <v>2</v>
      </c>
    </row>
    <row r="89" spans="1:14" x14ac:dyDescent="0.2">
      <c r="A89" t="s">
        <v>109</v>
      </c>
      <c r="B89" t="s">
        <v>115</v>
      </c>
      <c r="C89" t="s">
        <v>110</v>
      </c>
      <c r="D89">
        <v>35187</v>
      </c>
      <c r="E89" t="s">
        <v>58</v>
      </c>
      <c r="F89">
        <v>201</v>
      </c>
      <c r="G89">
        <v>336</v>
      </c>
      <c r="H89" s="1">
        <v>0.5982142857142857</v>
      </c>
      <c r="I89">
        <v>2</v>
      </c>
      <c r="J89">
        <v>168</v>
      </c>
      <c r="K89" s="1">
        <v>1.1904761904761904E-2</v>
      </c>
      <c r="L89">
        <v>0</v>
      </c>
      <c r="M89">
        <v>1</v>
      </c>
      <c r="N89" s="1">
        <v>0</v>
      </c>
    </row>
    <row r="90" spans="1:14" x14ac:dyDescent="0.2">
      <c r="A90" t="s">
        <v>111</v>
      </c>
      <c r="B90" t="s">
        <v>115</v>
      </c>
      <c r="C90" t="s">
        <v>112</v>
      </c>
      <c r="D90">
        <v>35786</v>
      </c>
      <c r="E90" t="s">
        <v>90</v>
      </c>
      <c r="F90">
        <v>84</v>
      </c>
      <c r="G90">
        <v>336</v>
      </c>
      <c r="H90" s="1">
        <v>0.25</v>
      </c>
      <c r="I90">
        <v>0</v>
      </c>
      <c r="J90">
        <v>168</v>
      </c>
      <c r="K90" s="1">
        <v>0</v>
      </c>
      <c r="L90">
        <v>0</v>
      </c>
      <c r="M90">
        <v>1</v>
      </c>
      <c r="N90" s="1">
        <v>0</v>
      </c>
    </row>
    <row r="91" spans="1:14" x14ac:dyDescent="0.2">
      <c r="A91" t="s">
        <v>113</v>
      </c>
      <c r="B91" t="s">
        <v>115</v>
      </c>
      <c r="C91" t="s">
        <v>114</v>
      </c>
      <c r="D91">
        <v>34716</v>
      </c>
      <c r="E91" t="s">
        <v>26</v>
      </c>
      <c r="F91">
        <v>128</v>
      </c>
      <c r="G91">
        <v>392.00000000000017</v>
      </c>
      <c r="H91" s="1">
        <v>0.32653061224489782</v>
      </c>
      <c r="I91">
        <v>3</v>
      </c>
      <c r="J91">
        <v>196.00000000000009</v>
      </c>
      <c r="K91" s="1">
        <v>1.5306122448979585E-2</v>
      </c>
      <c r="L91">
        <v>0</v>
      </c>
      <c r="M91">
        <v>1</v>
      </c>
      <c r="N91" s="1">
        <v>0</v>
      </c>
    </row>
    <row r="92" spans="1:14" x14ac:dyDescent="0.2">
      <c r="A92" t="s">
        <v>15</v>
      </c>
      <c r="B92" t="s">
        <v>116</v>
      </c>
      <c r="C92" t="s">
        <v>17</v>
      </c>
      <c r="D92">
        <v>35592</v>
      </c>
      <c r="E92" t="s">
        <v>18</v>
      </c>
      <c r="F92">
        <v>270</v>
      </c>
      <c r="G92">
        <v>279.99999999999994</v>
      </c>
      <c r="H92" s="1">
        <v>0.96428571428571452</v>
      </c>
      <c r="I92">
        <v>55</v>
      </c>
      <c r="J92">
        <v>139.99999999999997</v>
      </c>
      <c r="K92" s="1">
        <v>0.39285714285714296</v>
      </c>
      <c r="L92">
        <v>1</v>
      </c>
      <c r="M92">
        <v>1</v>
      </c>
      <c r="N92" s="1">
        <v>1</v>
      </c>
    </row>
    <row r="93" spans="1:14" x14ac:dyDescent="0.2">
      <c r="A93" t="s">
        <v>19</v>
      </c>
      <c r="B93" t="s">
        <v>116</v>
      </c>
      <c r="C93" t="s">
        <v>20</v>
      </c>
      <c r="D93">
        <v>37216</v>
      </c>
      <c r="E93" t="s">
        <v>21</v>
      </c>
      <c r="F93">
        <v>461</v>
      </c>
      <c r="G93">
        <v>294</v>
      </c>
      <c r="H93" s="1">
        <v>1.5680272108843538</v>
      </c>
      <c r="I93">
        <v>79</v>
      </c>
      <c r="J93">
        <v>147</v>
      </c>
      <c r="K93" s="1">
        <v>0.5374149659863946</v>
      </c>
      <c r="L93">
        <v>3</v>
      </c>
      <c r="M93">
        <v>1</v>
      </c>
      <c r="N93" s="1">
        <v>3</v>
      </c>
    </row>
    <row r="94" spans="1:14" x14ac:dyDescent="0.2">
      <c r="A94" t="s">
        <v>22</v>
      </c>
      <c r="B94" t="s">
        <v>116</v>
      </c>
      <c r="C94" t="s">
        <v>23</v>
      </c>
      <c r="D94">
        <v>37257</v>
      </c>
      <c r="E94" t="s">
        <v>18</v>
      </c>
      <c r="F94">
        <v>1009</v>
      </c>
      <c r="G94">
        <v>280.00000000000017</v>
      </c>
      <c r="H94" s="1">
        <v>3.6035714285714264</v>
      </c>
      <c r="I94">
        <v>89</v>
      </c>
      <c r="J94">
        <v>140.00000000000009</v>
      </c>
      <c r="K94" s="1">
        <v>0.63571428571428534</v>
      </c>
      <c r="L94">
        <v>3</v>
      </c>
      <c r="M94">
        <v>1</v>
      </c>
      <c r="N94" s="1">
        <v>3</v>
      </c>
    </row>
    <row r="95" spans="1:14" x14ac:dyDescent="0.2">
      <c r="A95" t="s">
        <v>24</v>
      </c>
      <c r="B95" t="s">
        <v>116</v>
      </c>
      <c r="C95" t="s">
        <v>25</v>
      </c>
      <c r="D95">
        <v>35172</v>
      </c>
      <c r="E95" t="s">
        <v>26</v>
      </c>
      <c r="F95">
        <v>1026</v>
      </c>
      <c r="G95">
        <v>332.50000000000006</v>
      </c>
      <c r="H95" s="1">
        <v>3.085714285714285</v>
      </c>
      <c r="I95">
        <v>311</v>
      </c>
      <c r="J95">
        <v>166.25000000000003</v>
      </c>
      <c r="K95" s="1">
        <v>1.8706766917293229</v>
      </c>
      <c r="L95">
        <v>1</v>
      </c>
      <c r="M95">
        <v>1</v>
      </c>
      <c r="N95" s="1">
        <v>1</v>
      </c>
    </row>
    <row r="96" spans="1:14" x14ac:dyDescent="0.2">
      <c r="A96" t="s">
        <v>27</v>
      </c>
      <c r="B96" t="s">
        <v>116</v>
      </c>
      <c r="C96" t="s">
        <v>28</v>
      </c>
      <c r="D96">
        <v>38116</v>
      </c>
      <c r="E96" t="s">
        <v>29</v>
      </c>
    </row>
    <row r="97" spans="1:14" x14ac:dyDescent="0.2">
      <c r="A97" t="s">
        <v>30</v>
      </c>
      <c r="B97" t="s">
        <v>116</v>
      </c>
      <c r="C97" t="s">
        <v>31</v>
      </c>
      <c r="D97">
        <v>38014</v>
      </c>
      <c r="E97" t="s">
        <v>21</v>
      </c>
      <c r="F97">
        <v>436</v>
      </c>
      <c r="G97">
        <v>294</v>
      </c>
      <c r="H97" s="1">
        <v>1.4829931972789117</v>
      </c>
      <c r="I97">
        <v>97</v>
      </c>
      <c r="J97">
        <v>147</v>
      </c>
      <c r="K97" s="1">
        <v>0.65986394557823125</v>
      </c>
      <c r="L97">
        <v>1</v>
      </c>
      <c r="M97">
        <v>1</v>
      </c>
      <c r="N97" s="1">
        <v>1</v>
      </c>
    </row>
    <row r="98" spans="1:14" x14ac:dyDescent="0.2">
      <c r="A98" t="s">
        <v>32</v>
      </c>
      <c r="B98" t="s">
        <v>116</v>
      </c>
      <c r="C98" t="s">
        <v>33</v>
      </c>
      <c r="D98">
        <v>37839</v>
      </c>
      <c r="E98" t="s">
        <v>18</v>
      </c>
      <c r="F98">
        <v>292</v>
      </c>
      <c r="G98">
        <v>280.00000000000017</v>
      </c>
      <c r="H98" s="1">
        <v>1.0428571428571423</v>
      </c>
      <c r="I98">
        <v>79</v>
      </c>
      <c r="J98">
        <v>140.00000000000009</v>
      </c>
      <c r="K98" s="1">
        <v>0.56428571428571395</v>
      </c>
      <c r="L98">
        <v>4</v>
      </c>
      <c r="M98">
        <v>1</v>
      </c>
      <c r="N98" s="1">
        <v>4</v>
      </c>
    </row>
    <row r="99" spans="1:14" x14ac:dyDescent="0.2">
      <c r="A99" t="s">
        <v>34</v>
      </c>
      <c r="B99" t="s">
        <v>116</v>
      </c>
      <c r="C99" t="s">
        <v>35</v>
      </c>
      <c r="D99">
        <v>35997</v>
      </c>
      <c r="E99" t="s">
        <v>21</v>
      </c>
      <c r="F99">
        <v>459</v>
      </c>
      <c r="G99">
        <v>294</v>
      </c>
      <c r="H99" s="1">
        <v>1.5612244897959184</v>
      </c>
      <c r="I99">
        <v>126</v>
      </c>
      <c r="J99">
        <v>147</v>
      </c>
      <c r="K99" s="1">
        <v>0.8571428571428571</v>
      </c>
      <c r="L99">
        <v>1</v>
      </c>
      <c r="M99">
        <v>1</v>
      </c>
      <c r="N99" s="1">
        <v>1</v>
      </c>
    </row>
    <row r="100" spans="1:14" x14ac:dyDescent="0.2">
      <c r="A100" t="s">
        <v>36</v>
      </c>
      <c r="B100" t="s">
        <v>116</v>
      </c>
      <c r="C100" t="s">
        <v>37</v>
      </c>
      <c r="D100">
        <v>13552</v>
      </c>
      <c r="E100" t="s">
        <v>38</v>
      </c>
      <c r="F100">
        <v>517</v>
      </c>
      <c r="G100">
        <v>294</v>
      </c>
      <c r="H100" s="1">
        <v>1.7585034013605443</v>
      </c>
      <c r="I100">
        <v>34</v>
      </c>
      <c r="J100">
        <v>147</v>
      </c>
      <c r="K100" s="1">
        <v>0.23129251700680273</v>
      </c>
      <c r="L100">
        <v>0</v>
      </c>
      <c r="M100">
        <v>1</v>
      </c>
      <c r="N100" s="1">
        <v>0</v>
      </c>
    </row>
    <row r="101" spans="1:14" x14ac:dyDescent="0.2">
      <c r="A101" t="s">
        <v>39</v>
      </c>
      <c r="B101" t="s">
        <v>116</v>
      </c>
      <c r="C101" t="s">
        <v>40</v>
      </c>
      <c r="D101">
        <v>35448</v>
      </c>
      <c r="E101" t="s">
        <v>26</v>
      </c>
      <c r="F101">
        <v>426</v>
      </c>
      <c r="G101">
        <v>315.00000000000006</v>
      </c>
      <c r="H101" s="1">
        <v>1.3523809523809522</v>
      </c>
      <c r="I101">
        <v>212</v>
      </c>
      <c r="J101">
        <v>157.50000000000003</v>
      </c>
      <c r="K101" s="1">
        <v>1.3460317460317457</v>
      </c>
      <c r="L101">
        <v>3</v>
      </c>
      <c r="M101">
        <v>1</v>
      </c>
      <c r="N101" s="1">
        <v>3</v>
      </c>
    </row>
    <row r="102" spans="1:14" x14ac:dyDescent="0.2">
      <c r="A102" t="s">
        <v>41</v>
      </c>
      <c r="B102" t="s">
        <v>116</v>
      </c>
      <c r="C102" t="s">
        <v>42</v>
      </c>
      <c r="D102">
        <v>38114</v>
      </c>
      <c r="E102" t="s">
        <v>43</v>
      </c>
      <c r="F102">
        <v>464</v>
      </c>
      <c r="G102">
        <v>294</v>
      </c>
      <c r="H102" s="1">
        <v>1.5782312925170068</v>
      </c>
      <c r="I102">
        <v>159</v>
      </c>
      <c r="J102">
        <v>147</v>
      </c>
      <c r="K102" s="1">
        <v>1.0816326530612246</v>
      </c>
      <c r="L102">
        <v>3</v>
      </c>
      <c r="M102">
        <v>1</v>
      </c>
      <c r="N102" s="1">
        <v>3</v>
      </c>
    </row>
    <row r="103" spans="1:14" x14ac:dyDescent="0.2">
      <c r="A103" t="s">
        <v>44</v>
      </c>
      <c r="B103" t="s">
        <v>116</v>
      </c>
      <c r="C103" t="s">
        <v>45</v>
      </c>
      <c r="D103">
        <v>35614</v>
      </c>
      <c r="E103" t="s">
        <v>43</v>
      </c>
      <c r="F103">
        <v>647</v>
      </c>
      <c r="G103">
        <v>294</v>
      </c>
      <c r="H103" s="1">
        <v>2.2006802721088436</v>
      </c>
      <c r="I103">
        <v>137</v>
      </c>
      <c r="J103">
        <v>147</v>
      </c>
      <c r="K103" s="1">
        <v>0.93197278911564629</v>
      </c>
      <c r="L103">
        <v>5</v>
      </c>
      <c r="M103">
        <v>1</v>
      </c>
      <c r="N103" s="1">
        <v>5</v>
      </c>
    </row>
    <row r="104" spans="1:14" x14ac:dyDescent="0.2">
      <c r="A104" t="s">
        <v>46</v>
      </c>
      <c r="B104" t="s">
        <v>116</v>
      </c>
      <c r="C104" t="s">
        <v>47</v>
      </c>
      <c r="D104">
        <v>37408</v>
      </c>
      <c r="E104" t="s">
        <v>38</v>
      </c>
      <c r="F104">
        <v>736</v>
      </c>
      <c r="G104">
        <v>294</v>
      </c>
      <c r="H104" s="1">
        <v>2.5034013605442178</v>
      </c>
      <c r="I104">
        <v>105</v>
      </c>
      <c r="J104">
        <v>147</v>
      </c>
      <c r="K104" s="1">
        <v>0.7142857142857143</v>
      </c>
      <c r="L104">
        <v>4</v>
      </c>
      <c r="M104">
        <v>1</v>
      </c>
      <c r="N104" s="1">
        <v>4</v>
      </c>
    </row>
    <row r="105" spans="1:14" x14ac:dyDescent="0.2">
      <c r="A105" t="s">
        <v>48</v>
      </c>
      <c r="B105" t="s">
        <v>116</v>
      </c>
      <c r="C105" t="s">
        <v>49</v>
      </c>
      <c r="D105">
        <v>37292</v>
      </c>
      <c r="E105" t="s">
        <v>18</v>
      </c>
      <c r="F105">
        <v>252</v>
      </c>
      <c r="G105">
        <v>280.00000000000023</v>
      </c>
      <c r="H105" s="1">
        <v>0.89999999999999925</v>
      </c>
      <c r="I105">
        <v>78</v>
      </c>
      <c r="J105">
        <v>140.00000000000011</v>
      </c>
      <c r="K105" s="1">
        <v>0.55714285714285672</v>
      </c>
      <c r="L105">
        <v>2</v>
      </c>
      <c r="M105">
        <v>1</v>
      </c>
      <c r="N105" s="1">
        <v>2</v>
      </c>
    </row>
    <row r="106" spans="1:14" x14ac:dyDescent="0.2">
      <c r="A106" t="s">
        <v>50</v>
      </c>
      <c r="B106" t="s">
        <v>116</v>
      </c>
      <c r="C106" t="s">
        <v>51</v>
      </c>
      <c r="D106">
        <v>35909</v>
      </c>
      <c r="E106" t="s">
        <v>21</v>
      </c>
      <c r="F106">
        <v>495</v>
      </c>
      <c r="G106">
        <v>294</v>
      </c>
      <c r="H106" s="1">
        <v>1.6836734693877551</v>
      </c>
      <c r="I106">
        <v>76</v>
      </c>
      <c r="J106">
        <v>147</v>
      </c>
      <c r="K106" s="1">
        <v>0.51700680272108845</v>
      </c>
      <c r="L106">
        <v>3</v>
      </c>
      <c r="M106">
        <v>1</v>
      </c>
      <c r="N106" s="1">
        <v>3</v>
      </c>
    </row>
    <row r="107" spans="1:14" x14ac:dyDescent="0.2">
      <c r="A107" t="s">
        <v>52</v>
      </c>
      <c r="B107" t="s">
        <v>116</v>
      </c>
      <c r="C107" t="s">
        <v>53</v>
      </c>
      <c r="D107">
        <v>37609</v>
      </c>
      <c r="E107" t="s">
        <v>18</v>
      </c>
      <c r="F107">
        <v>370</v>
      </c>
      <c r="G107">
        <v>280</v>
      </c>
      <c r="H107" s="1">
        <v>1.3214285714285714</v>
      </c>
      <c r="I107">
        <v>133</v>
      </c>
      <c r="J107">
        <v>140</v>
      </c>
      <c r="K107" s="1">
        <v>0.95</v>
      </c>
      <c r="L107">
        <v>3</v>
      </c>
      <c r="M107">
        <v>1</v>
      </c>
      <c r="N107" s="1">
        <v>3</v>
      </c>
    </row>
    <row r="108" spans="1:14" x14ac:dyDescent="0.2">
      <c r="A108" t="s">
        <v>54</v>
      </c>
      <c r="B108" t="s">
        <v>116</v>
      </c>
      <c r="C108" t="s">
        <v>55</v>
      </c>
      <c r="D108">
        <v>35976</v>
      </c>
      <c r="E108" t="s">
        <v>38</v>
      </c>
      <c r="F108">
        <v>396</v>
      </c>
      <c r="G108">
        <v>294.00000000000011</v>
      </c>
      <c r="H108" s="1">
        <v>1.3469387755102036</v>
      </c>
      <c r="I108">
        <v>104</v>
      </c>
      <c r="J108">
        <v>147.00000000000006</v>
      </c>
      <c r="K108" s="1">
        <v>0.70748299319727859</v>
      </c>
      <c r="L108">
        <v>2</v>
      </c>
      <c r="M108">
        <v>1</v>
      </c>
      <c r="N108" s="1">
        <v>2</v>
      </c>
    </row>
    <row r="109" spans="1:14" x14ac:dyDescent="0.2">
      <c r="A109" t="s">
        <v>56</v>
      </c>
      <c r="B109" t="s">
        <v>116</v>
      </c>
      <c r="C109" t="s">
        <v>57</v>
      </c>
      <c r="D109">
        <v>34435</v>
      </c>
      <c r="E109" t="s">
        <v>58</v>
      </c>
      <c r="F109">
        <v>638</v>
      </c>
      <c r="G109">
        <v>293.99999999999994</v>
      </c>
      <c r="H109" s="1">
        <v>2.1700680272108848</v>
      </c>
      <c r="I109">
        <v>138</v>
      </c>
      <c r="J109">
        <v>146.99999999999997</v>
      </c>
      <c r="K109" s="1">
        <v>0.93877551020408179</v>
      </c>
      <c r="L109">
        <v>2</v>
      </c>
      <c r="M109">
        <v>1</v>
      </c>
      <c r="N109" s="1">
        <v>2</v>
      </c>
    </row>
    <row r="110" spans="1:14" x14ac:dyDescent="0.2">
      <c r="A110" t="s">
        <v>59</v>
      </c>
      <c r="B110" t="s">
        <v>116</v>
      </c>
      <c r="C110" t="s">
        <v>60</v>
      </c>
      <c r="D110">
        <v>36843</v>
      </c>
      <c r="E110" t="s">
        <v>29</v>
      </c>
      <c r="F110">
        <v>345</v>
      </c>
      <c r="G110">
        <v>287</v>
      </c>
      <c r="H110" s="1">
        <v>1.2020905923344947</v>
      </c>
      <c r="I110">
        <v>73</v>
      </c>
      <c r="J110">
        <v>143.5</v>
      </c>
      <c r="K110" s="1">
        <v>0.50871080139372826</v>
      </c>
      <c r="L110">
        <v>2</v>
      </c>
      <c r="M110">
        <v>1</v>
      </c>
      <c r="N110" s="1">
        <v>2</v>
      </c>
    </row>
    <row r="111" spans="1:14" x14ac:dyDescent="0.2">
      <c r="A111" t="s">
        <v>61</v>
      </c>
      <c r="B111" t="s">
        <v>116</v>
      </c>
      <c r="C111" t="s">
        <v>62</v>
      </c>
      <c r="D111">
        <v>35966</v>
      </c>
      <c r="E111" t="s">
        <v>29</v>
      </c>
      <c r="F111">
        <v>394</v>
      </c>
      <c r="G111">
        <v>294</v>
      </c>
      <c r="H111" s="1">
        <v>1.3401360544217686</v>
      </c>
      <c r="I111">
        <v>99</v>
      </c>
      <c r="J111">
        <v>147</v>
      </c>
      <c r="K111" s="1">
        <v>0.67346938775510201</v>
      </c>
      <c r="L111">
        <v>2</v>
      </c>
      <c r="M111">
        <v>1</v>
      </c>
      <c r="N111" s="1">
        <v>2</v>
      </c>
    </row>
    <row r="112" spans="1:14" x14ac:dyDescent="0.2">
      <c r="A112" t="s">
        <v>63</v>
      </c>
      <c r="B112" t="s">
        <v>116</v>
      </c>
      <c r="C112" t="s">
        <v>64</v>
      </c>
      <c r="D112">
        <v>38085</v>
      </c>
      <c r="E112" t="s">
        <v>18</v>
      </c>
      <c r="F112">
        <v>205</v>
      </c>
      <c r="G112">
        <v>279.99999999999989</v>
      </c>
      <c r="H112" s="1">
        <v>0.73214285714285743</v>
      </c>
      <c r="I112">
        <v>11</v>
      </c>
      <c r="J112">
        <v>139.99999999999994</v>
      </c>
      <c r="K112" s="1">
        <v>7.8571428571428598E-2</v>
      </c>
      <c r="L112">
        <v>1</v>
      </c>
      <c r="M112">
        <v>1</v>
      </c>
      <c r="N112" s="1">
        <v>1</v>
      </c>
    </row>
    <row r="113" spans="1:14" x14ac:dyDescent="0.2">
      <c r="A113" t="s">
        <v>65</v>
      </c>
      <c r="B113" t="s">
        <v>116</v>
      </c>
      <c r="C113" t="s">
        <v>66</v>
      </c>
      <c r="D113">
        <v>6700</v>
      </c>
      <c r="E113" t="s">
        <v>26</v>
      </c>
      <c r="F113">
        <v>988</v>
      </c>
      <c r="G113">
        <v>343.00000000000006</v>
      </c>
      <c r="H113" s="1">
        <v>2.8804664723032065</v>
      </c>
      <c r="I113">
        <v>154</v>
      </c>
      <c r="J113">
        <v>171.50000000000003</v>
      </c>
      <c r="K113" s="1">
        <v>0.89795918367346927</v>
      </c>
      <c r="L113">
        <v>1</v>
      </c>
      <c r="M113">
        <v>1</v>
      </c>
      <c r="N113" s="1">
        <v>1</v>
      </c>
    </row>
    <row r="114" spans="1:14" x14ac:dyDescent="0.2">
      <c r="A114" t="s">
        <v>67</v>
      </c>
      <c r="B114" t="s">
        <v>116</v>
      </c>
      <c r="C114" t="s">
        <v>68</v>
      </c>
      <c r="D114">
        <v>23218</v>
      </c>
      <c r="E114" t="s">
        <v>18</v>
      </c>
      <c r="F114">
        <v>522</v>
      </c>
      <c r="G114">
        <v>280.00000000000011</v>
      </c>
      <c r="H114" s="1">
        <v>1.8642857142857134</v>
      </c>
      <c r="I114">
        <v>22</v>
      </c>
      <c r="J114">
        <v>140.00000000000006</v>
      </c>
      <c r="K114" s="1">
        <v>0.15714285714285708</v>
      </c>
      <c r="L114">
        <v>0</v>
      </c>
      <c r="M114">
        <v>1</v>
      </c>
      <c r="N114" s="1">
        <v>0</v>
      </c>
    </row>
    <row r="115" spans="1:14" x14ac:dyDescent="0.2">
      <c r="A115" t="s">
        <v>69</v>
      </c>
      <c r="B115" t="s">
        <v>116</v>
      </c>
      <c r="C115" t="s">
        <v>70</v>
      </c>
      <c r="D115">
        <v>36910</v>
      </c>
      <c r="E115" t="s">
        <v>29</v>
      </c>
      <c r="F115">
        <v>141</v>
      </c>
      <c r="G115">
        <v>294</v>
      </c>
      <c r="H115" s="1">
        <v>0.47959183673469385</v>
      </c>
      <c r="I115">
        <v>76</v>
      </c>
      <c r="J115">
        <v>147</v>
      </c>
      <c r="K115" s="1">
        <v>0.51700680272108845</v>
      </c>
      <c r="L115">
        <v>1</v>
      </c>
      <c r="M115">
        <v>1</v>
      </c>
      <c r="N115" s="1">
        <v>1</v>
      </c>
    </row>
    <row r="116" spans="1:14" x14ac:dyDescent="0.2">
      <c r="A116" t="s">
        <v>71</v>
      </c>
      <c r="B116" t="s">
        <v>116</v>
      </c>
      <c r="C116" t="s">
        <v>72</v>
      </c>
      <c r="D116">
        <v>37521</v>
      </c>
      <c r="E116" t="s">
        <v>29</v>
      </c>
      <c r="F116">
        <v>274</v>
      </c>
      <c r="G116">
        <v>294</v>
      </c>
      <c r="H116" s="1">
        <v>0.93197278911564629</v>
      </c>
      <c r="I116">
        <v>45</v>
      </c>
      <c r="J116">
        <v>147</v>
      </c>
      <c r="K116" s="1">
        <v>0.30612244897959184</v>
      </c>
      <c r="L116">
        <v>3</v>
      </c>
      <c r="M116">
        <v>1</v>
      </c>
      <c r="N116" s="1">
        <v>3</v>
      </c>
    </row>
    <row r="117" spans="1:14" x14ac:dyDescent="0.2">
      <c r="A117" t="s">
        <v>73</v>
      </c>
      <c r="B117" t="s">
        <v>116</v>
      </c>
      <c r="C117" t="s">
        <v>74</v>
      </c>
      <c r="D117">
        <v>36468</v>
      </c>
      <c r="E117" t="s">
        <v>43</v>
      </c>
      <c r="F117">
        <v>251</v>
      </c>
      <c r="G117">
        <v>294</v>
      </c>
      <c r="H117" s="1">
        <v>0.8537414965986394</v>
      </c>
      <c r="I117">
        <v>20</v>
      </c>
      <c r="J117">
        <v>147</v>
      </c>
      <c r="K117" s="1">
        <v>0.1360544217687075</v>
      </c>
      <c r="L117">
        <v>2</v>
      </c>
      <c r="M117">
        <v>1</v>
      </c>
      <c r="N117" s="1">
        <v>2</v>
      </c>
    </row>
    <row r="118" spans="1:14" x14ac:dyDescent="0.2">
      <c r="A118" t="s">
        <v>75</v>
      </c>
      <c r="B118" t="s">
        <v>116</v>
      </c>
      <c r="C118" t="s">
        <v>76</v>
      </c>
      <c r="D118">
        <v>37968</v>
      </c>
      <c r="E118" t="s">
        <v>29</v>
      </c>
    </row>
    <row r="119" spans="1:14" x14ac:dyDescent="0.2">
      <c r="A119" t="s">
        <v>77</v>
      </c>
      <c r="B119" t="s">
        <v>116</v>
      </c>
      <c r="C119" t="s">
        <v>78</v>
      </c>
      <c r="D119">
        <v>6997</v>
      </c>
      <c r="E119" t="s">
        <v>43</v>
      </c>
      <c r="F119">
        <v>182</v>
      </c>
      <c r="G119">
        <v>294</v>
      </c>
      <c r="H119" s="1">
        <v>0.61904761904761907</v>
      </c>
      <c r="I119">
        <v>36</v>
      </c>
      <c r="J119">
        <v>147</v>
      </c>
      <c r="K119" s="1">
        <v>0.24489795918367346</v>
      </c>
      <c r="L119">
        <v>1</v>
      </c>
      <c r="M119">
        <v>1</v>
      </c>
      <c r="N119" s="1">
        <v>1</v>
      </c>
    </row>
    <row r="120" spans="1:14" x14ac:dyDescent="0.2">
      <c r="A120" t="s">
        <v>79</v>
      </c>
      <c r="B120" t="s">
        <v>116</v>
      </c>
      <c r="C120" t="s">
        <v>80</v>
      </c>
      <c r="D120">
        <v>35419</v>
      </c>
      <c r="E120" t="s">
        <v>58</v>
      </c>
      <c r="F120">
        <v>260</v>
      </c>
      <c r="G120">
        <v>294</v>
      </c>
      <c r="H120" s="1">
        <v>0.88435374149659862</v>
      </c>
      <c r="I120">
        <v>20</v>
      </c>
      <c r="J120">
        <v>147</v>
      </c>
      <c r="K120" s="1">
        <v>0.1360544217687075</v>
      </c>
      <c r="L120">
        <v>1</v>
      </c>
      <c r="M120">
        <v>1</v>
      </c>
      <c r="N120" s="1">
        <v>1</v>
      </c>
    </row>
    <row r="121" spans="1:14" x14ac:dyDescent="0.2">
      <c r="A121" t="s">
        <v>81</v>
      </c>
      <c r="B121" t="s">
        <v>116</v>
      </c>
      <c r="C121" t="s">
        <v>82</v>
      </c>
      <c r="D121">
        <v>5715</v>
      </c>
      <c r="E121" t="s">
        <v>58</v>
      </c>
      <c r="F121">
        <v>501</v>
      </c>
      <c r="G121">
        <v>294.00000000000011</v>
      </c>
      <c r="H121" s="1">
        <v>1.7040816326530606</v>
      </c>
      <c r="I121">
        <v>132</v>
      </c>
      <c r="J121">
        <v>147.00000000000006</v>
      </c>
      <c r="K121" s="1">
        <v>0.89795918367346905</v>
      </c>
      <c r="L121">
        <v>0</v>
      </c>
      <c r="M121">
        <v>1</v>
      </c>
      <c r="N121" s="1">
        <v>0</v>
      </c>
    </row>
    <row r="122" spans="1:14" x14ac:dyDescent="0.2">
      <c r="A122" t="s">
        <v>83</v>
      </c>
      <c r="B122" t="s">
        <v>116</v>
      </c>
      <c r="C122" t="s">
        <v>84</v>
      </c>
      <c r="D122">
        <v>8017</v>
      </c>
      <c r="E122" t="s">
        <v>85</v>
      </c>
      <c r="F122">
        <v>151</v>
      </c>
      <c r="G122">
        <v>364.00000000000006</v>
      </c>
      <c r="H122" s="1">
        <v>0.41483516483516475</v>
      </c>
      <c r="I122">
        <v>6</v>
      </c>
      <c r="J122">
        <v>182.00000000000003</v>
      </c>
      <c r="K122" s="1">
        <v>3.2967032967032961E-2</v>
      </c>
      <c r="L122">
        <v>0</v>
      </c>
      <c r="M122">
        <v>1</v>
      </c>
      <c r="N122" s="1">
        <v>0</v>
      </c>
    </row>
    <row r="123" spans="1:14" x14ac:dyDescent="0.2">
      <c r="A123" t="s">
        <v>86</v>
      </c>
      <c r="B123" t="s">
        <v>116</v>
      </c>
      <c r="C123" t="s">
        <v>87</v>
      </c>
      <c r="D123">
        <v>13279</v>
      </c>
      <c r="E123" t="s">
        <v>26</v>
      </c>
      <c r="F123">
        <v>219</v>
      </c>
      <c r="G123">
        <v>315.00000000000006</v>
      </c>
      <c r="H123" s="1">
        <v>0.6952380952380951</v>
      </c>
      <c r="I123">
        <v>12</v>
      </c>
      <c r="J123">
        <v>157.50000000000003</v>
      </c>
      <c r="K123" s="1">
        <v>7.6190476190476183E-2</v>
      </c>
      <c r="L123">
        <v>0</v>
      </c>
      <c r="M123">
        <v>1</v>
      </c>
      <c r="N123" s="1">
        <v>0</v>
      </c>
    </row>
    <row r="124" spans="1:14" x14ac:dyDescent="0.2">
      <c r="A124" t="s">
        <v>88</v>
      </c>
      <c r="B124" t="s">
        <v>116</v>
      </c>
      <c r="C124" t="s">
        <v>89</v>
      </c>
      <c r="D124">
        <v>12670</v>
      </c>
      <c r="E124" t="s">
        <v>90</v>
      </c>
      <c r="F124">
        <v>257</v>
      </c>
      <c r="G124">
        <v>294</v>
      </c>
      <c r="H124" s="1">
        <v>0.87414965986394555</v>
      </c>
      <c r="I124">
        <v>62</v>
      </c>
      <c r="J124">
        <v>147</v>
      </c>
      <c r="K124" s="1">
        <v>0.42176870748299322</v>
      </c>
      <c r="L124">
        <v>1</v>
      </c>
      <c r="M124">
        <v>1</v>
      </c>
      <c r="N124" s="1">
        <v>1</v>
      </c>
    </row>
    <row r="125" spans="1:14" x14ac:dyDescent="0.2">
      <c r="A125" t="s">
        <v>91</v>
      </c>
      <c r="B125" t="s">
        <v>116</v>
      </c>
      <c r="C125" t="s">
        <v>92</v>
      </c>
      <c r="D125">
        <v>6947</v>
      </c>
      <c r="E125" t="s">
        <v>85</v>
      </c>
      <c r="F125">
        <v>415</v>
      </c>
      <c r="G125">
        <v>364.00000000000011</v>
      </c>
      <c r="H125" s="1">
        <v>1.1401098901098898</v>
      </c>
      <c r="I125">
        <v>88</v>
      </c>
      <c r="J125">
        <v>182.00000000000006</v>
      </c>
      <c r="K125" s="1">
        <v>0.48351648351648335</v>
      </c>
      <c r="L125">
        <v>3</v>
      </c>
      <c r="M125">
        <v>1</v>
      </c>
      <c r="N125" s="1">
        <v>3</v>
      </c>
    </row>
    <row r="126" spans="1:14" x14ac:dyDescent="0.2">
      <c r="A126" t="s">
        <v>93</v>
      </c>
      <c r="B126" t="s">
        <v>116</v>
      </c>
      <c r="C126" t="s">
        <v>94</v>
      </c>
      <c r="D126">
        <v>38068</v>
      </c>
      <c r="E126" t="s">
        <v>18</v>
      </c>
      <c r="F126">
        <v>194</v>
      </c>
      <c r="G126">
        <v>280.00000000000011</v>
      </c>
      <c r="H126" s="1">
        <v>0.69285714285714262</v>
      </c>
      <c r="I126">
        <v>16</v>
      </c>
      <c r="J126">
        <v>140.00000000000006</v>
      </c>
      <c r="K126" s="1">
        <v>0.11428571428571424</v>
      </c>
      <c r="L126">
        <v>1</v>
      </c>
      <c r="M126">
        <v>1</v>
      </c>
      <c r="N126" s="1">
        <v>1</v>
      </c>
    </row>
    <row r="127" spans="1:14" x14ac:dyDescent="0.2">
      <c r="A127" t="s">
        <v>95</v>
      </c>
      <c r="B127" t="s">
        <v>116</v>
      </c>
      <c r="C127" t="s">
        <v>96</v>
      </c>
      <c r="D127">
        <v>38102</v>
      </c>
      <c r="E127" t="s">
        <v>18</v>
      </c>
      <c r="F127">
        <v>212</v>
      </c>
      <c r="G127">
        <v>280.00000000000006</v>
      </c>
      <c r="H127" s="1">
        <v>0.75714285714285701</v>
      </c>
      <c r="I127">
        <v>51</v>
      </c>
      <c r="J127">
        <v>140.00000000000003</v>
      </c>
      <c r="K127" s="1">
        <v>0.36428571428571421</v>
      </c>
      <c r="L127">
        <v>2</v>
      </c>
      <c r="M127">
        <v>1</v>
      </c>
      <c r="N127" s="1">
        <v>2</v>
      </c>
    </row>
    <row r="128" spans="1:14" x14ac:dyDescent="0.2">
      <c r="A128" t="s">
        <v>97</v>
      </c>
      <c r="B128" t="s">
        <v>116</v>
      </c>
      <c r="C128" t="s">
        <v>98</v>
      </c>
      <c r="D128">
        <v>34130</v>
      </c>
      <c r="E128" t="s">
        <v>29</v>
      </c>
      <c r="F128">
        <v>277</v>
      </c>
      <c r="G128">
        <v>294</v>
      </c>
      <c r="H128" s="1">
        <v>0.94217687074829937</v>
      </c>
      <c r="I128">
        <v>49</v>
      </c>
      <c r="J128">
        <v>147</v>
      </c>
      <c r="K128" s="1">
        <v>0.33333333333333331</v>
      </c>
      <c r="L128">
        <v>1</v>
      </c>
      <c r="M128">
        <v>1</v>
      </c>
      <c r="N128" s="1">
        <v>1</v>
      </c>
    </row>
    <row r="129" spans="1:14" x14ac:dyDescent="0.2">
      <c r="A129" t="s">
        <v>99</v>
      </c>
      <c r="B129" t="s">
        <v>116</v>
      </c>
      <c r="C129" t="s">
        <v>100</v>
      </c>
      <c r="D129">
        <v>36946</v>
      </c>
      <c r="E129" t="s">
        <v>85</v>
      </c>
      <c r="F129">
        <v>319</v>
      </c>
      <c r="G129">
        <v>364.00000000000006</v>
      </c>
      <c r="H129" s="1">
        <v>0.87637362637362626</v>
      </c>
      <c r="I129">
        <v>1</v>
      </c>
      <c r="J129">
        <v>182.00000000000003</v>
      </c>
      <c r="K129" s="1">
        <v>5.4945054945054941E-3</v>
      </c>
      <c r="L129">
        <v>0</v>
      </c>
      <c r="M129">
        <v>1</v>
      </c>
      <c r="N129" s="1">
        <v>0</v>
      </c>
    </row>
    <row r="130" spans="1:14" x14ac:dyDescent="0.2">
      <c r="A130" t="s">
        <v>101</v>
      </c>
      <c r="B130" t="s">
        <v>116</v>
      </c>
      <c r="C130" t="s">
        <v>102</v>
      </c>
      <c r="D130">
        <v>36948</v>
      </c>
      <c r="E130" t="s">
        <v>85</v>
      </c>
      <c r="F130">
        <v>183</v>
      </c>
      <c r="G130">
        <v>364.00000000000006</v>
      </c>
      <c r="H130" s="1">
        <v>0.50274725274725263</v>
      </c>
      <c r="I130">
        <v>19</v>
      </c>
      <c r="J130">
        <v>182.00000000000003</v>
      </c>
      <c r="K130" s="1">
        <v>0.10439560439560439</v>
      </c>
      <c r="L130">
        <v>3</v>
      </c>
      <c r="M130">
        <v>1</v>
      </c>
      <c r="N130" s="1">
        <v>3</v>
      </c>
    </row>
    <row r="131" spans="1:14" x14ac:dyDescent="0.2">
      <c r="A131" t="s">
        <v>103</v>
      </c>
      <c r="B131" t="s">
        <v>116</v>
      </c>
      <c r="C131" t="s">
        <v>104</v>
      </c>
      <c r="D131">
        <v>35987</v>
      </c>
      <c r="E131" t="s">
        <v>26</v>
      </c>
      <c r="F131">
        <v>240</v>
      </c>
      <c r="G131">
        <v>332.50000000000006</v>
      </c>
      <c r="H131" s="1">
        <v>0.72180451127819534</v>
      </c>
      <c r="I131">
        <v>72</v>
      </c>
      <c r="J131">
        <v>166.25000000000003</v>
      </c>
      <c r="K131" s="1">
        <v>0.43308270676691724</v>
      </c>
      <c r="L131">
        <v>3</v>
      </c>
      <c r="M131">
        <v>1</v>
      </c>
      <c r="N131" s="1">
        <v>3</v>
      </c>
    </row>
    <row r="132" spans="1:14" x14ac:dyDescent="0.2">
      <c r="A132" t="s">
        <v>105</v>
      </c>
      <c r="B132" t="s">
        <v>116</v>
      </c>
      <c r="C132" t="s">
        <v>106</v>
      </c>
      <c r="D132">
        <v>13228</v>
      </c>
      <c r="E132" t="s">
        <v>90</v>
      </c>
      <c r="F132">
        <v>235</v>
      </c>
      <c r="G132">
        <v>294</v>
      </c>
      <c r="H132" s="1">
        <v>0.79931972789115646</v>
      </c>
      <c r="I132">
        <v>29</v>
      </c>
      <c r="J132">
        <v>147</v>
      </c>
      <c r="K132" s="1">
        <v>0.19727891156462585</v>
      </c>
      <c r="L132">
        <v>0</v>
      </c>
      <c r="M132">
        <v>1</v>
      </c>
      <c r="N132" s="1">
        <v>0</v>
      </c>
    </row>
    <row r="133" spans="1:14" x14ac:dyDescent="0.2">
      <c r="A133" t="s">
        <v>107</v>
      </c>
      <c r="B133" t="s">
        <v>116</v>
      </c>
      <c r="C133" t="s">
        <v>108</v>
      </c>
      <c r="D133">
        <v>37974</v>
      </c>
      <c r="E133" t="s">
        <v>90</v>
      </c>
      <c r="F133">
        <v>208</v>
      </c>
      <c r="G133">
        <v>294</v>
      </c>
      <c r="H133" s="1">
        <v>0.70748299319727892</v>
      </c>
      <c r="I133">
        <v>33</v>
      </c>
      <c r="J133">
        <v>147</v>
      </c>
      <c r="K133" s="1">
        <v>0.22448979591836735</v>
      </c>
      <c r="L133">
        <v>0</v>
      </c>
      <c r="M133">
        <v>1</v>
      </c>
      <c r="N133" s="1">
        <v>0</v>
      </c>
    </row>
    <row r="134" spans="1:14" x14ac:dyDescent="0.2">
      <c r="A134" t="s">
        <v>109</v>
      </c>
      <c r="B134" t="s">
        <v>116</v>
      </c>
      <c r="C134" t="s">
        <v>110</v>
      </c>
      <c r="D134">
        <v>35187</v>
      </c>
      <c r="E134" t="s">
        <v>58</v>
      </c>
      <c r="F134">
        <v>152</v>
      </c>
      <c r="G134">
        <v>294</v>
      </c>
      <c r="H134" s="1">
        <v>0.51700680272108845</v>
      </c>
      <c r="I134">
        <v>7</v>
      </c>
      <c r="J134">
        <v>147</v>
      </c>
      <c r="K134" s="1">
        <v>4.7619047619047616E-2</v>
      </c>
      <c r="L134">
        <v>0</v>
      </c>
      <c r="M134">
        <v>1</v>
      </c>
      <c r="N134" s="1">
        <v>0</v>
      </c>
    </row>
    <row r="135" spans="1:14" x14ac:dyDescent="0.2">
      <c r="A135" t="s">
        <v>111</v>
      </c>
      <c r="B135" t="s">
        <v>116</v>
      </c>
      <c r="C135" t="s">
        <v>112</v>
      </c>
      <c r="D135">
        <v>35786</v>
      </c>
      <c r="E135" t="s">
        <v>90</v>
      </c>
      <c r="F135">
        <v>273</v>
      </c>
      <c r="G135">
        <v>294</v>
      </c>
      <c r="H135" s="1">
        <v>0.9285714285714286</v>
      </c>
      <c r="I135">
        <v>47</v>
      </c>
      <c r="J135">
        <v>147</v>
      </c>
      <c r="K135" s="1">
        <v>0.31972789115646261</v>
      </c>
      <c r="L135">
        <v>1</v>
      </c>
      <c r="M135">
        <v>1</v>
      </c>
      <c r="N135" s="1">
        <v>1</v>
      </c>
    </row>
    <row r="136" spans="1:14" x14ac:dyDescent="0.2">
      <c r="A136" t="s">
        <v>113</v>
      </c>
      <c r="B136" t="s">
        <v>116</v>
      </c>
      <c r="C136" t="s">
        <v>114</v>
      </c>
      <c r="D136">
        <v>34716</v>
      </c>
      <c r="E136" t="s">
        <v>26</v>
      </c>
      <c r="F136">
        <v>285</v>
      </c>
      <c r="G136">
        <v>343.00000000000017</v>
      </c>
      <c r="H136" s="1">
        <v>0.83090379008746318</v>
      </c>
      <c r="I136">
        <v>3</v>
      </c>
      <c r="J136">
        <v>171.50000000000009</v>
      </c>
      <c r="K136" s="1">
        <v>1.7492711370262381E-2</v>
      </c>
      <c r="L136">
        <v>0</v>
      </c>
      <c r="M136">
        <v>1</v>
      </c>
      <c r="N136" s="1">
        <v>0</v>
      </c>
    </row>
    <row r="137" spans="1:14" x14ac:dyDescent="0.2">
      <c r="A137" t="s">
        <v>15</v>
      </c>
      <c r="B137" t="s">
        <v>117</v>
      </c>
      <c r="C137" t="s">
        <v>17</v>
      </c>
      <c r="D137">
        <v>35592</v>
      </c>
      <c r="E137" t="s">
        <v>18</v>
      </c>
      <c r="F137">
        <v>497</v>
      </c>
      <c r="G137">
        <v>399.99999999999994</v>
      </c>
      <c r="H137" s="1">
        <v>1.2425000000000002</v>
      </c>
      <c r="I137">
        <v>281</v>
      </c>
      <c r="J137">
        <v>199.99999999999997</v>
      </c>
      <c r="K137" s="1">
        <v>1.4050000000000002</v>
      </c>
      <c r="L137">
        <v>1</v>
      </c>
      <c r="M137">
        <v>1</v>
      </c>
      <c r="N137" s="1">
        <v>1</v>
      </c>
    </row>
    <row r="138" spans="1:14" x14ac:dyDescent="0.2">
      <c r="A138" t="s">
        <v>19</v>
      </c>
      <c r="B138" t="s">
        <v>117</v>
      </c>
      <c r="C138" t="s">
        <v>20</v>
      </c>
      <c r="D138">
        <v>37216</v>
      </c>
      <c r="E138" t="s">
        <v>21</v>
      </c>
      <c r="F138">
        <v>1012</v>
      </c>
      <c r="G138">
        <v>420</v>
      </c>
      <c r="H138" s="1">
        <v>2.4095238095238094</v>
      </c>
      <c r="I138">
        <v>522</v>
      </c>
      <c r="J138">
        <v>210</v>
      </c>
      <c r="K138" s="1">
        <v>2.4857142857142858</v>
      </c>
      <c r="L138">
        <v>9</v>
      </c>
      <c r="M138">
        <v>1</v>
      </c>
      <c r="N138" s="1">
        <v>9</v>
      </c>
    </row>
    <row r="139" spans="1:14" x14ac:dyDescent="0.2">
      <c r="A139" t="s">
        <v>22</v>
      </c>
      <c r="B139" t="s">
        <v>117</v>
      </c>
      <c r="C139" t="s">
        <v>23</v>
      </c>
      <c r="D139">
        <v>37257</v>
      </c>
      <c r="E139" t="s">
        <v>18</v>
      </c>
      <c r="F139">
        <v>734</v>
      </c>
      <c r="G139">
        <v>400.00000000000023</v>
      </c>
      <c r="H139" s="1">
        <v>1.8349999999999989</v>
      </c>
      <c r="I139">
        <v>124</v>
      </c>
      <c r="J139">
        <v>200.00000000000011</v>
      </c>
      <c r="K139" s="1">
        <v>0.61999999999999966</v>
      </c>
      <c r="L139">
        <v>4</v>
      </c>
      <c r="M139">
        <v>1</v>
      </c>
      <c r="N139" s="1">
        <v>4</v>
      </c>
    </row>
    <row r="140" spans="1:14" x14ac:dyDescent="0.2">
      <c r="A140" t="s">
        <v>24</v>
      </c>
      <c r="B140" t="s">
        <v>117</v>
      </c>
      <c r="C140" t="s">
        <v>25</v>
      </c>
      <c r="D140">
        <v>35172</v>
      </c>
      <c r="E140" t="s">
        <v>26</v>
      </c>
      <c r="F140">
        <v>1450</v>
      </c>
      <c r="G140">
        <v>475</v>
      </c>
      <c r="H140" s="1">
        <v>3.0526315789473686</v>
      </c>
      <c r="I140">
        <v>533</v>
      </c>
      <c r="J140">
        <v>237.5</v>
      </c>
      <c r="K140" s="1">
        <v>2.2442105263157894</v>
      </c>
      <c r="L140">
        <v>2</v>
      </c>
      <c r="M140">
        <v>1</v>
      </c>
      <c r="N140" s="1">
        <v>2</v>
      </c>
    </row>
    <row r="141" spans="1:14" x14ac:dyDescent="0.2">
      <c r="A141" t="s">
        <v>27</v>
      </c>
      <c r="B141" t="s">
        <v>117</v>
      </c>
      <c r="C141" t="s">
        <v>28</v>
      </c>
      <c r="D141">
        <v>38116</v>
      </c>
      <c r="E141" t="s">
        <v>29</v>
      </c>
    </row>
    <row r="142" spans="1:14" x14ac:dyDescent="0.2">
      <c r="A142" t="s">
        <v>30</v>
      </c>
      <c r="B142" t="s">
        <v>117</v>
      </c>
      <c r="C142" t="s">
        <v>31</v>
      </c>
      <c r="D142">
        <v>38014</v>
      </c>
      <c r="E142" t="s">
        <v>21</v>
      </c>
      <c r="F142">
        <v>690</v>
      </c>
      <c r="G142">
        <v>420</v>
      </c>
      <c r="H142" s="1">
        <v>1.6428571428571428</v>
      </c>
      <c r="I142">
        <v>318</v>
      </c>
      <c r="J142">
        <v>210</v>
      </c>
      <c r="K142" s="1">
        <v>1.5142857142857142</v>
      </c>
      <c r="L142">
        <v>2</v>
      </c>
      <c r="M142">
        <v>1</v>
      </c>
      <c r="N142" s="1">
        <v>2</v>
      </c>
    </row>
    <row r="143" spans="1:14" x14ac:dyDescent="0.2">
      <c r="A143" t="s">
        <v>32</v>
      </c>
      <c r="B143" t="s">
        <v>117</v>
      </c>
      <c r="C143" t="s">
        <v>33</v>
      </c>
      <c r="D143">
        <v>37839</v>
      </c>
      <c r="E143" t="s">
        <v>18</v>
      </c>
      <c r="F143">
        <v>625</v>
      </c>
      <c r="G143">
        <v>400.00000000000023</v>
      </c>
      <c r="H143" s="1">
        <v>1.5624999999999991</v>
      </c>
      <c r="I143">
        <v>183</v>
      </c>
      <c r="J143">
        <v>200.00000000000011</v>
      </c>
      <c r="K143" s="1">
        <v>0.91499999999999948</v>
      </c>
      <c r="L143">
        <v>7</v>
      </c>
      <c r="M143">
        <v>1</v>
      </c>
      <c r="N143" s="1">
        <v>7</v>
      </c>
    </row>
    <row r="144" spans="1:14" x14ac:dyDescent="0.2">
      <c r="A144" t="s">
        <v>34</v>
      </c>
      <c r="B144" t="s">
        <v>117</v>
      </c>
      <c r="C144" t="s">
        <v>35</v>
      </c>
      <c r="D144">
        <v>35997</v>
      </c>
      <c r="E144" t="s">
        <v>21</v>
      </c>
      <c r="F144">
        <v>1142</v>
      </c>
      <c r="G144">
        <v>420</v>
      </c>
      <c r="H144" s="1">
        <v>2.7190476190476192</v>
      </c>
      <c r="I144">
        <v>520</v>
      </c>
      <c r="J144">
        <v>210</v>
      </c>
      <c r="K144" s="1">
        <v>2.4761904761904763</v>
      </c>
      <c r="L144">
        <v>1</v>
      </c>
      <c r="M144">
        <v>1</v>
      </c>
      <c r="N144" s="1">
        <v>1</v>
      </c>
    </row>
    <row r="145" spans="1:14" x14ac:dyDescent="0.2">
      <c r="A145" t="s">
        <v>36</v>
      </c>
      <c r="B145" t="s">
        <v>117</v>
      </c>
      <c r="C145" t="s">
        <v>37</v>
      </c>
      <c r="D145">
        <v>13552</v>
      </c>
      <c r="E145" t="s">
        <v>38</v>
      </c>
      <c r="F145">
        <v>728</v>
      </c>
      <c r="G145">
        <v>420</v>
      </c>
      <c r="H145" s="1">
        <v>1.7333333333333334</v>
      </c>
      <c r="I145">
        <v>95</v>
      </c>
      <c r="J145">
        <v>210</v>
      </c>
      <c r="K145" s="1">
        <v>0.45238095238095238</v>
      </c>
      <c r="L145">
        <v>2</v>
      </c>
      <c r="M145">
        <v>1</v>
      </c>
      <c r="N145" s="1">
        <v>2</v>
      </c>
    </row>
    <row r="146" spans="1:14" x14ac:dyDescent="0.2">
      <c r="A146" t="s">
        <v>39</v>
      </c>
      <c r="B146" t="s">
        <v>117</v>
      </c>
      <c r="C146" t="s">
        <v>40</v>
      </c>
      <c r="D146">
        <v>35448</v>
      </c>
      <c r="E146" t="s">
        <v>26</v>
      </c>
      <c r="F146">
        <v>361</v>
      </c>
      <c r="G146">
        <v>450</v>
      </c>
      <c r="H146" s="1">
        <v>0.80222222222222217</v>
      </c>
      <c r="I146">
        <v>98</v>
      </c>
      <c r="J146">
        <v>225</v>
      </c>
      <c r="K146" s="1">
        <v>0.43555555555555553</v>
      </c>
      <c r="L146">
        <v>2</v>
      </c>
      <c r="M146">
        <v>1</v>
      </c>
      <c r="N146" s="1">
        <v>2</v>
      </c>
    </row>
    <row r="147" spans="1:14" x14ac:dyDescent="0.2">
      <c r="A147" t="s">
        <v>41</v>
      </c>
      <c r="B147" t="s">
        <v>117</v>
      </c>
      <c r="C147" t="s">
        <v>42</v>
      </c>
      <c r="D147">
        <v>38114</v>
      </c>
      <c r="E147" t="s">
        <v>43</v>
      </c>
      <c r="F147">
        <v>617</v>
      </c>
      <c r="G147">
        <v>420</v>
      </c>
      <c r="H147" s="1">
        <v>1.4690476190476192</v>
      </c>
      <c r="I147">
        <v>248</v>
      </c>
      <c r="J147">
        <v>210</v>
      </c>
      <c r="K147" s="1">
        <v>1.180952380952381</v>
      </c>
      <c r="L147">
        <v>2</v>
      </c>
      <c r="M147">
        <v>1</v>
      </c>
      <c r="N147" s="1">
        <v>2</v>
      </c>
    </row>
    <row r="148" spans="1:14" x14ac:dyDescent="0.2">
      <c r="A148" t="s">
        <v>44</v>
      </c>
      <c r="B148" t="s">
        <v>117</v>
      </c>
      <c r="C148" t="s">
        <v>45</v>
      </c>
      <c r="D148">
        <v>35614</v>
      </c>
      <c r="E148" t="s">
        <v>43</v>
      </c>
      <c r="F148">
        <v>398</v>
      </c>
      <c r="G148">
        <v>420</v>
      </c>
      <c r="H148" s="1">
        <v>0.94761904761904758</v>
      </c>
      <c r="I148">
        <v>30</v>
      </c>
      <c r="J148">
        <v>210</v>
      </c>
      <c r="K148" s="1">
        <v>0.14285714285714285</v>
      </c>
      <c r="L148">
        <v>0</v>
      </c>
      <c r="M148">
        <v>1</v>
      </c>
      <c r="N148" s="1">
        <v>0</v>
      </c>
    </row>
    <row r="149" spans="1:14" x14ac:dyDescent="0.2">
      <c r="A149" t="s">
        <v>46</v>
      </c>
      <c r="B149" t="s">
        <v>117</v>
      </c>
      <c r="C149" t="s">
        <v>47</v>
      </c>
      <c r="D149">
        <v>37408</v>
      </c>
      <c r="E149" t="s">
        <v>38</v>
      </c>
      <c r="F149">
        <v>1070</v>
      </c>
      <c r="G149">
        <v>420</v>
      </c>
      <c r="H149" s="1">
        <v>2.5476190476190474</v>
      </c>
      <c r="I149">
        <v>95</v>
      </c>
      <c r="J149">
        <v>210</v>
      </c>
      <c r="K149" s="1">
        <v>0.45238095238095238</v>
      </c>
      <c r="L149">
        <v>2</v>
      </c>
      <c r="M149">
        <v>1</v>
      </c>
      <c r="N149" s="1">
        <v>2</v>
      </c>
    </row>
    <row r="150" spans="1:14" x14ac:dyDescent="0.2">
      <c r="A150" t="s">
        <v>48</v>
      </c>
      <c r="B150" t="s">
        <v>117</v>
      </c>
      <c r="C150" t="s">
        <v>49</v>
      </c>
      <c r="D150">
        <v>37292</v>
      </c>
      <c r="E150" t="s">
        <v>18</v>
      </c>
      <c r="F150">
        <v>632</v>
      </c>
      <c r="G150">
        <v>400.00000000000034</v>
      </c>
      <c r="H150" s="1">
        <v>1.5799999999999987</v>
      </c>
      <c r="I150">
        <v>428</v>
      </c>
      <c r="J150">
        <v>200.00000000000017</v>
      </c>
      <c r="K150" s="1">
        <v>2.1399999999999983</v>
      </c>
      <c r="L150">
        <v>5</v>
      </c>
      <c r="M150">
        <v>1</v>
      </c>
      <c r="N150" s="1">
        <v>5</v>
      </c>
    </row>
    <row r="151" spans="1:14" x14ac:dyDescent="0.2">
      <c r="A151" t="s">
        <v>50</v>
      </c>
      <c r="B151" t="s">
        <v>117</v>
      </c>
      <c r="C151" t="s">
        <v>51</v>
      </c>
      <c r="D151">
        <v>35909</v>
      </c>
      <c r="E151" t="s">
        <v>21</v>
      </c>
      <c r="F151">
        <v>831</v>
      </c>
      <c r="G151">
        <v>420</v>
      </c>
      <c r="H151" s="1">
        <v>1.9785714285714286</v>
      </c>
      <c r="I151">
        <v>123</v>
      </c>
      <c r="J151">
        <v>210</v>
      </c>
      <c r="K151" s="1">
        <v>0.58571428571428574</v>
      </c>
      <c r="L151">
        <v>3</v>
      </c>
      <c r="M151">
        <v>1</v>
      </c>
      <c r="N151" s="1">
        <v>3</v>
      </c>
    </row>
    <row r="152" spans="1:14" x14ac:dyDescent="0.2">
      <c r="A152" t="s">
        <v>52</v>
      </c>
      <c r="B152" t="s">
        <v>117</v>
      </c>
      <c r="C152" t="s">
        <v>53</v>
      </c>
      <c r="D152">
        <v>37609</v>
      </c>
      <c r="E152" t="s">
        <v>18</v>
      </c>
      <c r="F152">
        <v>581</v>
      </c>
      <c r="G152">
        <v>400</v>
      </c>
      <c r="H152" s="1">
        <v>1.4524999999999999</v>
      </c>
      <c r="I152">
        <v>86</v>
      </c>
      <c r="J152">
        <v>200</v>
      </c>
      <c r="K152" s="1">
        <v>0.43</v>
      </c>
      <c r="L152">
        <v>3</v>
      </c>
      <c r="M152">
        <v>1</v>
      </c>
      <c r="N152" s="1">
        <v>3</v>
      </c>
    </row>
    <row r="153" spans="1:14" x14ac:dyDescent="0.2">
      <c r="A153" t="s">
        <v>54</v>
      </c>
      <c r="B153" t="s">
        <v>117</v>
      </c>
      <c r="C153" t="s">
        <v>55</v>
      </c>
      <c r="D153">
        <v>35976</v>
      </c>
      <c r="E153" t="s">
        <v>38</v>
      </c>
      <c r="F153">
        <v>512</v>
      </c>
      <c r="G153">
        <v>420.00000000000011</v>
      </c>
      <c r="H153" s="1">
        <v>1.2190476190476187</v>
      </c>
      <c r="I153">
        <v>68</v>
      </c>
      <c r="J153">
        <v>210.00000000000006</v>
      </c>
      <c r="K153" s="1">
        <v>0.32380952380952371</v>
      </c>
      <c r="L153">
        <v>2</v>
      </c>
      <c r="M153">
        <v>1</v>
      </c>
      <c r="N153" s="1">
        <v>2</v>
      </c>
    </row>
    <row r="154" spans="1:14" x14ac:dyDescent="0.2">
      <c r="A154" t="s">
        <v>56</v>
      </c>
      <c r="B154" t="s">
        <v>117</v>
      </c>
      <c r="C154" t="s">
        <v>57</v>
      </c>
      <c r="D154">
        <v>34435</v>
      </c>
      <c r="E154" t="s">
        <v>58</v>
      </c>
      <c r="F154">
        <v>468</v>
      </c>
      <c r="G154">
        <v>419.99999999999994</v>
      </c>
      <c r="H154" s="1">
        <v>1.1142857142857145</v>
      </c>
      <c r="I154">
        <v>35</v>
      </c>
      <c r="J154">
        <v>209.99999999999997</v>
      </c>
      <c r="K154" s="1">
        <v>0.16666666666666669</v>
      </c>
      <c r="L154">
        <v>0</v>
      </c>
      <c r="M154">
        <v>1</v>
      </c>
      <c r="N154" s="1">
        <v>0</v>
      </c>
    </row>
    <row r="155" spans="1:14" x14ac:dyDescent="0.2">
      <c r="A155" t="s">
        <v>59</v>
      </c>
      <c r="B155" t="s">
        <v>117</v>
      </c>
      <c r="C155" t="s">
        <v>60</v>
      </c>
      <c r="D155">
        <v>36843</v>
      </c>
      <c r="E155" t="s">
        <v>29</v>
      </c>
      <c r="F155">
        <v>520</v>
      </c>
      <c r="G155">
        <v>410</v>
      </c>
      <c r="H155" s="1">
        <v>1.2682926829268293</v>
      </c>
      <c r="I155">
        <v>173</v>
      </c>
      <c r="J155">
        <v>205</v>
      </c>
      <c r="K155" s="1">
        <v>0.84390243902439022</v>
      </c>
      <c r="L155">
        <v>2</v>
      </c>
      <c r="M155">
        <v>1</v>
      </c>
      <c r="N155" s="1">
        <v>2</v>
      </c>
    </row>
    <row r="156" spans="1:14" x14ac:dyDescent="0.2">
      <c r="A156" t="s">
        <v>61</v>
      </c>
      <c r="B156" t="s">
        <v>117</v>
      </c>
      <c r="C156" t="s">
        <v>62</v>
      </c>
      <c r="D156">
        <v>35966</v>
      </c>
      <c r="E156" t="s">
        <v>29</v>
      </c>
      <c r="F156">
        <v>506</v>
      </c>
      <c r="G156">
        <v>420</v>
      </c>
      <c r="H156" s="1">
        <v>1.2047619047619047</v>
      </c>
      <c r="I156">
        <v>147</v>
      </c>
      <c r="J156">
        <v>210</v>
      </c>
      <c r="K156" s="1">
        <v>0.7</v>
      </c>
      <c r="L156">
        <v>3</v>
      </c>
      <c r="M156">
        <v>1</v>
      </c>
      <c r="N156" s="1">
        <v>3</v>
      </c>
    </row>
    <row r="157" spans="1:14" x14ac:dyDescent="0.2">
      <c r="A157" t="s">
        <v>63</v>
      </c>
      <c r="B157" t="s">
        <v>117</v>
      </c>
      <c r="C157" t="s">
        <v>64</v>
      </c>
      <c r="D157">
        <v>38085</v>
      </c>
      <c r="E157" t="s">
        <v>18</v>
      </c>
      <c r="F157">
        <v>389</v>
      </c>
      <c r="G157">
        <v>399.99999999999977</v>
      </c>
      <c r="H157" s="1">
        <v>0.97250000000000059</v>
      </c>
      <c r="I157">
        <v>36</v>
      </c>
      <c r="J157">
        <v>199.99999999999989</v>
      </c>
      <c r="K157" s="1">
        <v>0.1800000000000001</v>
      </c>
      <c r="L157">
        <v>1</v>
      </c>
      <c r="M157">
        <v>1</v>
      </c>
      <c r="N157" s="1">
        <v>1</v>
      </c>
    </row>
    <row r="158" spans="1:14" x14ac:dyDescent="0.2">
      <c r="A158" t="s">
        <v>65</v>
      </c>
      <c r="B158" t="s">
        <v>117</v>
      </c>
      <c r="C158" t="s">
        <v>66</v>
      </c>
      <c r="D158">
        <v>6700</v>
      </c>
      <c r="E158" t="s">
        <v>26</v>
      </c>
      <c r="F158">
        <v>881</v>
      </c>
      <c r="G158">
        <v>490</v>
      </c>
      <c r="H158" s="1">
        <v>1.7979591836734694</v>
      </c>
      <c r="I158">
        <v>43</v>
      </c>
      <c r="J158">
        <v>245</v>
      </c>
      <c r="K158" s="1">
        <v>0.17551020408163265</v>
      </c>
      <c r="L158">
        <v>0</v>
      </c>
      <c r="M158">
        <v>1</v>
      </c>
      <c r="N158" s="1">
        <v>0</v>
      </c>
    </row>
    <row r="159" spans="1:14" x14ac:dyDescent="0.2">
      <c r="A159" t="s">
        <v>67</v>
      </c>
      <c r="B159" t="s">
        <v>117</v>
      </c>
      <c r="C159" t="s">
        <v>68</v>
      </c>
      <c r="D159">
        <v>23218</v>
      </c>
      <c r="E159" t="s">
        <v>18</v>
      </c>
      <c r="F159">
        <v>564</v>
      </c>
      <c r="G159">
        <v>400.00000000000011</v>
      </c>
      <c r="H159" s="1">
        <v>1.4099999999999997</v>
      </c>
      <c r="I159">
        <v>149</v>
      </c>
      <c r="J159">
        <v>200.00000000000006</v>
      </c>
      <c r="K159" s="1">
        <v>0.74499999999999977</v>
      </c>
      <c r="L159">
        <v>2</v>
      </c>
      <c r="M159">
        <v>1</v>
      </c>
      <c r="N159" s="1">
        <v>2</v>
      </c>
    </row>
    <row r="160" spans="1:14" x14ac:dyDescent="0.2">
      <c r="A160" t="s">
        <v>69</v>
      </c>
      <c r="B160" t="s">
        <v>117</v>
      </c>
      <c r="C160" t="s">
        <v>70</v>
      </c>
      <c r="D160">
        <v>36910</v>
      </c>
      <c r="E160" t="s">
        <v>29</v>
      </c>
      <c r="F160">
        <v>408</v>
      </c>
      <c r="G160">
        <v>420</v>
      </c>
      <c r="H160" s="1">
        <v>0.97142857142857142</v>
      </c>
      <c r="I160">
        <v>210</v>
      </c>
      <c r="J160">
        <v>210</v>
      </c>
      <c r="K160" s="1">
        <v>1</v>
      </c>
      <c r="L160">
        <v>2</v>
      </c>
      <c r="M160">
        <v>1</v>
      </c>
      <c r="N160" s="1">
        <v>2</v>
      </c>
    </row>
    <row r="161" spans="1:14" x14ac:dyDescent="0.2">
      <c r="A161" t="s">
        <v>71</v>
      </c>
      <c r="B161" t="s">
        <v>117</v>
      </c>
      <c r="C161" t="s">
        <v>72</v>
      </c>
      <c r="D161">
        <v>37521</v>
      </c>
      <c r="E161" t="s">
        <v>29</v>
      </c>
      <c r="F161">
        <v>559</v>
      </c>
      <c r="G161">
        <v>420</v>
      </c>
      <c r="H161" s="1">
        <v>1.3309523809523809</v>
      </c>
      <c r="I161">
        <v>135</v>
      </c>
      <c r="J161">
        <v>210</v>
      </c>
      <c r="K161" s="1">
        <v>0.6428571428571429</v>
      </c>
      <c r="L161">
        <v>4</v>
      </c>
      <c r="M161">
        <v>1</v>
      </c>
      <c r="N161" s="1">
        <v>4</v>
      </c>
    </row>
    <row r="162" spans="1:14" x14ac:dyDescent="0.2">
      <c r="A162" t="s">
        <v>73</v>
      </c>
      <c r="B162" t="s">
        <v>117</v>
      </c>
      <c r="C162" t="s">
        <v>74</v>
      </c>
      <c r="D162">
        <v>36468</v>
      </c>
      <c r="E162" t="s">
        <v>43</v>
      </c>
      <c r="F162">
        <v>525</v>
      </c>
      <c r="G162">
        <v>420</v>
      </c>
      <c r="H162" s="1">
        <v>1.25</v>
      </c>
      <c r="I162">
        <v>126</v>
      </c>
      <c r="J162">
        <v>210</v>
      </c>
      <c r="K162" s="1">
        <v>0.6</v>
      </c>
      <c r="L162">
        <v>4</v>
      </c>
      <c r="M162">
        <v>1</v>
      </c>
      <c r="N162" s="1">
        <v>4</v>
      </c>
    </row>
    <row r="163" spans="1:14" x14ac:dyDescent="0.2">
      <c r="A163" t="s">
        <v>75</v>
      </c>
      <c r="B163" t="s">
        <v>117</v>
      </c>
      <c r="C163" t="s">
        <v>76</v>
      </c>
      <c r="D163">
        <v>37968</v>
      </c>
      <c r="E163" t="s">
        <v>29</v>
      </c>
    </row>
    <row r="164" spans="1:14" x14ac:dyDescent="0.2">
      <c r="A164" t="s">
        <v>77</v>
      </c>
      <c r="B164" t="s">
        <v>117</v>
      </c>
      <c r="C164" t="s">
        <v>78</v>
      </c>
      <c r="D164">
        <v>6997</v>
      </c>
      <c r="E164" t="s">
        <v>43</v>
      </c>
      <c r="F164">
        <v>364</v>
      </c>
      <c r="G164">
        <v>420</v>
      </c>
      <c r="H164" s="1">
        <v>0.8666666666666667</v>
      </c>
      <c r="I164">
        <v>49</v>
      </c>
      <c r="J164">
        <v>210</v>
      </c>
      <c r="K164" s="1">
        <v>0.23333333333333334</v>
      </c>
      <c r="L164">
        <v>1</v>
      </c>
      <c r="M164">
        <v>1</v>
      </c>
      <c r="N164" s="1">
        <v>1</v>
      </c>
    </row>
    <row r="165" spans="1:14" x14ac:dyDescent="0.2">
      <c r="A165" t="s">
        <v>79</v>
      </c>
      <c r="B165" t="s">
        <v>117</v>
      </c>
      <c r="C165" t="s">
        <v>80</v>
      </c>
      <c r="D165">
        <v>35419</v>
      </c>
      <c r="E165" t="s">
        <v>58</v>
      </c>
      <c r="F165">
        <v>584</v>
      </c>
      <c r="G165">
        <v>420</v>
      </c>
      <c r="H165" s="1">
        <v>1.3904761904761904</v>
      </c>
      <c r="I165">
        <v>53</v>
      </c>
      <c r="J165">
        <v>210</v>
      </c>
      <c r="K165" s="1">
        <v>0.25238095238095237</v>
      </c>
      <c r="L165">
        <v>1</v>
      </c>
      <c r="M165">
        <v>1</v>
      </c>
      <c r="N165" s="1">
        <v>1</v>
      </c>
    </row>
    <row r="166" spans="1:14" x14ac:dyDescent="0.2">
      <c r="A166" t="s">
        <v>81</v>
      </c>
      <c r="B166" t="s">
        <v>117</v>
      </c>
      <c r="C166" t="s">
        <v>82</v>
      </c>
      <c r="D166">
        <v>5715</v>
      </c>
      <c r="E166" t="s">
        <v>58</v>
      </c>
      <c r="F166">
        <v>554</v>
      </c>
      <c r="G166">
        <v>420.00000000000011</v>
      </c>
      <c r="H166" s="1">
        <v>1.3190476190476186</v>
      </c>
      <c r="I166">
        <v>147</v>
      </c>
      <c r="J166">
        <v>210.00000000000006</v>
      </c>
      <c r="K166" s="1">
        <v>0.69999999999999984</v>
      </c>
      <c r="L166">
        <v>1</v>
      </c>
      <c r="M166">
        <v>1</v>
      </c>
      <c r="N166" s="1">
        <v>1</v>
      </c>
    </row>
    <row r="167" spans="1:14" x14ac:dyDescent="0.2">
      <c r="A167" t="s">
        <v>83</v>
      </c>
      <c r="B167" t="s">
        <v>117</v>
      </c>
      <c r="C167" t="s">
        <v>84</v>
      </c>
      <c r="D167">
        <v>8017</v>
      </c>
      <c r="E167" t="s">
        <v>85</v>
      </c>
      <c r="F167">
        <v>466</v>
      </c>
      <c r="G167">
        <v>420</v>
      </c>
      <c r="H167" s="1">
        <v>1.1095238095238096</v>
      </c>
      <c r="I167">
        <v>263</v>
      </c>
      <c r="J167">
        <v>210</v>
      </c>
      <c r="K167" s="1">
        <v>1.2523809523809524</v>
      </c>
      <c r="L167">
        <v>3</v>
      </c>
      <c r="M167">
        <v>1</v>
      </c>
      <c r="N167" s="1">
        <v>3</v>
      </c>
    </row>
    <row r="168" spans="1:14" x14ac:dyDescent="0.2">
      <c r="A168" t="s">
        <v>86</v>
      </c>
      <c r="B168" t="s">
        <v>117</v>
      </c>
      <c r="C168" t="s">
        <v>87</v>
      </c>
      <c r="D168">
        <v>13279</v>
      </c>
      <c r="E168" t="s">
        <v>26</v>
      </c>
      <c r="F168">
        <v>369</v>
      </c>
      <c r="G168">
        <v>450</v>
      </c>
      <c r="H168" s="1">
        <v>0.82</v>
      </c>
      <c r="I168">
        <v>30</v>
      </c>
      <c r="J168">
        <v>225</v>
      </c>
      <c r="K168" s="1">
        <v>0.13333333333333333</v>
      </c>
      <c r="L168">
        <v>1</v>
      </c>
      <c r="M168">
        <v>1</v>
      </c>
      <c r="N168" s="1">
        <v>1</v>
      </c>
    </row>
    <row r="169" spans="1:14" x14ac:dyDescent="0.2">
      <c r="A169" t="s">
        <v>88</v>
      </c>
      <c r="B169" t="s">
        <v>117</v>
      </c>
      <c r="C169" t="s">
        <v>89</v>
      </c>
      <c r="D169">
        <v>12670</v>
      </c>
      <c r="E169" t="s">
        <v>90</v>
      </c>
      <c r="F169">
        <v>457</v>
      </c>
      <c r="G169">
        <v>420</v>
      </c>
      <c r="H169" s="1">
        <v>1.088095238095238</v>
      </c>
      <c r="I169">
        <v>307</v>
      </c>
      <c r="J169">
        <v>210</v>
      </c>
      <c r="K169" s="1">
        <v>1.4619047619047618</v>
      </c>
      <c r="L169">
        <v>4</v>
      </c>
      <c r="M169">
        <v>1</v>
      </c>
      <c r="N169" s="1">
        <v>4</v>
      </c>
    </row>
    <row r="170" spans="1:14" x14ac:dyDescent="0.2">
      <c r="A170" t="s">
        <v>91</v>
      </c>
      <c r="B170" t="s">
        <v>117</v>
      </c>
      <c r="C170" t="s">
        <v>92</v>
      </c>
      <c r="D170">
        <v>6947</v>
      </c>
      <c r="E170" t="s">
        <v>85</v>
      </c>
      <c r="F170">
        <v>285</v>
      </c>
      <c r="G170">
        <v>420</v>
      </c>
      <c r="H170" s="1">
        <v>0.6785714285714286</v>
      </c>
      <c r="I170">
        <v>59</v>
      </c>
      <c r="J170">
        <v>210</v>
      </c>
      <c r="K170" s="1">
        <v>0.28095238095238095</v>
      </c>
      <c r="L170">
        <v>2</v>
      </c>
      <c r="M170">
        <v>1</v>
      </c>
      <c r="N170" s="1">
        <v>2</v>
      </c>
    </row>
    <row r="171" spans="1:14" x14ac:dyDescent="0.2">
      <c r="A171" t="s">
        <v>93</v>
      </c>
      <c r="B171" t="s">
        <v>117</v>
      </c>
      <c r="C171" t="s">
        <v>94</v>
      </c>
      <c r="D171">
        <v>38068</v>
      </c>
      <c r="E171" t="s">
        <v>18</v>
      </c>
      <c r="F171">
        <v>277</v>
      </c>
      <c r="G171">
        <v>400.00000000000011</v>
      </c>
      <c r="H171" s="1">
        <v>0.69249999999999978</v>
      </c>
      <c r="I171">
        <v>21</v>
      </c>
      <c r="J171">
        <v>200.00000000000006</v>
      </c>
      <c r="K171" s="1">
        <v>0.10499999999999997</v>
      </c>
      <c r="L171">
        <v>0</v>
      </c>
      <c r="M171">
        <v>1</v>
      </c>
      <c r="N171" s="1">
        <v>0</v>
      </c>
    </row>
    <row r="172" spans="1:14" x14ac:dyDescent="0.2">
      <c r="A172" t="s">
        <v>95</v>
      </c>
      <c r="B172" t="s">
        <v>117</v>
      </c>
      <c r="C172" t="s">
        <v>96</v>
      </c>
      <c r="D172">
        <v>38102</v>
      </c>
      <c r="E172" t="s">
        <v>18</v>
      </c>
      <c r="F172">
        <v>222</v>
      </c>
      <c r="G172">
        <v>400.00000000000006</v>
      </c>
      <c r="H172" s="1">
        <v>0.55499999999999994</v>
      </c>
      <c r="I172">
        <v>59</v>
      </c>
      <c r="J172">
        <v>200.00000000000003</v>
      </c>
      <c r="K172" s="1">
        <v>0.29499999999999998</v>
      </c>
      <c r="L172">
        <v>0</v>
      </c>
      <c r="M172">
        <v>1</v>
      </c>
      <c r="N172" s="1">
        <v>0</v>
      </c>
    </row>
    <row r="173" spans="1:14" x14ac:dyDescent="0.2">
      <c r="A173" t="s">
        <v>97</v>
      </c>
      <c r="B173" t="s">
        <v>117</v>
      </c>
      <c r="C173" t="s">
        <v>98</v>
      </c>
      <c r="D173">
        <v>34130</v>
      </c>
      <c r="E173" t="s">
        <v>29</v>
      </c>
      <c r="F173">
        <v>317</v>
      </c>
      <c r="G173">
        <v>420</v>
      </c>
      <c r="H173" s="1">
        <v>0.75476190476190474</v>
      </c>
      <c r="I173">
        <v>36</v>
      </c>
      <c r="J173">
        <v>210</v>
      </c>
      <c r="K173" s="1">
        <v>0.17142857142857143</v>
      </c>
      <c r="L173">
        <v>2</v>
      </c>
      <c r="M173">
        <v>1</v>
      </c>
      <c r="N173" s="1">
        <v>2</v>
      </c>
    </row>
    <row r="174" spans="1:14" x14ac:dyDescent="0.2">
      <c r="A174" t="s">
        <v>99</v>
      </c>
      <c r="B174" t="s">
        <v>117</v>
      </c>
      <c r="C174" t="s">
        <v>100</v>
      </c>
      <c r="D174">
        <v>36946</v>
      </c>
      <c r="E174" t="s">
        <v>85</v>
      </c>
      <c r="F174">
        <v>286</v>
      </c>
      <c r="G174">
        <v>420</v>
      </c>
      <c r="H174" s="1">
        <v>0.68095238095238098</v>
      </c>
      <c r="I174">
        <v>16</v>
      </c>
      <c r="J174">
        <v>210</v>
      </c>
      <c r="K174" s="1">
        <v>7.6190476190476197E-2</v>
      </c>
      <c r="L174">
        <v>0</v>
      </c>
      <c r="M174">
        <v>1</v>
      </c>
      <c r="N174" s="1">
        <v>0</v>
      </c>
    </row>
    <row r="175" spans="1:14" x14ac:dyDescent="0.2">
      <c r="A175" t="s">
        <v>101</v>
      </c>
      <c r="B175" t="s">
        <v>117</v>
      </c>
      <c r="C175" t="s">
        <v>102</v>
      </c>
      <c r="D175">
        <v>36948</v>
      </c>
      <c r="E175" t="s">
        <v>85</v>
      </c>
      <c r="F175">
        <v>346</v>
      </c>
      <c r="G175">
        <v>420</v>
      </c>
      <c r="H175" s="1">
        <v>0.82380952380952377</v>
      </c>
      <c r="I175">
        <v>5</v>
      </c>
      <c r="J175">
        <v>210</v>
      </c>
      <c r="K175" s="1">
        <v>2.3809523809523808E-2</v>
      </c>
      <c r="L175">
        <v>0</v>
      </c>
      <c r="M175">
        <v>1</v>
      </c>
      <c r="N175" s="1">
        <v>0</v>
      </c>
    </row>
    <row r="176" spans="1:14" x14ac:dyDescent="0.2">
      <c r="A176" t="s">
        <v>103</v>
      </c>
      <c r="B176" t="s">
        <v>117</v>
      </c>
      <c r="C176" t="s">
        <v>104</v>
      </c>
      <c r="D176">
        <v>35987</v>
      </c>
      <c r="E176" t="s">
        <v>26</v>
      </c>
      <c r="F176">
        <v>309</v>
      </c>
      <c r="G176">
        <v>475</v>
      </c>
      <c r="H176" s="1">
        <v>0.65052631578947373</v>
      </c>
      <c r="I176">
        <v>144</v>
      </c>
      <c r="J176">
        <v>237.5</v>
      </c>
      <c r="K176" s="1">
        <v>0.60631578947368425</v>
      </c>
      <c r="L176">
        <v>1</v>
      </c>
      <c r="M176">
        <v>1</v>
      </c>
      <c r="N176" s="1">
        <v>1</v>
      </c>
    </row>
    <row r="177" spans="1:14" x14ac:dyDescent="0.2">
      <c r="A177" t="s">
        <v>105</v>
      </c>
      <c r="B177" t="s">
        <v>117</v>
      </c>
      <c r="C177" t="s">
        <v>106</v>
      </c>
      <c r="D177">
        <v>13228</v>
      </c>
      <c r="E177" t="s">
        <v>90</v>
      </c>
      <c r="F177">
        <v>239</v>
      </c>
      <c r="G177">
        <v>420</v>
      </c>
      <c r="H177" s="1">
        <v>0.56904761904761902</v>
      </c>
      <c r="I177">
        <v>16</v>
      </c>
      <c r="J177">
        <v>210</v>
      </c>
      <c r="K177" s="1">
        <v>7.6190476190476197E-2</v>
      </c>
      <c r="L177">
        <v>1</v>
      </c>
      <c r="M177">
        <v>1</v>
      </c>
      <c r="N177" s="1">
        <v>1</v>
      </c>
    </row>
    <row r="178" spans="1:14" x14ac:dyDescent="0.2">
      <c r="A178" t="s">
        <v>107</v>
      </c>
      <c r="B178" t="s">
        <v>117</v>
      </c>
      <c r="C178" t="s">
        <v>108</v>
      </c>
      <c r="D178">
        <v>37974</v>
      </c>
      <c r="E178" t="s">
        <v>90</v>
      </c>
      <c r="F178">
        <v>294</v>
      </c>
      <c r="G178">
        <v>420</v>
      </c>
      <c r="H178" s="1">
        <v>0.7</v>
      </c>
      <c r="I178">
        <v>107</v>
      </c>
      <c r="J178">
        <v>210</v>
      </c>
      <c r="K178" s="1">
        <v>0.50952380952380949</v>
      </c>
      <c r="L178">
        <v>2</v>
      </c>
      <c r="M178">
        <v>1</v>
      </c>
      <c r="N178" s="1">
        <v>2</v>
      </c>
    </row>
    <row r="179" spans="1:14" x14ac:dyDescent="0.2">
      <c r="A179" t="s">
        <v>109</v>
      </c>
      <c r="B179" t="s">
        <v>117</v>
      </c>
      <c r="C179" t="s">
        <v>110</v>
      </c>
      <c r="D179">
        <v>35187</v>
      </c>
      <c r="E179" t="s">
        <v>58</v>
      </c>
      <c r="F179">
        <v>420</v>
      </c>
      <c r="G179">
        <v>420</v>
      </c>
      <c r="H179" s="1">
        <v>1</v>
      </c>
      <c r="I179">
        <v>62</v>
      </c>
      <c r="J179">
        <v>210</v>
      </c>
      <c r="K179" s="1">
        <v>0.29523809523809524</v>
      </c>
      <c r="L179">
        <v>1</v>
      </c>
      <c r="M179">
        <v>1</v>
      </c>
      <c r="N179" s="1">
        <v>1</v>
      </c>
    </row>
    <row r="180" spans="1:14" x14ac:dyDescent="0.2">
      <c r="A180" t="s">
        <v>111</v>
      </c>
      <c r="B180" t="s">
        <v>117</v>
      </c>
      <c r="C180" t="s">
        <v>112</v>
      </c>
      <c r="D180">
        <v>35786</v>
      </c>
      <c r="E180" t="s">
        <v>90</v>
      </c>
      <c r="F180">
        <v>450</v>
      </c>
      <c r="G180">
        <v>420</v>
      </c>
      <c r="H180" s="1">
        <v>1.0714285714285714</v>
      </c>
      <c r="I180">
        <v>74</v>
      </c>
      <c r="J180">
        <v>210</v>
      </c>
      <c r="K180" s="1">
        <v>0.35238095238095241</v>
      </c>
      <c r="L180">
        <v>1</v>
      </c>
      <c r="M180">
        <v>1</v>
      </c>
      <c r="N180" s="1">
        <v>1</v>
      </c>
    </row>
    <row r="181" spans="1:14" x14ac:dyDescent="0.2">
      <c r="A181" t="s">
        <v>113</v>
      </c>
      <c r="B181" t="s">
        <v>117</v>
      </c>
      <c r="C181" t="s">
        <v>114</v>
      </c>
      <c r="D181">
        <v>34716</v>
      </c>
      <c r="E181" t="s">
        <v>26</v>
      </c>
      <c r="F181">
        <v>236</v>
      </c>
      <c r="G181">
        <v>490.00000000000023</v>
      </c>
      <c r="H181" s="1">
        <v>0.48163265306122427</v>
      </c>
      <c r="I181">
        <v>6</v>
      </c>
      <c r="J181">
        <v>245.00000000000011</v>
      </c>
      <c r="K181" s="1">
        <v>2.4489795918367335E-2</v>
      </c>
      <c r="L181">
        <v>0</v>
      </c>
      <c r="M181">
        <v>1</v>
      </c>
      <c r="N181" s="1">
        <v>0</v>
      </c>
    </row>
    <row r="182" spans="1:14" x14ac:dyDescent="0.2">
      <c r="A182" t="s">
        <v>15</v>
      </c>
      <c r="B182" t="s">
        <v>118</v>
      </c>
      <c r="C182" t="s">
        <v>17</v>
      </c>
      <c r="D182">
        <v>35592</v>
      </c>
      <c r="E182" t="s">
        <v>18</v>
      </c>
      <c r="F182">
        <v>1811</v>
      </c>
      <c r="G182">
        <v>319.99999999999994</v>
      </c>
      <c r="H182" s="1">
        <v>5.6593750000000007</v>
      </c>
      <c r="I182">
        <v>1644</v>
      </c>
      <c r="J182">
        <v>159.99999999999997</v>
      </c>
      <c r="K182" s="1">
        <v>10.275000000000002</v>
      </c>
      <c r="L182">
        <v>0</v>
      </c>
      <c r="M182">
        <v>1</v>
      </c>
      <c r="N182" s="1">
        <v>0</v>
      </c>
    </row>
    <row r="183" spans="1:14" x14ac:dyDescent="0.2">
      <c r="A183" t="s">
        <v>19</v>
      </c>
      <c r="B183" t="s">
        <v>118</v>
      </c>
      <c r="C183" t="s">
        <v>20</v>
      </c>
      <c r="D183">
        <v>37216</v>
      </c>
      <c r="E183" t="s">
        <v>21</v>
      </c>
      <c r="F183">
        <v>553</v>
      </c>
      <c r="G183">
        <v>336</v>
      </c>
      <c r="H183" s="1">
        <v>1.6458333333333333</v>
      </c>
      <c r="I183">
        <v>147</v>
      </c>
      <c r="J183">
        <v>168</v>
      </c>
      <c r="K183" s="1">
        <v>0.875</v>
      </c>
      <c r="L183">
        <v>5</v>
      </c>
      <c r="M183">
        <v>1</v>
      </c>
      <c r="N183" s="1">
        <v>5</v>
      </c>
    </row>
    <row r="184" spans="1:14" x14ac:dyDescent="0.2">
      <c r="A184" t="s">
        <v>22</v>
      </c>
      <c r="B184" t="s">
        <v>118</v>
      </c>
      <c r="C184" t="s">
        <v>23</v>
      </c>
      <c r="D184">
        <v>37257</v>
      </c>
      <c r="E184" t="s">
        <v>18</v>
      </c>
      <c r="F184">
        <v>609</v>
      </c>
      <c r="G184">
        <v>320.00000000000017</v>
      </c>
      <c r="H184" s="1">
        <v>1.9031249999999991</v>
      </c>
      <c r="I184">
        <v>73</v>
      </c>
      <c r="J184">
        <v>160.00000000000009</v>
      </c>
      <c r="K184" s="1">
        <v>0.45624999999999977</v>
      </c>
      <c r="L184">
        <v>2</v>
      </c>
      <c r="M184">
        <v>1</v>
      </c>
      <c r="N184" s="1">
        <v>2</v>
      </c>
    </row>
    <row r="185" spans="1:14" x14ac:dyDescent="0.2">
      <c r="A185" t="s">
        <v>24</v>
      </c>
      <c r="B185" t="s">
        <v>118</v>
      </c>
      <c r="C185" t="s">
        <v>25</v>
      </c>
      <c r="D185">
        <v>35172</v>
      </c>
      <c r="E185" t="s">
        <v>26</v>
      </c>
      <c r="F185">
        <v>1013</v>
      </c>
      <c r="G185">
        <v>380</v>
      </c>
      <c r="H185" s="1">
        <v>2.6657894736842107</v>
      </c>
      <c r="I185">
        <v>47</v>
      </c>
      <c r="J185">
        <v>190</v>
      </c>
      <c r="K185" s="1">
        <v>0.24736842105263157</v>
      </c>
      <c r="L185">
        <v>1</v>
      </c>
      <c r="M185">
        <v>1</v>
      </c>
      <c r="N185" s="1">
        <v>1</v>
      </c>
    </row>
    <row r="186" spans="1:14" x14ac:dyDescent="0.2">
      <c r="A186" t="s">
        <v>27</v>
      </c>
      <c r="B186" t="s">
        <v>118</v>
      </c>
      <c r="C186" t="s">
        <v>28</v>
      </c>
      <c r="D186">
        <v>38116</v>
      </c>
      <c r="E186" t="s">
        <v>29</v>
      </c>
    </row>
    <row r="187" spans="1:14" x14ac:dyDescent="0.2">
      <c r="A187" t="s">
        <v>30</v>
      </c>
      <c r="B187" t="s">
        <v>118</v>
      </c>
      <c r="C187" t="s">
        <v>31</v>
      </c>
      <c r="D187">
        <v>38014</v>
      </c>
      <c r="E187" t="s">
        <v>21</v>
      </c>
      <c r="F187">
        <v>439</v>
      </c>
      <c r="G187">
        <v>336</v>
      </c>
      <c r="H187" s="1">
        <v>1.3065476190476191</v>
      </c>
      <c r="I187">
        <v>173</v>
      </c>
      <c r="J187">
        <v>168</v>
      </c>
      <c r="K187" s="1">
        <v>1.0297619047619047</v>
      </c>
      <c r="L187">
        <v>2</v>
      </c>
      <c r="M187">
        <v>1</v>
      </c>
      <c r="N187" s="1">
        <v>2</v>
      </c>
    </row>
    <row r="188" spans="1:14" x14ac:dyDescent="0.2">
      <c r="A188" t="s">
        <v>32</v>
      </c>
      <c r="B188" t="s">
        <v>118</v>
      </c>
      <c r="C188" t="s">
        <v>33</v>
      </c>
      <c r="D188">
        <v>37839</v>
      </c>
      <c r="E188" t="s">
        <v>18</v>
      </c>
      <c r="F188">
        <v>357</v>
      </c>
      <c r="G188">
        <v>320.00000000000017</v>
      </c>
      <c r="H188" s="1">
        <v>1.1156249999999994</v>
      </c>
      <c r="I188">
        <v>109</v>
      </c>
      <c r="J188">
        <v>160.00000000000009</v>
      </c>
      <c r="K188" s="1">
        <v>0.68124999999999969</v>
      </c>
      <c r="L188">
        <v>6</v>
      </c>
      <c r="M188">
        <v>1</v>
      </c>
      <c r="N188" s="1">
        <v>6</v>
      </c>
    </row>
    <row r="189" spans="1:14" x14ac:dyDescent="0.2">
      <c r="A189" t="s">
        <v>34</v>
      </c>
      <c r="B189" t="s">
        <v>118</v>
      </c>
      <c r="C189" t="s">
        <v>35</v>
      </c>
      <c r="D189">
        <v>35997</v>
      </c>
      <c r="E189" t="s">
        <v>21</v>
      </c>
      <c r="F189">
        <v>381</v>
      </c>
      <c r="G189">
        <v>336</v>
      </c>
      <c r="H189" s="1">
        <v>1.1339285714285714</v>
      </c>
      <c r="I189">
        <v>38</v>
      </c>
      <c r="J189">
        <v>168</v>
      </c>
      <c r="K189" s="1">
        <v>0.22619047619047619</v>
      </c>
      <c r="L189">
        <v>2</v>
      </c>
      <c r="M189">
        <v>1</v>
      </c>
      <c r="N189" s="1">
        <v>2</v>
      </c>
    </row>
    <row r="190" spans="1:14" x14ac:dyDescent="0.2">
      <c r="A190" t="s">
        <v>36</v>
      </c>
      <c r="B190" t="s">
        <v>118</v>
      </c>
      <c r="C190" t="s">
        <v>37</v>
      </c>
      <c r="D190">
        <v>13552</v>
      </c>
      <c r="E190" t="s">
        <v>38</v>
      </c>
      <c r="F190">
        <v>506</v>
      </c>
      <c r="G190">
        <v>336</v>
      </c>
      <c r="H190" s="1">
        <v>1.5059523809523809</v>
      </c>
      <c r="I190">
        <v>108</v>
      </c>
      <c r="J190">
        <v>168</v>
      </c>
      <c r="K190" s="1">
        <v>0.6428571428571429</v>
      </c>
      <c r="L190">
        <v>2</v>
      </c>
      <c r="M190">
        <v>1</v>
      </c>
      <c r="N190" s="1">
        <v>2</v>
      </c>
    </row>
    <row r="191" spans="1:14" x14ac:dyDescent="0.2">
      <c r="A191" t="s">
        <v>39</v>
      </c>
      <c r="B191" t="s">
        <v>118</v>
      </c>
      <c r="C191" t="s">
        <v>40</v>
      </c>
      <c r="D191">
        <v>35448</v>
      </c>
      <c r="E191" t="s">
        <v>26</v>
      </c>
      <c r="F191">
        <v>607</v>
      </c>
      <c r="G191">
        <v>360</v>
      </c>
      <c r="H191" s="1">
        <v>1.6861111111111111</v>
      </c>
      <c r="I191">
        <v>236</v>
      </c>
      <c r="J191">
        <v>180</v>
      </c>
      <c r="K191" s="1">
        <v>1.3111111111111111</v>
      </c>
      <c r="L191">
        <v>2</v>
      </c>
      <c r="M191">
        <v>1</v>
      </c>
      <c r="N191" s="1">
        <v>2</v>
      </c>
    </row>
    <row r="192" spans="1:14" x14ac:dyDescent="0.2">
      <c r="A192" t="s">
        <v>41</v>
      </c>
      <c r="B192" t="s">
        <v>118</v>
      </c>
      <c r="C192" t="s">
        <v>42</v>
      </c>
      <c r="D192">
        <v>38114</v>
      </c>
      <c r="E192" t="s">
        <v>43</v>
      </c>
      <c r="F192">
        <v>407</v>
      </c>
      <c r="G192">
        <v>336</v>
      </c>
      <c r="H192" s="1">
        <v>1.2113095238095237</v>
      </c>
      <c r="I192">
        <v>264</v>
      </c>
      <c r="J192">
        <v>168</v>
      </c>
      <c r="K192" s="1">
        <v>1.5714285714285714</v>
      </c>
      <c r="L192">
        <v>4</v>
      </c>
      <c r="M192">
        <v>1</v>
      </c>
      <c r="N192" s="1">
        <v>4</v>
      </c>
    </row>
    <row r="193" spans="1:14" x14ac:dyDescent="0.2">
      <c r="A193" t="s">
        <v>44</v>
      </c>
      <c r="B193" t="s">
        <v>118</v>
      </c>
      <c r="C193" t="s">
        <v>45</v>
      </c>
      <c r="D193">
        <v>35614</v>
      </c>
      <c r="E193" t="s">
        <v>43</v>
      </c>
      <c r="F193">
        <v>361</v>
      </c>
      <c r="G193">
        <v>336</v>
      </c>
      <c r="H193" s="1">
        <v>1.0744047619047619</v>
      </c>
      <c r="I193">
        <v>36</v>
      </c>
      <c r="J193">
        <v>168</v>
      </c>
      <c r="K193" s="1">
        <v>0.21428571428571427</v>
      </c>
      <c r="L193">
        <v>0</v>
      </c>
      <c r="M193">
        <v>1</v>
      </c>
      <c r="N193" s="1">
        <v>0</v>
      </c>
    </row>
    <row r="194" spans="1:14" x14ac:dyDescent="0.2">
      <c r="A194" t="s">
        <v>46</v>
      </c>
      <c r="B194" t="s">
        <v>118</v>
      </c>
      <c r="C194" t="s">
        <v>47</v>
      </c>
      <c r="D194">
        <v>37408</v>
      </c>
      <c r="E194" t="s">
        <v>38</v>
      </c>
      <c r="F194">
        <v>292</v>
      </c>
      <c r="G194">
        <v>336</v>
      </c>
      <c r="H194" s="1">
        <v>0.86904761904761907</v>
      </c>
      <c r="I194">
        <v>43</v>
      </c>
      <c r="J194">
        <v>168</v>
      </c>
      <c r="K194" s="1">
        <v>0.25595238095238093</v>
      </c>
      <c r="L194">
        <v>1</v>
      </c>
      <c r="M194">
        <v>1</v>
      </c>
      <c r="N194" s="1">
        <v>1</v>
      </c>
    </row>
    <row r="195" spans="1:14" x14ac:dyDescent="0.2">
      <c r="A195" t="s">
        <v>48</v>
      </c>
      <c r="B195" t="s">
        <v>118</v>
      </c>
      <c r="C195" t="s">
        <v>49</v>
      </c>
      <c r="D195">
        <v>37292</v>
      </c>
      <c r="E195" t="s">
        <v>18</v>
      </c>
      <c r="F195">
        <v>248</v>
      </c>
      <c r="G195">
        <v>320.00000000000028</v>
      </c>
      <c r="H195" s="1">
        <v>0.77499999999999936</v>
      </c>
      <c r="I195">
        <v>92</v>
      </c>
      <c r="J195">
        <v>160.00000000000014</v>
      </c>
      <c r="K195" s="1">
        <v>0.57499999999999951</v>
      </c>
      <c r="L195">
        <v>3</v>
      </c>
      <c r="M195">
        <v>1</v>
      </c>
      <c r="N195" s="1">
        <v>3</v>
      </c>
    </row>
    <row r="196" spans="1:14" x14ac:dyDescent="0.2">
      <c r="A196" t="s">
        <v>50</v>
      </c>
      <c r="B196" t="s">
        <v>118</v>
      </c>
      <c r="C196" t="s">
        <v>51</v>
      </c>
      <c r="D196">
        <v>35909</v>
      </c>
      <c r="E196" t="s">
        <v>21</v>
      </c>
      <c r="F196">
        <v>397</v>
      </c>
      <c r="G196">
        <v>336</v>
      </c>
      <c r="H196" s="1">
        <v>1.1815476190476191</v>
      </c>
      <c r="I196">
        <v>61</v>
      </c>
      <c r="J196">
        <v>168</v>
      </c>
      <c r="K196" s="1">
        <v>0.36309523809523808</v>
      </c>
      <c r="L196">
        <v>2</v>
      </c>
      <c r="M196">
        <v>1</v>
      </c>
      <c r="N196" s="1">
        <v>2</v>
      </c>
    </row>
    <row r="197" spans="1:14" x14ac:dyDescent="0.2">
      <c r="A197" t="s">
        <v>52</v>
      </c>
      <c r="B197" t="s">
        <v>118</v>
      </c>
      <c r="C197" t="s">
        <v>53</v>
      </c>
      <c r="D197">
        <v>37609</v>
      </c>
      <c r="E197" t="s">
        <v>18</v>
      </c>
      <c r="F197">
        <v>342</v>
      </c>
      <c r="G197">
        <v>320</v>
      </c>
      <c r="H197" s="1">
        <v>1.0687500000000001</v>
      </c>
      <c r="I197">
        <v>92</v>
      </c>
      <c r="J197">
        <v>160</v>
      </c>
      <c r="K197" s="1">
        <v>0.57499999999999996</v>
      </c>
      <c r="L197">
        <v>4</v>
      </c>
      <c r="M197">
        <v>1</v>
      </c>
      <c r="N197" s="1">
        <v>4</v>
      </c>
    </row>
    <row r="198" spans="1:14" x14ac:dyDescent="0.2">
      <c r="A198" t="s">
        <v>54</v>
      </c>
      <c r="B198" t="s">
        <v>118</v>
      </c>
      <c r="C198" t="s">
        <v>55</v>
      </c>
      <c r="D198">
        <v>35976</v>
      </c>
      <c r="E198" t="s">
        <v>38</v>
      </c>
      <c r="F198">
        <v>345</v>
      </c>
      <c r="G198">
        <v>336.00000000000006</v>
      </c>
      <c r="H198" s="1">
        <v>1.0267857142857142</v>
      </c>
      <c r="I198">
        <v>19</v>
      </c>
      <c r="J198">
        <v>168.00000000000003</v>
      </c>
      <c r="K198" s="1">
        <v>0.11309523809523808</v>
      </c>
      <c r="L198">
        <v>1</v>
      </c>
      <c r="M198">
        <v>1</v>
      </c>
      <c r="N198" s="1">
        <v>1</v>
      </c>
    </row>
    <row r="199" spans="1:14" x14ac:dyDescent="0.2">
      <c r="A199" t="s">
        <v>56</v>
      </c>
      <c r="B199" t="s">
        <v>118</v>
      </c>
      <c r="C199" t="s">
        <v>57</v>
      </c>
      <c r="D199">
        <v>34435</v>
      </c>
      <c r="E199" t="s">
        <v>58</v>
      </c>
      <c r="F199">
        <v>634</v>
      </c>
      <c r="G199">
        <v>335.99999999999994</v>
      </c>
      <c r="H199" s="1">
        <v>1.8869047619047623</v>
      </c>
      <c r="I199">
        <v>84</v>
      </c>
      <c r="J199">
        <v>167.99999999999997</v>
      </c>
      <c r="K199" s="1">
        <v>0.50000000000000011</v>
      </c>
      <c r="L199">
        <v>1</v>
      </c>
      <c r="M199">
        <v>1</v>
      </c>
      <c r="N199" s="1">
        <v>1</v>
      </c>
    </row>
    <row r="200" spans="1:14" x14ac:dyDescent="0.2">
      <c r="A200" t="s">
        <v>59</v>
      </c>
      <c r="B200" t="s">
        <v>118</v>
      </c>
      <c r="C200" t="s">
        <v>60</v>
      </c>
      <c r="D200">
        <v>36843</v>
      </c>
      <c r="E200" t="s">
        <v>29</v>
      </c>
      <c r="F200">
        <v>191</v>
      </c>
      <c r="G200">
        <v>328</v>
      </c>
      <c r="H200" s="1">
        <v>0.58231707317073167</v>
      </c>
      <c r="I200">
        <v>30</v>
      </c>
      <c r="J200">
        <v>164</v>
      </c>
      <c r="K200" s="1">
        <v>0.18292682926829268</v>
      </c>
      <c r="L200">
        <v>0</v>
      </c>
      <c r="M200">
        <v>1</v>
      </c>
      <c r="N200" s="1">
        <v>0</v>
      </c>
    </row>
    <row r="201" spans="1:14" x14ac:dyDescent="0.2">
      <c r="A201" t="s">
        <v>61</v>
      </c>
      <c r="B201" t="s">
        <v>118</v>
      </c>
      <c r="C201" t="s">
        <v>62</v>
      </c>
      <c r="D201">
        <v>35966</v>
      </c>
      <c r="E201" t="s">
        <v>29</v>
      </c>
      <c r="F201">
        <v>189</v>
      </c>
      <c r="G201">
        <v>336</v>
      </c>
      <c r="H201" s="1">
        <v>0.5625</v>
      </c>
      <c r="I201">
        <v>29</v>
      </c>
      <c r="J201">
        <v>168</v>
      </c>
      <c r="K201" s="1">
        <v>0.17261904761904762</v>
      </c>
      <c r="L201">
        <v>1</v>
      </c>
      <c r="M201">
        <v>1</v>
      </c>
      <c r="N201" s="1">
        <v>1</v>
      </c>
    </row>
    <row r="202" spans="1:14" x14ac:dyDescent="0.2">
      <c r="A202" t="s">
        <v>63</v>
      </c>
      <c r="B202" t="s">
        <v>118</v>
      </c>
      <c r="C202" t="s">
        <v>64</v>
      </c>
      <c r="D202">
        <v>38085</v>
      </c>
      <c r="E202" t="s">
        <v>18</v>
      </c>
      <c r="F202">
        <v>547</v>
      </c>
      <c r="G202">
        <v>319.99999999999983</v>
      </c>
      <c r="H202" s="1">
        <v>1.709375000000001</v>
      </c>
      <c r="I202">
        <v>9</v>
      </c>
      <c r="J202">
        <v>159.99999999999991</v>
      </c>
      <c r="K202" s="1">
        <v>5.6250000000000029E-2</v>
      </c>
      <c r="L202">
        <v>0</v>
      </c>
      <c r="M202">
        <v>1</v>
      </c>
      <c r="N202" s="1">
        <v>0</v>
      </c>
    </row>
    <row r="203" spans="1:14" x14ac:dyDescent="0.2">
      <c r="A203" t="s">
        <v>65</v>
      </c>
      <c r="B203" t="s">
        <v>118</v>
      </c>
      <c r="C203" t="s">
        <v>66</v>
      </c>
      <c r="D203">
        <v>6700</v>
      </c>
      <c r="E203" t="s">
        <v>26</v>
      </c>
      <c r="F203">
        <v>682</v>
      </c>
      <c r="G203">
        <v>392</v>
      </c>
      <c r="H203" s="1">
        <v>1.739795918367347</v>
      </c>
      <c r="I203">
        <v>33</v>
      </c>
      <c r="J203">
        <v>196</v>
      </c>
      <c r="K203" s="1">
        <v>0.1683673469387755</v>
      </c>
      <c r="L203">
        <v>1</v>
      </c>
      <c r="M203">
        <v>1</v>
      </c>
      <c r="N203" s="1">
        <v>1</v>
      </c>
    </row>
    <row r="204" spans="1:14" x14ac:dyDescent="0.2">
      <c r="A204" t="s">
        <v>67</v>
      </c>
      <c r="B204" t="s">
        <v>118</v>
      </c>
      <c r="C204" t="s">
        <v>68</v>
      </c>
      <c r="D204">
        <v>23218</v>
      </c>
      <c r="E204" t="s">
        <v>18</v>
      </c>
      <c r="F204">
        <v>283</v>
      </c>
      <c r="G204">
        <v>320.00000000000006</v>
      </c>
      <c r="H204" s="1">
        <v>0.8843749999999998</v>
      </c>
      <c r="I204">
        <v>22</v>
      </c>
      <c r="J204">
        <v>160.00000000000003</v>
      </c>
      <c r="K204" s="1">
        <v>0.13749999999999998</v>
      </c>
      <c r="L204">
        <v>0</v>
      </c>
      <c r="M204">
        <v>1</v>
      </c>
      <c r="N204" s="1">
        <v>0</v>
      </c>
    </row>
    <row r="205" spans="1:14" x14ac:dyDescent="0.2">
      <c r="A205" t="s">
        <v>69</v>
      </c>
      <c r="B205" t="s">
        <v>118</v>
      </c>
      <c r="C205" t="s">
        <v>70</v>
      </c>
      <c r="D205">
        <v>36910</v>
      </c>
      <c r="E205" t="s">
        <v>29</v>
      </c>
      <c r="F205">
        <v>165</v>
      </c>
      <c r="G205">
        <v>336</v>
      </c>
      <c r="H205" s="1">
        <v>0.49107142857142855</v>
      </c>
      <c r="I205">
        <v>61</v>
      </c>
      <c r="J205">
        <v>168</v>
      </c>
      <c r="K205" s="1">
        <v>0.36309523809523808</v>
      </c>
      <c r="L205">
        <v>1</v>
      </c>
      <c r="M205">
        <v>1</v>
      </c>
      <c r="N205" s="1">
        <v>1</v>
      </c>
    </row>
    <row r="206" spans="1:14" x14ac:dyDescent="0.2">
      <c r="A206" t="s">
        <v>71</v>
      </c>
      <c r="B206" t="s">
        <v>118</v>
      </c>
      <c r="C206" t="s">
        <v>72</v>
      </c>
      <c r="D206">
        <v>37521</v>
      </c>
      <c r="E206" t="s">
        <v>29</v>
      </c>
      <c r="F206">
        <v>214</v>
      </c>
      <c r="G206">
        <v>336</v>
      </c>
      <c r="H206" s="1">
        <v>0.63690476190476186</v>
      </c>
      <c r="I206">
        <v>15</v>
      </c>
      <c r="J206">
        <v>168</v>
      </c>
      <c r="K206" s="1">
        <v>8.9285714285714288E-2</v>
      </c>
      <c r="L206">
        <v>0</v>
      </c>
      <c r="M206">
        <v>1</v>
      </c>
      <c r="N206" s="1">
        <v>0</v>
      </c>
    </row>
    <row r="207" spans="1:14" x14ac:dyDescent="0.2">
      <c r="A207" t="s">
        <v>73</v>
      </c>
      <c r="B207" t="s">
        <v>118</v>
      </c>
      <c r="C207" t="s">
        <v>74</v>
      </c>
      <c r="D207">
        <v>36468</v>
      </c>
      <c r="E207" t="s">
        <v>43</v>
      </c>
      <c r="F207">
        <v>467</v>
      </c>
      <c r="G207">
        <v>336</v>
      </c>
      <c r="H207" s="1">
        <v>1.3898809523809523</v>
      </c>
      <c r="I207">
        <v>20</v>
      </c>
      <c r="J207">
        <v>168</v>
      </c>
      <c r="K207" s="1">
        <v>0.11904761904761904</v>
      </c>
      <c r="L207">
        <v>1</v>
      </c>
      <c r="M207">
        <v>1</v>
      </c>
      <c r="N207" s="1">
        <v>1</v>
      </c>
    </row>
    <row r="208" spans="1:14" x14ac:dyDescent="0.2">
      <c r="A208" t="s">
        <v>75</v>
      </c>
      <c r="B208" t="s">
        <v>118</v>
      </c>
      <c r="C208" t="s">
        <v>76</v>
      </c>
      <c r="D208">
        <v>37968</v>
      </c>
      <c r="E208" t="s">
        <v>29</v>
      </c>
      <c r="F208">
        <v>284</v>
      </c>
      <c r="G208">
        <v>328</v>
      </c>
      <c r="H208" s="1">
        <v>0.86585365853658536</v>
      </c>
      <c r="I208">
        <v>122</v>
      </c>
      <c r="J208">
        <v>164</v>
      </c>
      <c r="K208" s="1">
        <v>0.74390243902439024</v>
      </c>
      <c r="L208">
        <v>5</v>
      </c>
      <c r="M208">
        <v>1</v>
      </c>
      <c r="N208" s="1">
        <v>5</v>
      </c>
    </row>
    <row r="209" spans="1:14" x14ac:dyDescent="0.2">
      <c r="A209" t="s">
        <v>77</v>
      </c>
      <c r="B209" t="s">
        <v>118</v>
      </c>
      <c r="C209" t="s">
        <v>78</v>
      </c>
      <c r="D209">
        <v>6997</v>
      </c>
      <c r="E209" t="s">
        <v>43</v>
      </c>
      <c r="F209">
        <v>447</v>
      </c>
      <c r="G209">
        <v>336</v>
      </c>
      <c r="H209" s="1">
        <v>1.3303571428571428</v>
      </c>
      <c r="I209">
        <v>34</v>
      </c>
      <c r="J209">
        <v>168</v>
      </c>
      <c r="K209" s="1">
        <v>0.20238095238095238</v>
      </c>
      <c r="L209">
        <v>1</v>
      </c>
      <c r="M209">
        <v>1</v>
      </c>
      <c r="N209" s="1">
        <v>1</v>
      </c>
    </row>
    <row r="210" spans="1:14" x14ac:dyDescent="0.2">
      <c r="A210" t="s">
        <v>79</v>
      </c>
      <c r="B210" t="s">
        <v>118</v>
      </c>
      <c r="C210" t="s">
        <v>80</v>
      </c>
      <c r="D210">
        <v>35419</v>
      </c>
      <c r="E210" t="s">
        <v>58</v>
      </c>
      <c r="F210">
        <v>683</v>
      </c>
      <c r="G210">
        <v>336</v>
      </c>
      <c r="H210" s="1">
        <v>2.0327380952380953</v>
      </c>
      <c r="I210">
        <v>7</v>
      </c>
      <c r="J210">
        <v>168</v>
      </c>
      <c r="K210" s="1">
        <v>4.1666666666666664E-2</v>
      </c>
      <c r="L210">
        <v>0</v>
      </c>
      <c r="M210">
        <v>1</v>
      </c>
      <c r="N210" s="1">
        <v>0</v>
      </c>
    </row>
    <row r="211" spans="1:14" x14ac:dyDescent="0.2">
      <c r="A211" t="s">
        <v>81</v>
      </c>
      <c r="B211" t="s">
        <v>118</v>
      </c>
      <c r="C211" t="s">
        <v>82</v>
      </c>
      <c r="D211">
        <v>5715</v>
      </c>
      <c r="E211" t="s">
        <v>58</v>
      </c>
      <c r="F211">
        <v>561</v>
      </c>
      <c r="G211">
        <v>336.00000000000006</v>
      </c>
      <c r="H211" s="1">
        <v>1.6696428571428568</v>
      </c>
      <c r="I211">
        <v>95</v>
      </c>
      <c r="J211">
        <v>168.00000000000003</v>
      </c>
      <c r="K211" s="1">
        <v>0.56547619047619035</v>
      </c>
      <c r="L211">
        <v>0</v>
      </c>
      <c r="M211">
        <v>1</v>
      </c>
      <c r="N211" s="1">
        <v>0</v>
      </c>
    </row>
    <row r="212" spans="1:14" x14ac:dyDescent="0.2">
      <c r="A212" t="s">
        <v>83</v>
      </c>
      <c r="B212" t="s">
        <v>118</v>
      </c>
      <c r="C212" t="s">
        <v>84</v>
      </c>
      <c r="D212">
        <v>8017</v>
      </c>
      <c r="E212" t="s">
        <v>85</v>
      </c>
      <c r="F212">
        <v>326</v>
      </c>
      <c r="G212">
        <v>416</v>
      </c>
      <c r="H212" s="1">
        <v>0.78365384615384615</v>
      </c>
      <c r="I212">
        <v>26</v>
      </c>
      <c r="J212">
        <v>208</v>
      </c>
      <c r="K212" s="1">
        <v>0.125</v>
      </c>
      <c r="L212">
        <v>1</v>
      </c>
      <c r="M212">
        <v>1</v>
      </c>
      <c r="N212" s="1">
        <v>1</v>
      </c>
    </row>
    <row r="213" spans="1:14" x14ac:dyDescent="0.2">
      <c r="A213" t="s">
        <v>86</v>
      </c>
      <c r="B213" t="s">
        <v>118</v>
      </c>
      <c r="C213" t="s">
        <v>87</v>
      </c>
      <c r="D213">
        <v>13279</v>
      </c>
      <c r="E213" t="s">
        <v>26</v>
      </c>
      <c r="F213">
        <v>167</v>
      </c>
      <c r="G213">
        <v>360</v>
      </c>
      <c r="H213" s="1">
        <v>0.46388888888888891</v>
      </c>
      <c r="I213">
        <v>46</v>
      </c>
      <c r="J213">
        <v>180</v>
      </c>
      <c r="K213" s="1">
        <v>0.25555555555555554</v>
      </c>
      <c r="L213">
        <v>0</v>
      </c>
      <c r="M213">
        <v>1</v>
      </c>
      <c r="N213" s="1">
        <v>0</v>
      </c>
    </row>
    <row r="214" spans="1:14" x14ac:dyDescent="0.2">
      <c r="A214" t="s">
        <v>88</v>
      </c>
      <c r="B214" t="s">
        <v>118</v>
      </c>
      <c r="C214" t="s">
        <v>89</v>
      </c>
      <c r="D214">
        <v>12670</v>
      </c>
      <c r="E214" t="s">
        <v>90</v>
      </c>
      <c r="F214">
        <v>206</v>
      </c>
      <c r="G214">
        <v>336</v>
      </c>
      <c r="H214" s="1">
        <v>0.61309523809523814</v>
      </c>
      <c r="I214">
        <v>19</v>
      </c>
      <c r="J214">
        <v>168</v>
      </c>
      <c r="K214" s="1">
        <v>0.1130952380952381</v>
      </c>
      <c r="L214">
        <v>1</v>
      </c>
      <c r="M214">
        <v>1</v>
      </c>
      <c r="N214" s="1">
        <v>1</v>
      </c>
    </row>
    <row r="215" spans="1:14" x14ac:dyDescent="0.2">
      <c r="A215" t="s">
        <v>91</v>
      </c>
      <c r="B215" t="s">
        <v>118</v>
      </c>
      <c r="C215" t="s">
        <v>92</v>
      </c>
      <c r="D215">
        <v>6947</v>
      </c>
      <c r="E215" t="s">
        <v>85</v>
      </c>
      <c r="F215">
        <v>383</v>
      </c>
      <c r="G215">
        <v>416.00000000000006</v>
      </c>
      <c r="H215" s="1">
        <v>0.92067307692307676</v>
      </c>
      <c r="I215">
        <v>97</v>
      </c>
      <c r="J215">
        <v>208.00000000000003</v>
      </c>
      <c r="K215" s="1">
        <v>0.4663461538461538</v>
      </c>
      <c r="L215">
        <v>3</v>
      </c>
      <c r="M215">
        <v>1</v>
      </c>
      <c r="N215" s="1">
        <v>3</v>
      </c>
    </row>
    <row r="216" spans="1:14" x14ac:dyDescent="0.2">
      <c r="A216" t="s">
        <v>93</v>
      </c>
      <c r="B216" t="s">
        <v>118</v>
      </c>
      <c r="C216" t="s">
        <v>94</v>
      </c>
      <c r="D216">
        <v>38068</v>
      </c>
      <c r="E216" t="s">
        <v>18</v>
      </c>
      <c r="F216">
        <v>172</v>
      </c>
      <c r="G216">
        <v>320.00000000000006</v>
      </c>
      <c r="H216" s="1">
        <v>0.53749999999999987</v>
      </c>
      <c r="I216">
        <v>39</v>
      </c>
      <c r="J216">
        <v>160.00000000000003</v>
      </c>
      <c r="K216" s="1">
        <v>0.24374999999999997</v>
      </c>
      <c r="L216">
        <v>1</v>
      </c>
      <c r="M216">
        <v>1</v>
      </c>
      <c r="N216" s="1">
        <v>1</v>
      </c>
    </row>
    <row r="217" spans="1:14" x14ac:dyDescent="0.2">
      <c r="A217" t="s">
        <v>95</v>
      </c>
      <c r="B217" t="s">
        <v>118</v>
      </c>
      <c r="C217" t="s">
        <v>96</v>
      </c>
      <c r="D217">
        <v>38102</v>
      </c>
      <c r="E217" t="s">
        <v>18</v>
      </c>
      <c r="F217">
        <v>257</v>
      </c>
      <c r="G217">
        <v>320.00000000000006</v>
      </c>
      <c r="H217" s="1">
        <v>0.80312499999999987</v>
      </c>
      <c r="I217">
        <v>106</v>
      </c>
      <c r="J217">
        <v>160.00000000000003</v>
      </c>
      <c r="K217" s="1">
        <v>0.66249999999999987</v>
      </c>
      <c r="L217">
        <v>2</v>
      </c>
      <c r="M217">
        <v>1</v>
      </c>
      <c r="N217" s="1">
        <v>2</v>
      </c>
    </row>
    <row r="218" spans="1:14" x14ac:dyDescent="0.2">
      <c r="A218" t="s">
        <v>97</v>
      </c>
      <c r="B218" t="s">
        <v>118</v>
      </c>
      <c r="C218" t="s">
        <v>98</v>
      </c>
      <c r="D218">
        <v>34130</v>
      </c>
      <c r="E218" t="s">
        <v>29</v>
      </c>
      <c r="F218">
        <v>244</v>
      </c>
      <c r="G218">
        <v>336</v>
      </c>
      <c r="H218" s="1">
        <v>0.72619047619047616</v>
      </c>
      <c r="I218">
        <v>14</v>
      </c>
      <c r="J218">
        <v>168</v>
      </c>
      <c r="K218" s="1">
        <v>8.3333333333333329E-2</v>
      </c>
      <c r="L218">
        <v>0</v>
      </c>
      <c r="M218">
        <v>1</v>
      </c>
      <c r="N218" s="1">
        <v>0</v>
      </c>
    </row>
    <row r="219" spans="1:14" x14ac:dyDescent="0.2">
      <c r="A219" t="s">
        <v>99</v>
      </c>
      <c r="B219" t="s">
        <v>118</v>
      </c>
      <c r="C219" t="s">
        <v>100</v>
      </c>
      <c r="D219">
        <v>36946</v>
      </c>
      <c r="E219" t="s">
        <v>85</v>
      </c>
      <c r="F219">
        <v>199</v>
      </c>
      <c r="G219">
        <v>416</v>
      </c>
      <c r="H219" s="1">
        <v>0.47836538461538464</v>
      </c>
      <c r="I219">
        <v>31</v>
      </c>
      <c r="J219">
        <v>208</v>
      </c>
      <c r="K219" s="1">
        <v>0.14903846153846154</v>
      </c>
      <c r="L219">
        <v>1</v>
      </c>
      <c r="M219">
        <v>1</v>
      </c>
      <c r="N219" s="1">
        <v>1</v>
      </c>
    </row>
    <row r="220" spans="1:14" x14ac:dyDescent="0.2">
      <c r="A220" t="s">
        <v>101</v>
      </c>
      <c r="B220" t="s">
        <v>118</v>
      </c>
      <c r="C220" t="s">
        <v>102</v>
      </c>
      <c r="D220">
        <v>36948</v>
      </c>
      <c r="E220" t="s">
        <v>85</v>
      </c>
      <c r="F220">
        <v>258</v>
      </c>
      <c r="G220">
        <v>416</v>
      </c>
      <c r="H220" s="1">
        <v>0.62019230769230771</v>
      </c>
      <c r="I220">
        <v>22</v>
      </c>
      <c r="J220">
        <v>208</v>
      </c>
      <c r="K220" s="1">
        <v>0.10576923076923077</v>
      </c>
      <c r="L220">
        <v>2</v>
      </c>
      <c r="M220">
        <v>1</v>
      </c>
      <c r="N220" s="1">
        <v>2</v>
      </c>
    </row>
    <row r="221" spans="1:14" x14ac:dyDescent="0.2">
      <c r="A221" t="s">
        <v>103</v>
      </c>
      <c r="B221" t="s">
        <v>118</v>
      </c>
      <c r="C221" t="s">
        <v>104</v>
      </c>
      <c r="D221">
        <v>35987</v>
      </c>
      <c r="E221" t="s">
        <v>26</v>
      </c>
      <c r="F221">
        <v>204</v>
      </c>
      <c r="G221">
        <v>380</v>
      </c>
      <c r="H221" s="1">
        <v>0.5368421052631579</v>
      </c>
      <c r="I221">
        <v>93</v>
      </c>
      <c r="J221">
        <v>190</v>
      </c>
      <c r="K221" s="1">
        <v>0.48947368421052634</v>
      </c>
      <c r="L221">
        <v>1</v>
      </c>
      <c r="M221">
        <v>1</v>
      </c>
      <c r="N221" s="1">
        <v>1</v>
      </c>
    </row>
    <row r="222" spans="1:14" x14ac:dyDescent="0.2">
      <c r="A222" t="s">
        <v>105</v>
      </c>
      <c r="B222" t="s">
        <v>118</v>
      </c>
      <c r="C222" t="s">
        <v>106</v>
      </c>
      <c r="D222">
        <v>13228</v>
      </c>
      <c r="E222" t="s">
        <v>90</v>
      </c>
      <c r="F222">
        <v>201</v>
      </c>
      <c r="G222">
        <v>336</v>
      </c>
      <c r="H222" s="1">
        <v>0.5982142857142857</v>
      </c>
      <c r="I222">
        <v>10</v>
      </c>
      <c r="J222">
        <v>168</v>
      </c>
      <c r="K222" s="1">
        <v>5.9523809523809521E-2</v>
      </c>
      <c r="L222">
        <v>0</v>
      </c>
      <c r="M222">
        <v>1</v>
      </c>
      <c r="N222" s="1">
        <v>0</v>
      </c>
    </row>
    <row r="223" spans="1:14" x14ac:dyDescent="0.2">
      <c r="A223" t="s">
        <v>107</v>
      </c>
      <c r="B223" t="s">
        <v>118</v>
      </c>
      <c r="C223" t="s">
        <v>108</v>
      </c>
      <c r="D223">
        <v>37974</v>
      </c>
      <c r="E223" t="s">
        <v>90</v>
      </c>
      <c r="F223">
        <v>173</v>
      </c>
      <c r="G223">
        <v>336</v>
      </c>
      <c r="H223" s="1">
        <v>0.51488095238095233</v>
      </c>
      <c r="I223">
        <v>25</v>
      </c>
      <c r="J223">
        <v>168</v>
      </c>
      <c r="K223" s="1">
        <v>0.14880952380952381</v>
      </c>
      <c r="L223">
        <v>0</v>
      </c>
      <c r="M223">
        <v>1</v>
      </c>
      <c r="N223" s="1">
        <v>0</v>
      </c>
    </row>
    <row r="224" spans="1:14" x14ac:dyDescent="0.2">
      <c r="A224" t="s">
        <v>109</v>
      </c>
      <c r="B224" t="s">
        <v>118</v>
      </c>
      <c r="C224" t="s">
        <v>110</v>
      </c>
      <c r="D224">
        <v>35187</v>
      </c>
      <c r="E224" t="s">
        <v>58</v>
      </c>
      <c r="F224">
        <v>164</v>
      </c>
      <c r="G224">
        <v>336</v>
      </c>
      <c r="H224" s="1">
        <v>0.48809523809523808</v>
      </c>
      <c r="I224">
        <v>33</v>
      </c>
      <c r="J224">
        <v>168</v>
      </c>
      <c r="K224" s="1">
        <v>0.19642857142857142</v>
      </c>
      <c r="L224">
        <v>0</v>
      </c>
      <c r="M224">
        <v>1</v>
      </c>
      <c r="N224" s="1">
        <v>0</v>
      </c>
    </row>
    <row r="225" spans="1:14" x14ac:dyDescent="0.2">
      <c r="A225" t="s">
        <v>111</v>
      </c>
      <c r="B225" t="s">
        <v>118</v>
      </c>
      <c r="C225" t="s">
        <v>112</v>
      </c>
      <c r="D225">
        <v>35786</v>
      </c>
      <c r="E225" t="s">
        <v>90</v>
      </c>
      <c r="F225">
        <v>174</v>
      </c>
      <c r="G225">
        <v>336</v>
      </c>
      <c r="H225" s="1">
        <v>0.5178571428571429</v>
      </c>
      <c r="I225">
        <v>12</v>
      </c>
      <c r="J225">
        <v>168</v>
      </c>
      <c r="K225" s="1">
        <v>7.1428571428571425E-2</v>
      </c>
      <c r="L225">
        <v>0</v>
      </c>
      <c r="M225">
        <v>1</v>
      </c>
      <c r="N225" s="1">
        <v>0</v>
      </c>
    </row>
    <row r="226" spans="1:14" x14ac:dyDescent="0.2">
      <c r="A226" t="s">
        <v>113</v>
      </c>
      <c r="B226" t="s">
        <v>118</v>
      </c>
      <c r="C226" t="s">
        <v>114</v>
      </c>
      <c r="D226">
        <v>34716</v>
      </c>
      <c r="E226" t="s">
        <v>26</v>
      </c>
    </row>
    <row r="227" spans="1:14" x14ac:dyDescent="0.2">
      <c r="A227" t="s">
        <v>15</v>
      </c>
      <c r="B227" t="s">
        <v>119</v>
      </c>
      <c r="C227" t="s">
        <v>17</v>
      </c>
      <c r="D227">
        <v>35592</v>
      </c>
      <c r="E227" t="s">
        <v>18</v>
      </c>
      <c r="F227">
        <v>226</v>
      </c>
      <c r="G227">
        <v>279.99999999999994</v>
      </c>
      <c r="H227" s="1">
        <v>0.80714285714285727</v>
      </c>
      <c r="I227">
        <v>46</v>
      </c>
      <c r="J227">
        <v>139.99999999999997</v>
      </c>
      <c r="K227" s="1">
        <v>0.32857142857142863</v>
      </c>
      <c r="L227">
        <v>2</v>
      </c>
      <c r="M227">
        <v>1</v>
      </c>
      <c r="N227" s="1">
        <v>2</v>
      </c>
    </row>
    <row r="228" spans="1:14" x14ac:dyDescent="0.2">
      <c r="A228" t="s">
        <v>19</v>
      </c>
      <c r="B228" t="s">
        <v>119</v>
      </c>
      <c r="C228" t="s">
        <v>20</v>
      </c>
      <c r="D228">
        <v>37216</v>
      </c>
      <c r="E228" t="s">
        <v>21</v>
      </c>
      <c r="F228">
        <v>336</v>
      </c>
      <c r="G228">
        <v>294</v>
      </c>
      <c r="H228" s="1">
        <v>1.1428571428571428</v>
      </c>
      <c r="I228">
        <v>38</v>
      </c>
      <c r="J228">
        <v>147</v>
      </c>
      <c r="K228" s="1">
        <v>0.25850340136054423</v>
      </c>
      <c r="L228">
        <v>0</v>
      </c>
      <c r="M228">
        <v>1</v>
      </c>
      <c r="N228" s="1">
        <v>0</v>
      </c>
    </row>
    <row r="229" spans="1:14" x14ac:dyDescent="0.2">
      <c r="A229" t="s">
        <v>22</v>
      </c>
      <c r="B229" t="s">
        <v>119</v>
      </c>
      <c r="C229" t="s">
        <v>23</v>
      </c>
      <c r="D229">
        <v>37257</v>
      </c>
      <c r="E229" t="s">
        <v>18</v>
      </c>
      <c r="F229">
        <v>351</v>
      </c>
      <c r="G229">
        <v>280.00000000000017</v>
      </c>
      <c r="H229" s="1">
        <v>1.2535714285714279</v>
      </c>
      <c r="I229">
        <v>34</v>
      </c>
      <c r="J229">
        <v>140.00000000000009</v>
      </c>
      <c r="K229" s="1">
        <v>0.24285714285714272</v>
      </c>
      <c r="L229">
        <v>0</v>
      </c>
      <c r="M229">
        <v>1</v>
      </c>
      <c r="N229" s="1">
        <v>0</v>
      </c>
    </row>
    <row r="230" spans="1:14" x14ac:dyDescent="0.2">
      <c r="A230" t="s">
        <v>24</v>
      </c>
      <c r="B230" t="s">
        <v>119</v>
      </c>
      <c r="C230" t="s">
        <v>25</v>
      </c>
      <c r="D230">
        <v>35172</v>
      </c>
      <c r="E230" t="s">
        <v>26</v>
      </c>
      <c r="F230">
        <v>1161</v>
      </c>
      <c r="G230">
        <v>332.50000000000006</v>
      </c>
      <c r="H230" s="1">
        <v>3.4917293233082702</v>
      </c>
      <c r="I230">
        <v>122</v>
      </c>
      <c r="J230">
        <v>166.25000000000003</v>
      </c>
      <c r="K230" s="1">
        <v>0.73383458646616528</v>
      </c>
      <c r="L230">
        <v>3</v>
      </c>
      <c r="M230">
        <v>1</v>
      </c>
      <c r="N230" s="1">
        <v>3</v>
      </c>
    </row>
    <row r="231" spans="1:14" x14ac:dyDescent="0.2">
      <c r="A231" t="s">
        <v>27</v>
      </c>
      <c r="B231" t="s">
        <v>119</v>
      </c>
      <c r="C231" t="s">
        <v>28</v>
      </c>
      <c r="D231">
        <v>38116</v>
      </c>
      <c r="E231" t="s">
        <v>29</v>
      </c>
    </row>
    <row r="232" spans="1:14" x14ac:dyDescent="0.2">
      <c r="A232" t="s">
        <v>30</v>
      </c>
      <c r="B232" t="s">
        <v>119</v>
      </c>
      <c r="C232" t="s">
        <v>31</v>
      </c>
      <c r="D232">
        <v>38014</v>
      </c>
      <c r="E232" t="s">
        <v>21</v>
      </c>
      <c r="F232">
        <v>460</v>
      </c>
      <c r="G232">
        <v>294</v>
      </c>
      <c r="H232" s="1">
        <v>1.564625850340136</v>
      </c>
      <c r="I232">
        <v>287</v>
      </c>
      <c r="J232">
        <v>147</v>
      </c>
      <c r="K232" s="1">
        <v>1.9523809523809523</v>
      </c>
      <c r="L232">
        <v>2</v>
      </c>
      <c r="M232">
        <v>1</v>
      </c>
      <c r="N232" s="1">
        <v>2</v>
      </c>
    </row>
    <row r="233" spans="1:14" x14ac:dyDescent="0.2">
      <c r="A233" t="s">
        <v>32</v>
      </c>
      <c r="B233" t="s">
        <v>119</v>
      </c>
      <c r="C233" t="s">
        <v>33</v>
      </c>
      <c r="D233">
        <v>37839</v>
      </c>
      <c r="E233" t="s">
        <v>18</v>
      </c>
      <c r="F233">
        <v>213</v>
      </c>
      <c r="G233">
        <v>280.00000000000017</v>
      </c>
      <c r="H233" s="1">
        <v>0.76071428571428523</v>
      </c>
      <c r="I233">
        <v>107</v>
      </c>
      <c r="J233">
        <v>140.00000000000009</v>
      </c>
      <c r="K233" s="1">
        <v>0.76428571428571379</v>
      </c>
      <c r="L233">
        <v>5</v>
      </c>
      <c r="M233">
        <v>1</v>
      </c>
      <c r="N233" s="1">
        <v>5</v>
      </c>
    </row>
    <row r="234" spans="1:14" x14ac:dyDescent="0.2">
      <c r="A234" t="s">
        <v>34</v>
      </c>
      <c r="B234" t="s">
        <v>119</v>
      </c>
      <c r="C234" t="s">
        <v>35</v>
      </c>
      <c r="D234">
        <v>35997</v>
      </c>
      <c r="E234" t="s">
        <v>21</v>
      </c>
      <c r="F234">
        <v>444</v>
      </c>
      <c r="G234">
        <v>294</v>
      </c>
      <c r="H234" s="1">
        <v>1.510204081632653</v>
      </c>
      <c r="I234">
        <v>136</v>
      </c>
      <c r="J234">
        <v>147</v>
      </c>
      <c r="K234" s="1">
        <v>0.92517006802721091</v>
      </c>
      <c r="L234">
        <v>1</v>
      </c>
      <c r="M234">
        <v>1</v>
      </c>
      <c r="N234" s="1">
        <v>1</v>
      </c>
    </row>
    <row r="235" spans="1:14" x14ac:dyDescent="0.2">
      <c r="A235" t="s">
        <v>36</v>
      </c>
      <c r="B235" t="s">
        <v>119</v>
      </c>
      <c r="C235" t="s">
        <v>37</v>
      </c>
      <c r="D235">
        <v>13552</v>
      </c>
      <c r="E235" t="s">
        <v>38</v>
      </c>
      <c r="F235">
        <v>467</v>
      </c>
      <c r="G235">
        <v>294</v>
      </c>
      <c r="H235" s="1">
        <v>1.58843537414966</v>
      </c>
      <c r="I235">
        <v>68</v>
      </c>
      <c r="J235">
        <v>147</v>
      </c>
      <c r="K235" s="1">
        <v>0.46258503401360546</v>
      </c>
      <c r="L235">
        <v>2</v>
      </c>
      <c r="M235">
        <v>1</v>
      </c>
      <c r="N235" s="1">
        <v>2</v>
      </c>
    </row>
    <row r="236" spans="1:14" x14ac:dyDescent="0.2">
      <c r="A236" t="s">
        <v>39</v>
      </c>
      <c r="B236" t="s">
        <v>119</v>
      </c>
      <c r="C236" t="s">
        <v>40</v>
      </c>
      <c r="D236">
        <v>35448</v>
      </c>
      <c r="E236" t="s">
        <v>26</v>
      </c>
      <c r="F236">
        <v>1082</v>
      </c>
      <c r="G236">
        <v>315.00000000000006</v>
      </c>
      <c r="H236" s="1">
        <v>3.4349206349206343</v>
      </c>
      <c r="I236">
        <v>840</v>
      </c>
      <c r="J236">
        <v>157.50000000000003</v>
      </c>
      <c r="K236" s="1">
        <v>5.3333333333333321</v>
      </c>
      <c r="L236">
        <v>2</v>
      </c>
      <c r="M236">
        <v>1</v>
      </c>
      <c r="N236" s="1">
        <v>2</v>
      </c>
    </row>
    <row r="237" spans="1:14" x14ac:dyDescent="0.2">
      <c r="A237" t="s">
        <v>41</v>
      </c>
      <c r="B237" t="s">
        <v>119</v>
      </c>
      <c r="C237" t="s">
        <v>42</v>
      </c>
      <c r="D237">
        <v>38114</v>
      </c>
      <c r="E237" t="s">
        <v>43</v>
      </c>
      <c r="F237">
        <v>450</v>
      </c>
      <c r="G237">
        <v>294</v>
      </c>
      <c r="H237" s="1">
        <v>1.5306122448979591</v>
      </c>
      <c r="I237">
        <v>65</v>
      </c>
      <c r="J237">
        <v>147</v>
      </c>
      <c r="K237" s="1">
        <v>0.44217687074829931</v>
      </c>
      <c r="L237">
        <v>3</v>
      </c>
      <c r="M237">
        <v>1</v>
      </c>
      <c r="N237" s="1">
        <v>3</v>
      </c>
    </row>
    <row r="238" spans="1:14" x14ac:dyDescent="0.2">
      <c r="A238" t="s">
        <v>44</v>
      </c>
      <c r="B238" t="s">
        <v>119</v>
      </c>
      <c r="C238" t="s">
        <v>45</v>
      </c>
      <c r="D238">
        <v>35614</v>
      </c>
      <c r="E238" t="s">
        <v>43</v>
      </c>
      <c r="F238">
        <v>214</v>
      </c>
      <c r="G238">
        <v>294</v>
      </c>
      <c r="H238" s="1">
        <v>0.72789115646258506</v>
      </c>
      <c r="I238">
        <v>42</v>
      </c>
      <c r="J238">
        <v>147</v>
      </c>
      <c r="K238" s="1">
        <v>0.2857142857142857</v>
      </c>
      <c r="L238">
        <v>0</v>
      </c>
      <c r="M238">
        <v>1</v>
      </c>
      <c r="N238" s="1">
        <v>0</v>
      </c>
    </row>
    <row r="239" spans="1:14" x14ac:dyDescent="0.2">
      <c r="A239" t="s">
        <v>46</v>
      </c>
      <c r="B239" t="s">
        <v>119</v>
      </c>
      <c r="C239" t="s">
        <v>47</v>
      </c>
      <c r="D239">
        <v>37408</v>
      </c>
      <c r="E239" t="s">
        <v>38</v>
      </c>
      <c r="F239">
        <v>432</v>
      </c>
      <c r="G239">
        <v>294</v>
      </c>
      <c r="H239" s="1">
        <v>1.4693877551020409</v>
      </c>
      <c r="I239">
        <v>25</v>
      </c>
      <c r="J239">
        <v>147</v>
      </c>
      <c r="K239" s="1">
        <v>0.17006802721088435</v>
      </c>
      <c r="L239">
        <v>0</v>
      </c>
      <c r="M239">
        <v>1</v>
      </c>
      <c r="N239" s="1">
        <v>0</v>
      </c>
    </row>
    <row r="240" spans="1:14" x14ac:dyDescent="0.2">
      <c r="A240" t="s">
        <v>48</v>
      </c>
      <c r="B240" t="s">
        <v>119</v>
      </c>
      <c r="C240" t="s">
        <v>49</v>
      </c>
      <c r="D240">
        <v>37292</v>
      </c>
      <c r="E240" t="s">
        <v>18</v>
      </c>
      <c r="F240">
        <v>173</v>
      </c>
      <c r="G240">
        <v>280.00000000000023</v>
      </c>
      <c r="H240" s="1">
        <v>0.61785714285714233</v>
      </c>
      <c r="I240">
        <v>50</v>
      </c>
      <c r="J240">
        <v>140.00000000000011</v>
      </c>
      <c r="K240" s="1">
        <v>0.35714285714285687</v>
      </c>
      <c r="L240">
        <v>1</v>
      </c>
      <c r="M240">
        <v>1</v>
      </c>
      <c r="N240" s="1">
        <v>1</v>
      </c>
    </row>
    <row r="241" spans="1:14" x14ac:dyDescent="0.2">
      <c r="A241" t="s">
        <v>50</v>
      </c>
      <c r="B241" t="s">
        <v>119</v>
      </c>
      <c r="C241" t="s">
        <v>51</v>
      </c>
      <c r="D241">
        <v>35909</v>
      </c>
      <c r="E241" t="s">
        <v>21</v>
      </c>
      <c r="F241">
        <v>296</v>
      </c>
      <c r="G241">
        <v>294</v>
      </c>
      <c r="H241" s="1">
        <v>1.0068027210884354</v>
      </c>
      <c r="I241">
        <v>41</v>
      </c>
      <c r="J241">
        <v>147</v>
      </c>
      <c r="K241" s="1">
        <v>0.27891156462585032</v>
      </c>
      <c r="L241">
        <v>2</v>
      </c>
      <c r="M241">
        <v>1</v>
      </c>
      <c r="N241" s="1">
        <v>2</v>
      </c>
    </row>
    <row r="242" spans="1:14" x14ac:dyDescent="0.2">
      <c r="A242" t="s">
        <v>52</v>
      </c>
      <c r="B242" t="s">
        <v>119</v>
      </c>
      <c r="C242" t="s">
        <v>53</v>
      </c>
      <c r="D242">
        <v>37609</v>
      </c>
      <c r="E242" t="s">
        <v>18</v>
      </c>
      <c r="F242">
        <v>153</v>
      </c>
      <c r="G242">
        <v>280</v>
      </c>
      <c r="H242" s="1">
        <v>0.54642857142857137</v>
      </c>
      <c r="I242">
        <v>43</v>
      </c>
      <c r="J242">
        <v>140</v>
      </c>
      <c r="K242" s="1">
        <v>0.30714285714285716</v>
      </c>
      <c r="L242">
        <v>1</v>
      </c>
      <c r="M242">
        <v>1</v>
      </c>
      <c r="N242" s="1">
        <v>1</v>
      </c>
    </row>
    <row r="243" spans="1:14" x14ac:dyDescent="0.2">
      <c r="A243" t="s">
        <v>54</v>
      </c>
      <c r="B243" t="s">
        <v>119</v>
      </c>
      <c r="C243" t="s">
        <v>55</v>
      </c>
      <c r="D243">
        <v>35976</v>
      </c>
      <c r="E243" t="s">
        <v>38</v>
      </c>
      <c r="F243">
        <v>303</v>
      </c>
      <c r="G243">
        <v>294.00000000000011</v>
      </c>
      <c r="H243" s="1">
        <v>1.0306122448979589</v>
      </c>
      <c r="I243">
        <v>29</v>
      </c>
      <c r="J243">
        <v>147.00000000000006</v>
      </c>
      <c r="K243" s="1">
        <v>0.19727891156462576</v>
      </c>
      <c r="L243">
        <v>2</v>
      </c>
      <c r="M243">
        <v>1</v>
      </c>
      <c r="N243" s="1">
        <v>2</v>
      </c>
    </row>
    <row r="244" spans="1:14" x14ac:dyDescent="0.2">
      <c r="A244" t="s">
        <v>56</v>
      </c>
      <c r="B244" t="s">
        <v>119</v>
      </c>
      <c r="C244" t="s">
        <v>57</v>
      </c>
      <c r="D244">
        <v>34435</v>
      </c>
      <c r="E244" t="s">
        <v>58</v>
      </c>
      <c r="F244">
        <v>366</v>
      </c>
      <c r="G244">
        <v>293.99999999999994</v>
      </c>
      <c r="H244" s="1">
        <v>1.2448979591836737</v>
      </c>
      <c r="I244">
        <v>1</v>
      </c>
      <c r="J244">
        <v>146.99999999999997</v>
      </c>
      <c r="K244" s="1">
        <v>6.8027210884353756E-3</v>
      </c>
      <c r="L244">
        <v>0</v>
      </c>
      <c r="M244">
        <v>1</v>
      </c>
      <c r="N244" s="1">
        <v>0</v>
      </c>
    </row>
    <row r="245" spans="1:14" x14ac:dyDescent="0.2">
      <c r="A245" t="s">
        <v>59</v>
      </c>
      <c r="B245" t="s">
        <v>119</v>
      </c>
      <c r="C245" t="s">
        <v>60</v>
      </c>
      <c r="D245">
        <v>36843</v>
      </c>
      <c r="E245" t="s">
        <v>29</v>
      </c>
      <c r="F245">
        <v>247</v>
      </c>
      <c r="G245">
        <v>287</v>
      </c>
      <c r="H245" s="1">
        <v>0.86062717770034847</v>
      </c>
      <c r="I245">
        <v>30</v>
      </c>
      <c r="J245">
        <v>143.5</v>
      </c>
      <c r="K245" s="1">
        <v>0.20905923344947736</v>
      </c>
      <c r="L245">
        <v>0</v>
      </c>
      <c r="M245">
        <v>1</v>
      </c>
      <c r="N245" s="1">
        <v>0</v>
      </c>
    </row>
    <row r="246" spans="1:14" x14ac:dyDescent="0.2">
      <c r="A246" t="s">
        <v>61</v>
      </c>
      <c r="B246" t="s">
        <v>119</v>
      </c>
      <c r="C246" t="s">
        <v>62</v>
      </c>
      <c r="D246">
        <v>35966</v>
      </c>
      <c r="E246" t="s">
        <v>29</v>
      </c>
      <c r="F246">
        <v>202</v>
      </c>
      <c r="G246">
        <v>294</v>
      </c>
      <c r="H246" s="1">
        <v>0.68707482993197277</v>
      </c>
      <c r="I246">
        <v>42</v>
      </c>
      <c r="J246">
        <v>147</v>
      </c>
      <c r="K246" s="1">
        <v>0.2857142857142857</v>
      </c>
      <c r="L246">
        <v>0</v>
      </c>
      <c r="M246">
        <v>1</v>
      </c>
      <c r="N246" s="1">
        <v>0</v>
      </c>
    </row>
    <row r="247" spans="1:14" x14ac:dyDescent="0.2">
      <c r="A247" t="s">
        <v>63</v>
      </c>
      <c r="B247" t="s">
        <v>119</v>
      </c>
      <c r="C247" t="s">
        <v>64</v>
      </c>
      <c r="D247">
        <v>38085</v>
      </c>
      <c r="E247" t="s">
        <v>18</v>
      </c>
      <c r="F247">
        <v>377</v>
      </c>
      <c r="G247">
        <v>279.99999999999989</v>
      </c>
      <c r="H247" s="1">
        <v>1.346428571428572</v>
      </c>
      <c r="I247">
        <v>24</v>
      </c>
      <c r="J247">
        <v>139.99999999999994</v>
      </c>
      <c r="K247" s="1">
        <v>0.17142857142857149</v>
      </c>
      <c r="L247">
        <v>0</v>
      </c>
      <c r="M247">
        <v>1</v>
      </c>
      <c r="N247" s="1">
        <v>0</v>
      </c>
    </row>
    <row r="248" spans="1:14" x14ac:dyDescent="0.2">
      <c r="A248" t="s">
        <v>65</v>
      </c>
      <c r="B248" t="s">
        <v>119</v>
      </c>
      <c r="C248" t="s">
        <v>66</v>
      </c>
      <c r="D248">
        <v>6700</v>
      </c>
      <c r="E248" t="s">
        <v>26</v>
      </c>
      <c r="F248">
        <v>418</v>
      </c>
      <c r="G248">
        <v>343.00000000000006</v>
      </c>
      <c r="H248" s="1">
        <v>1.2186588921282797</v>
      </c>
      <c r="I248">
        <v>67</v>
      </c>
      <c r="J248">
        <v>171.50000000000003</v>
      </c>
      <c r="K248" s="1">
        <v>0.39067055393585998</v>
      </c>
      <c r="L248">
        <v>1</v>
      </c>
      <c r="M248">
        <v>1</v>
      </c>
      <c r="N248" s="1">
        <v>1</v>
      </c>
    </row>
    <row r="249" spans="1:14" x14ac:dyDescent="0.2">
      <c r="A249" t="s">
        <v>67</v>
      </c>
      <c r="B249" t="s">
        <v>119</v>
      </c>
      <c r="C249" t="s">
        <v>68</v>
      </c>
      <c r="D249">
        <v>23218</v>
      </c>
      <c r="E249" t="s">
        <v>18</v>
      </c>
      <c r="F249">
        <v>214</v>
      </c>
      <c r="G249">
        <v>280.00000000000011</v>
      </c>
      <c r="H249" s="1">
        <v>0.76428571428571401</v>
      </c>
      <c r="I249">
        <v>50</v>
      </c>
      <c r="J249">
        <v>140.00000000000006</v>
      </c>
      <c r="K249" s="1">
        <v>0.35714285714285698</v>
      </c>
      <c r="L249">
        <v>0</v>
      </c>
      <c r="M249">
        <v>1</v>
      </c>
      <c r="N249" s="1">
        <v>0</v>
      </c>
    </row>
    <row r="250" spans="1:14" x14ac:dyDescent="0.2">
      <c r="A250" t="s">
        <v>69</v>
      </c>
      <c r="B250" t="s">
        <v>119</v>
      </c>
      <c r="C250" t="s">
        <v>70</v>
      </c>
      <c r="D250">
        <v>36910</v>
      </c>
      <c r="E250" t="s">
        <v>29</v>
      </c>
      <c r="F250">
        <v>456</v>
      </c>
      <c r="G250">
        <v>294</v>
      </c>
      <c r="H250" s="1">
        <v>1.5510204081632653</v>
      </c>
      <c r="I250">
        <v>391</v>
      </c>
      <c r="J250">
        <v>147</v>
      </c>
      <c r="K250" s="1">
        <v>2.6598639455782314</v>
      </c>
      <c r="L250">
        <v>5</v>
      </c>
      <c r="M250">
        <v>1</v>
      </c>
      <c r="N250" s="1">
        <v>5</v>
      </c>
    </row>
    <row r="251" spans="1:14" x14ac:dyDescent="0.2">
      <c r="A251" t="s">
        <v>71</v>
      </c>
      <c r="B251" t="s">
        <v>119</v>
      </c>
      <c r="C251" t="s">
        <v>72</v>
      </c>
      <c r="D251">
        <v>37521</v>
      </c>
      <c r="E251" t="s">
        <v>29</v>
      </c>
      <c r="F251">
        <v>416</v>
      </c>
      <c r="G251">
        <v>294</v>
      </c>
      <c r="H251" s="1">
        <v>1.4149659863945578</v>
      </c>
      <c r="I251">
        <v>227</v>
      </c>
      <c r="J251">
        <v>147</v>
      </c>
      <c r="K251" s="1">
        <v>1.5442176870748299</v>
      </c>
      <c r="L251">
        <v>3</v>
      </c>
      <c r="M251">
        <v>1</v>
      </c>
      <c r="N251" s="1">
        <v>3</v>
      </c>
    </row>
    <row r="252" spans="1:14" x14ac:dyDescent="0.2">
      <c r="A252" t="s">
        <v>73</v>
      </c>
      <c r="B252" t="s">
        <v>119</v>
      </c>
      <c r="C252" t="s">
        <v>74</v>
      </c>
      <c r="D252">
        <v>36468</v>
      </c>
      <c r="E252" t="s">
        <v>43</v>
      </c>
      <c r="F252">
        <v>213</v>
      </c>
      <c r="G252">
        <v>294</v>
      </c>
      <c r="H252" s="1">
        <v>0.72448979591836737</v>
      </c>
      <c r="I252">
        <v>40</v>
      </c>
      <c r="J252">
        <v>147</v>
      </c>
      <c r="K252" s="1">
        <v>0.27210884353741499</v>
      </c>
      <c r="L252">
        <v>0</v>
      </c>
      <c r="M252">
        <v>1</v>
      </c>
      <c r="N252" s="1">
        <v>0</v>
      </c>
    </row>
    <row r="253" spans="1:14" x14ac:dyDescent="0.2">
      <c r="A253" t="s">
        <v>75</v>
      </c>
      <c r="B253" t="s">
        <v>119</v>
      </c>
      <c r="C253" t="s">
        <v>76</v>
      </c>
      <c r="D253">
        <v>37968</v>
      </c>
      <c r="E253" t="s">
        <v>29</v>
      </c>
      <c r="F253">
        <v>104</v>
      </c>
      <c r="G253">
        <v>287</v>
      </c>
      <c r="H253" s="1">
        <v>0.3623693379790941</v>
      </c>
      <c r="I253">
        <v>19</v>
      </c>
      <c r="J253">
        <v>143.5</v>
      </c>
      <c r="K253" s="1">
        <v>0.13240418118466898</v>
      </c>
      <c r="L253">
        <v>0</v>
      </c>
      <c r="M253">
        <v>1</v>
      </c>
      <c r="N253" s="1">
        <v>0</v>
      </c>
    </row>
    <row r="254" spans="1:14" x14ac:dyDescent="0.2">
      <c r="A254" t="s">
        <v>77</v>
      </c>
      <c r="B254" t="s">
        <v>119</v>
      </c>
      <c r="C254" t="s">
        <v>78</v>
      </c>
      <c r="D254">
        <v>6997</v>
      </c>
      <c r="E254" t="s">
        <v>43</v>
      </c>
      <c r="F254">
        <v>389</v>
      </c>
      <c r="G254">
        <v>294</v>
      </c>
      <c r="H254" s="1">
        <v>1.3231292517006803</v>
      </c>
      <c r="I254">
        <v>42</v>
      </c>
      <c r="J254">
        <v>147</v>
      </c>
      <c r="K254" s="1">
        <v>0.2857142857142857</v>
      </c>
      <c r="L254">
        <v>1</v>
      </c>
      <c r="M254">
        <v>1</v>
      </c>
      <c r="N254" s="1">
        <v>1</v>
      </c>
    </row>
    <row r="255" spans="1:14" x14ac:dyDescent="0.2">
      <c r="A255" t="s">
        <v>79</v>
      </c>
      <c r="B255" t="s">
        <v>119</v>
      </c>
      <c r="C255" t="s">
        <v>80</v>
      </c>
      <c r="D255">
        <v>35419</v>
      </c>
      <c r="E255" t="s">
        <v>58</v>
      </c>
      <c r="F255">
        <v>247</v>
      </c>
      <c r="G255">
        <v>294</v>
      </c>
      <c r="H255" s="1">
        <v>0.84013605442176875</v>
      </c>
      <c r="I255">
        <v>18</v>
      </c>
      <c r="J255">
        <v>147</v>
      </c>
      <c r="K255" s="1">
        <v>0.12244897959183673</v>
      </c>
      <c r="L255">
        <v>1</v>
      </c>
      <c r="M255">
        <v>1</v>
      </c>
      <c r="N255" s="1">
        <v>1</v>
      </c>
    </row>
    <row r="256" spans="1:14" x14ac:dyDescent="0.2">
      <c r="A256" t="s">
        <v>81</v>
      </c>
      <c r="B256" t="s">
        <v>119</v>
      </c>
      <c r="C256" t="s">
        <v>82</v>
      </c>
      <c r="D256">
        <v>5715</v>
      </c>
      <c r="E256" t="s">
        <v>58</v>
      </c>
      <c r="F256">
        <v>179</v>
      </c>
      <c r="G256">
        <v>294.00000000000011</v>
      </c>
      <c r="H256" s="1">
        <v>0.60884353741496577</v>
      </c>
      <c r="I256">
        <v>39</v>
      </c>
      <c r="J256">
        <v>147.00000000000006</v>
      </c>
      <c r="K256" s="1">
        <v>0.2653061224489795</v>
      </c>
      <c r="L256">
        <v>0</v>
      </c>
      <c r="M256">
        <v>1</v>
      </c>
      <c r="N256" s="1">
        <v>0</v>
      </c>
    </row>
    <row r="257" spans="1:14" x14ac:dyDescent="0.2">
      <c r="A257" t="s">
        <v>83</v>
      </c>
      <c r="B257" t="s">
        <v>119</v>
      </c>
      <c r="C257" t="s">
        <v>84</v>
      </c>
      <c r="D257">
        <v>8017</v>
      </c>
      <c r="E257" t="s">
        <v>85</v>
      </c>
      <c r="F257">
        <v>273</v>
      </c>
      <c r="G257">
        <v>364.00000000000006</v>
      </c>
      <c r="H257" s="1">
        <v>0.74999999999999989</v>
      </c>
      <c r="I257">
        <v>33</v>
      </c>
      <c r="J257">
        <v>182.00000000000003</v>
      </c>
      <c r="K257" s="1">
        <v>0.18131868131868129</v>
      </c>
      <c r="L257">
        <v>1</v>
      </c>
      <c r="M257">
        <v>1</v>
      </c>
      <c r="N257" s="1">
        <v>1</v>
      </c>
    </row>
    <row r="258" spans="1:14" x14ac:dyDescent="0.2">
      <c r="A258" t="s">
        <v>86</v>
      </c>
      <c r="B258" t="s">
        <v>119</v>
      </c>
      <c r="C258" t="s">
        <v>87</v>
      </c>
      <c r="D258">
        <v>13279</v>
      </c>
      <c r="E258" t="s">
        <v>26</v>
      </c>
      <c r="F258">
        <v>363</v>
      </c>
      <c r="G258">
        <v>315.00000000000006</v>
      </c>
      <c r="H258" s="1">
        <v>1.1523809523809523</v>
      </c>
      <c r="I258">
        <v>178</v>
      </c>
      <c r="J258">
        <v>157.50000000000003</v>
      </c>
      <c r="K258" s="1">
        <v>1.1301587301587299</v>
      </c>
      <c r="L258">
        <v>2</v>
      </c>
      <c r="M258">
        <v>1</v>
      </c>
      <c r="N258" s="1">
        <v>2</v>
      </c>
    </row>
    <row r="259" spans="1:14" x14ac:dyDescent="0.2">
      <c r="A259" t="s">
        <v>88</v>
      </c>
      <c r="B259" t="s">
        <v>119</v>
      </c>
      <c r="C259" t="s">
        <v>89</v>
      </c>
      <c r="D259">
        <v>12670</v>
      </c>
      <c r="E259" t="s">
        <v>90</v>
      </c>
      <c r="F259">
        <v>152</v>
      </c>
      <c r="G259">
        <v>294</v>
      </c>
      <c r="H259" s="1">
        <v>0.51700680272108845</v>
      </c>
      <c r="I259">
        <v>29</v>
      </c>
      <c r="J259">
        <v>147</v>
      </c>
      <c r="K259" s="1">
        <v>0.19727891156462585</v>
      </c>
      <c r="L259">
        <v>0</v>
      </c>
      <c r="M259">
        <v>1</v>
      </c>
      <c r="N259" s="1">
        <v>0</v>
      </c>
    </row>
    <row r="260" spans="1:14" x14ac:dyDescent="0.2">
      <c r="A260" t="s">
        <v>91</v>
      </c>
      <c r="B260" t="s">
        <v>119</v>
      </c>
      <c r="C260" t="s">
        <v>92</v>
      </c>
      <c r="D260">
        <v>6947</v>
      </c>
      <c r="E260" t="s">
        <v>85</v>
      </c>
      <c r="F260">
        <v>374</v>
      </c>
      <c r="G260">
        <v>364.00000000000011</v>
      </c>
      <c r="H260" s="1">
        <v>1.0274725274725272</v>
      </c>
      <c r="I260">
        <v>35</v>
      </c>
      <c r="J260">
        <v>182.00000000000006</v>
      </c>
      <c r="K260" s="1">
        <v>0.19230769230769224</v>
      </c>
      <c r="L260">
        <v>1</v>
      </c>
      <c r="M260">
        <v>1</v>
      </c>
      <c r="N260" s="1">
        <v>1</v>
      </c>
    </row>
    <row r="261" spans="1:14" x14ac:dyDescent="0.2">
      <c r="A261" t="s">
        <v>93</v>
      </c>
      <c r="B261" t="s">
        <v>119</v>
      </c>
      <c r="C261" t="s">
        <v>94</v>
      </c>
      <c r="D261">
        <v>38068</v>
      </c>
      <c r="E261" t="s">
        <v>18</v>
      </c>
      <c r="F261">
        <v>158</v>
      </c>
      <c r="G261">
        <v>280.00000000000011</v>
      </c>
      <c r="H261" s="1">
        <v>0.56428571428571406</v>
      </c>
      <c r="I261">
        <v>14</v>
      </c>
      <c r="J261">
        <v>140.00000000000006</v>
      </c>
      <c r="K261" s="1">
        <v>9.9999999999999964E-2</v>
      </c>
      <c r="L261">
        <v>0</v>
      </c>
      <c r="M261">
        <v>1</v>
      </c>
      <c r="N261" s="1">
        <v>0</v>
      </c>
    </row>
    <row r="262" spans="1:14" x14ac:dyDescent="0.2">
      <c r="A262" t="s">
        <v>95</v>
      </c>
      <c r="B262" t="s">
        <v>119</v>
      </c>
      <c r="C262" t="s">
        <v>96</v>
      </c>
      <c r="D262">
        <v>38102</v>
      </c>
      <c r="E262" t="s">
        <v>18</v>
      </c>
      <c r="F262">
        <v>172</v>
      </c>
      <c r="G262">
        <v>280.00000000000006</v>
      </c>
      <c r="H262" s="1">
        <v>0.61428571428571421</v>
      </c>
      <c r="I262">
        <v>61</v>
      </c>
      <c r="J262">
        <v>140.00000000000003</v>
      </c>
      <c r="K262" s="1">
        <v>0.43571428571428561</v>
      </c>
      <c r="L262">
        <v>1</v>
      </c>
      <c r="M262">
        <v>1</v>
      </c>
      <c r="N262" s="1">
        <v>1</v>
      </c>
    </row>
    <row r="263" spans="1:14" x14ac:dyDescent="0.2">
      <c r="A263" t="s">
        <v>97</v>
      </c>
      <c r="B263" t="s">
        <v>119</v>
      </c>
      <c r="C263" t="s">
        <v>98</v>
      </c>
      <c r="D263">
        <v>34130</v>
      </c>
      <c r="E263" t="s">
        <v>29</v>
      </c>
      <c r="F263">
        <v>289</v>
      </c>
      <c r="G263">
        <v>294</v>
      </c>
      <c r="H263" s="1">
        <v>0.98299319727891155</v>
      </c>
      <c r="I263">
        <v>17</v>
      </c>
      <c r="J263">
        <v>147</v>
      </c>
      <c r="K263" s="1">
        <v>0.11564625850340136</v>
      </c>
      <c r="L263">
        <v>0</v>
      </c>
      <c r="M263">
        <v>1</v>
      </c>
      <c r="N263" s="1">
        <v>0</v>
      </c>
    </row>
    <row r="264" spans="1:14" x14ac:dyDescent="0.2">
      <c r="A264" t="s">
        <v>99</v>
      </c>
      <c r="B264" t="s">
        <v>119</v>
      </c>
      <c r="C264" t="s">
        <v>100</v>
      </c>
      <c r="D264">
        <v>36946</v>
      </c>
      <c r="E264" t="s">
        <v>85</v>
      </c>
      <c r="F264">
        <v>222</v>
      </c>
      <c r="G264">
        <v>364.00000000000006</v>
      </c>
      <c r="H264" s="1">
        <v>0.60989010989010983</v>
      </c>
      <c r="I264">
        <v>43</v>
      </c>
      <c r="J264">
        <v>182.00000000000003</v>
      </c>
      <c r="K264" s="1">
        <v>0.23626373626373623</v>
      </c>
      <c r="L264">
        <v>0</v>
      </c>
      <c r="M264">
        <v>1</v>
      </c>
      <c r="N264" s="1">
        <v>0</v>
      </c>
    </row>
    <row r="265" spans="1:14" x14ac:dyDescent="0.2">
      <c r="A265" t="s">
        <v>101</v>
      </c>
      <c r="B265" t="s">
        <v>119</v>
      </c>
      <c r="C265" t="s">
        <v>102</v>
      </c>
      <c r="D265">
        <v>36948</v>
      </c>
      <c r="E265" t="s">
        <v>85</v>
      </c>
      <c r="F265">
        <v>157</v>
      </c>
      <c r="G265">
        <v>364.00000000000006</v>
      </c>
      <c r="H265" s="1">
        <v>0.43131868131868123</v>
      </c>
      <c r="I265">
        <v>16</v>
      </c>
      <c r="J265">
        <v>182.00000000000003</v>
      </c>
      <c r="K265" s="1">
        <v>8.7912087912087905E-2</v>
      </c>
      <c r="L265">
        <v>0</v>
      </c>
      <c r="M265">
        <v>1</v>
      </c>
      <c r="N265" s="1">
        <v>0</v>
      </c>
    </row>
    <row r="266" spans="1:14" x14ac:dyDescent="0.2">
      <c r="A266" t="s">
        <v>103</v>
      </c>
      <c r="B266" t="s">
        <v>119</v>
      </c>
      <c r="C266" t="s">
        <v>104</v>
      </c>
      <c r="D266">
        <v>35987</v>
      </c>
      <c r="E266" t="s">
        <v>26</v>
      </c>
      <c r="F266">
        <v>131</v>
      </c>
      <c r="G266">
        <v>332.50000000000006</v>
      </c>
      <c r="H266" s="1">
        <v>0.39398496240601499</v>
      </c>
      <c r="I266">
        <v>10</v>
      </c>
      <c r="J266">
        <v>166.25000000000003</v>
      </c>
      <c r="K266" s="1">
        <v>6.0150375939849614E-2</v>
      </c>
      <c r="L266">
        <v>0</v>
      </c>
      <c r="M266">
        <v>1</v>
      </c>
      <c r="N266" s="1">
        <v>0</v>
      </c>
    </row>
    <row r="267" spans="1:14" x14ac:dyDescent="0.2">
      <c r="A267" t="s">
        <v>105</v>
      </c>
      <c r="B267" t="s">
        <v>119</v>
      </c>
      <c r="C267" t="s">
        <v>106</v>
      </c>
      <c r="D267">
        <v>13228</v>
      </c>
      <c r="E267" t="s">
        <v>90</v>
      </c>
      <c r="F267">
        <v>126</v>
      </c>
      <c r="G267">
        <v>294</v>
      </c>
      <c r="H267" s="1">
        <v>0.42857142857142855</v>
      </c>
      <c r="I267">
        <v>4</v>
      </c>
      <c r="J267">
        <v>147</v>
      </c>
      <c r="K267" s="1">
        <v>2.7210884353741496E-2</v>
      </c>
      <c r="L267">
        <v>0</v>
      </c>
      <c r="M267">
        <v>1</v>
      </c>
      <c r="N267" s="1">
        <v>0</v>
      </c>
    </row>
    <row r="268" spans="1:14" x14ac:dyDescent="0.2">
      <c r="A268" t="s">
        <v>107</v>
      </c>
      <c r="B268" t="s">
        <v>119</v>
      </c>
      <c r="C268" t="s">
        <v>108</v>
      </c>
      <c r="D268">
        <v>37974</v>
      </c>
      <c r="E268" t="s">
        <v>90</v>
      </c>
      <c r="F268">
        <v>142</v>
      </c>
      <c r="G268">
        <v>294</v>
      </c>
      <c r="H268" s="1">
        <v>0.48299319727891155</v>
      </c>
      <c r="I268">
        <v>35</v>
      </c>
      <c r="J268">
        <v>147</v>
      </c>
      <c r="K268" s="1">
        <v>0.23809523809523808</v>
      </c>
      <c r="L268">
        <v>0</v>
      </c>
      <c r="M268">
        <v>1</v>
      </c>
      <c r="N268" s="1">
        <v>0</v>
      </c>
    </row>
    <row r="269" spans="1:14" x14ac:dyDescent="0.2">
      <c r="A269" t="s">
        <v>109</v>
      </c>
      <c r="B269" t="s">
        <v>119</v>
      </c>
      <c r="C269" t="s">
        <v>110</v>
      </c>
      <c r="D269">
        <v>35187</v>
      </c>
      <c r="E269" t="s">
        <v>58</v>
      </c>
      <c r="F269">
        <v>201</v>
      </c>
      <c r="G269">
        <v>294</v>
      </c>
      <c r="H269" s="1">
        <v>0.68367346938775508</v>
      </c>
      <c r="I269">
        <v>55</v>
      </c>
      <c r="J269">
        <v>147</v>
      </c>
      <c r="K269" s="1">
        <v>0.37414965986394561</v>
      </c>
      <c r="L269">
        <v>3</v>
      </c>
      <c r="M269">
        <v>1</v>
      </c>
      <c r="N269" s="1">
        <v>3</v>
      </c>
    </row>
    <row r="270" spans="1:14" x14ac:dyDescent="0.2">
      <c r="A270" t="s">
        <v>111</v>
      </c>
      <c r="B270" t="s">
        <v>119</v>
      </c>
      <c r="C270" t="s">
        <v>112</v>
      </c>
      <c r="D270">
        <v>35786</v>
      </c>
      <c r="E270" t="s">
        <v>90</v>
      </c>
      <c r="F270">
        <v>119</v>
      </c>
      <c r="G270">
        <v>294</v>
      </c>
      <c r="H270" s="1">
        <v>0.40476190476190477</v>
      </c>
      <c r="I270">
        <v>23</v>
      </c>
      <c r="J270">
        <v>147</v>
      </c>
      <c r="K270" s="1">
        <v>0.15646258503401361</v>
      </c>
      <c r="L270">
        <v>0</v>
      </c>
      <c r="M270">
        <v>1</v>
      </c>
      <c r="N270" s="1">
        <v>0</v>
      </c>
    </row>
    <row r="271" spans="1:14" x14ac:dyDescent="0.2">
      <c r="A271" t="s">
        <v>113</v>
      </c>
      <c r="B271" t="s">
        <v>119</v>
      </c>
      <c r="C271" t="s">
        <v>114</v>
      </c>
      <c r="D271">
        <v>34716</v>
      </c>
      <c r="E271" t="s">
        <v>26</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4DED4A-ADB4-9F44-988B-F21E642433BD}">
  <dimension ref="A1:K154"/>
  <sheetViews>
    <sheetView topLeftCell="A79" workbookViewId="0">
      <selection activeCell="H88" sqref="H88"/>
    </sheetView>
  </sheetViews>
  <sheetFormatPr baseColWidth="10" defaultRowHeight="16" x14ac:dyDescent="0.2"/>
  <cols>
    <col min="1" max="1" width="39" bestFit="1" customWidth="1"/>
    <col min="2" max="2" width="25.33203125" bestFit="1" customWidth="1"/>
    <col min="3" max="3" width="12.83203125" bestFit="1" customWidth="1"/>
    <col min="4" max="4" width="49.33203125" bestFit="1" customWidth="1"/>
    <col min="5" max="6" width="25.5" bestFit="1" customWidth="1"/>
    <col min="7" max="7" width="42.1640625" bestFit="1" customWidth="1"/>
    <col min="8" max="8" width="27.33203125" bestFit="1" customWidth="1"/>
    <col min="9" max="9" width="13" bestFit="1" customWidth="1"/>
    <col min="10" max="10" width="49.33203125" bestFit="1" customWidth="1"/>
    <col min="11" max="11" width="20.33203125" bestFit="1" customWidth="1"/>
    <col min="12" max="12" width="25.33203125" bestFit="1" customWidth="1"/>
    <col min="13" max="13" width="12.83203125" bestFit="1" customWidth="1"/>
    <col min="14" max="14" width="30.1640625" bestFit="1" customWidth="1"/>
    <col min="15" max="15" width="17.6640625" bestFit="1" customWidth="1"/>
  </cols>
  <sheetData>
    <row r="1" spans="1:11" x14ac:dyDescent="0.2">
      <c r="A1" s="2" t="s">
        <v>4</v>
      </c>
      <c r="B1" t="s">
        <v>133</v>
      </c>
      <c r="C1" t="str">
        <f>IF(B1="(All)","All Regions",B1)</f>
        <v>All Regions</v>
      </c>
    </row>
    <row r="2" spans="1:11" x14ac:dyDescent="0.2">
      <c r="A2" s="2" t="s">
        <v>0</v>
      </c>
      <c r="B2" t="s">
        <v>133</v>
      </c>
    </row>
    <row r="4" spans="1:11" x14ac:dyDescent="0.2">
      <c r="A4" t="s">
        <v>122</v>
      </c>
      <c r="B4" t="s">
        <v>123</v>
      </c>
      <c r="C4" t="s">
        <v>124</v>
      </c>
      <c r="D4" t="s">
        <v>125</v>
      </c>
    </row>
    <row r="5" spans="1:11" x14ac:dyDescent="0.2">
      <c r="A5" s="3">
        <v>1.0801175196055186</v>
      </c>
      <c r="B5" s="3">
        <v>0.49678869935300574</v>
      </c>
      <c r="C5" s="3">
        <v>1.578544061302682</v>
      </c>
      <c r="D5" s="3">
        <v>0.3079408905975593</v>
      </c>
    </row>
    <row r="6" spans="1:11" ht="17" thickBot="1" x14ac:dyDescent="0.25"/>
    <row r="7" spans="1:11" x14ac:dyDescent="0.2">
      <c r="A7" s="14" t="str">
        <f t="shared" ref="A7:D8" si="0">A4</f>
        <v>Average of Live Accounts - %</v>
      </c>
      <c r="B7" s="15" t="str">
        <f t="shared" si="0"/>
        <v>Average of NTB Accounts - %</v>
      </c>
      <c r="C7" s="15" t="str">
        <f t="shared" si="0"/>
        <v>Average of NTB Companies - %</v>
      </c>
      <c r="D7" s="16" t="str">
        <f t="shared" si="0"/>
        <v>Average of Penetration</v>
      </c>
    </row>
    <row r="8" spans="1:11" x14ac:dyDescent="0.2">
      <c r="A8" s="17">
        <f t="shared" si="0"/>
        <v>1.0801175196055186</v>
      </c>
      <c r="B8" s="18">
        <f t="shared" si="0"/>
        <v>0.49678869935300574</v>
      </c>
      <c r="C8" s="18">
        <f t="shared" si="0"/>
        <v>1.578544061302682</v>
      </c>
      <c r="D8" s="19">
        <f t="shared" si="0"/>
        <v>0.3079408905975593</v>
      </c>
    </row>
    <row r="9" spans="1:11" ht="17" thickBot="1" x14ac:dyDescent="0.25">
      <c r="A9" s="12" t="str">
        <f>IF(A8&gt;100%,"0%",100%-A8)</f>
        <v>0%</v>
      </c>
      <c r="B9" s="13">
        <f>IF(B8&gt;100%,"0%",100%-B8)</f>
        <v>0.50321130064699426</v>
      </c>
      <c r="C9" s="12" t="str">
        <f>IF(C8&gt;100%,"0%",100%-C8)</f>
        <v>0%</v>
      </c>
      <c r="D9" s="13">
        <f>IF(D8&gt;50%,"0%",50%-D8)</f>
        <v>0.1920591094024407</v>
      </c>
    </row>
    <row r="11" spans="1:11" x14ac:dyDescent="0.2">
      <c r="A11" s="2" t="s">
        <v>126</v>
      </c>
      <c r="B11" t="s">
        <v>122</v>
      </c>
      <c r="D11" s="2" t="s">
        <v>126</v>
      </c>
      <c r="E11" t="s">
        <v>123</v>
      </c>
      <c r="G11" s="2" t="s">
        <v>126</v>
      </c>
      <c r="H11" t="s">
        <v>124</v>
      </c>
      <c r="J11" s="2" t="s">
        <v>126</v>
      </c>
      <c r="K11" t="s">
        <v>125</v>
      </c>
    </row>
    <row r="12" spans="1:11" x14ac:dyDescent="0.2">
      <c r="A12" s="4" t="s">
        <v>21</v>
      </c>
      <c r="B12" s="3">
        <v>1.4996102607709749</v>
      </c>
      <c r="D12" s="4" t="s">
        <v>21</v>
      </c>
      <c r="E12" s="3">
        <v>0.85404620181405877</v>
      </c>
      <c r="G12" s="4" t="s">
        <v>21</v>
      </c>
      <c r="H12" s="3">
        <v>2.5833333333333335</v>
      </c>
      <c r="J12" s="4" t="s">
        <v>85</v>
      </c>
      <c r="K12" s="3">
        <v>0.32263354004865996</v>
      </c>
    </row>
    <row r="13" spans="1:11" x14ac:dyDescent="0.2">
      <c r="A13" s="4" t="s">
        <v>38</v>
      </c>
      <c r="B13" s="3">
        <v>1.3996504157218443</v>
      </c>
      <c r="D13" s="4" t="s">
        <v>18</v>
      </c>
      <c r="E13" s="3">
        <v>0.65441798941798901</v>
      </c>
      <c r="G13" s="4" t="s">
        <v>18</v>
      </c>
      <c r="H13" s="3">
        <v>2.0370370370370372</v>
      </c>
      <c r="J13" s="4" t="s">
        <v>90</v>
      </c>
      <c r="K13" s="3">
        <v>0.23696191305769243</v>
      </c>
    </row>
    <row r="14" spans="1:11" x14ac:dyDescent="0.2">
      <c r="A14" s="4" t="s">
        <v>26</v>
      </c>
      <c r="B14" s="3">
        <v>1.2452321780842663</v>
      </c>
      <c r="D14" s="4" t="s">
        <v>26</v>
      </c>
      <c r="E14" s="3">
        <v>0.64450366111356816</v>
      </c>
      <c r="G14" s="4" t="s">
        <v>29</v>
      </c>
      <c r="H14" s="3">
        <v>1.6285714285714286</v>
      </c>
      <c r="J14" s="4" t="s">
        <v>29</v>
      </c>
      <c r="K14" s="3">
        <v>0.31707408649307195</v>
      </c>
    </row>
    <row r="15" spans="1:11" x14ac:dyDescent="0.2">
      <c r="A15" s="4" t="s">
        <v>18</v>
      </c>
      <c r="B15" s="3">
        <v>1.1617212301587299</v>
      </c>
      <c r="D15" s="4" t="s">
        <v>29</v>
      </c>
      <c r="E15" s="3">
        <v>0.43808634952238729</v>
      </c>
      <c r="G15" s="4" t="s">
        <v>38</v>
      </c>
      <c r="H15" s="3">
        <v>1.6111111111111112</v>
      </c>
      <c r="J15" s="4" t="s">
        <v>18</v>
      </c>
      <c r="K15" s="3">
        <v>0.3882621168148328</v>
      </c>
    </row>
    <row r="16" spans="1:11" x14ac:dyDescent="0.2">
      <c r="A16" s="4" t="s">
        <v>58</v>
      </c>
      <c r="B16" s="3">
        <v>1.1404797335600907</v>
      </c>
      <c r="D16" s="4" t="s">
        <v>43</v>
      </c>
      <c r="E16" s="3">
        <v>0.43474348072562369</v>
      </c>
      <c r="G16" s="4" t="s">
        <v>43</v>
      </c>
      <c r="H16" s="3">
        <v>1.5833333333333333</v>
      </c>
      <c r="J16" s="4" t="s">
        <v>21</v>
      </c>
      <c r="K16" s="3">
        <v>0.41320251481657178</v>
      </c>
    </row>
    <row r="17" spans="1:11" x14ac:dyDescent="0.2">
      <c r="A17" s="4" t="s">
        <v>43</v>
      </c>
      <c r="B17" s="3">
        <v>1.0880243764172335</v>
      </c>
      <c r="D17" s="4" t="s">
        <v>38</v>
      </c>
      <c r="E17" s="3">
        <v>0.34845993953136811</v>
      </c>
      <c r="G17" s="4" t="s">
        <v>85</v>
      </c>
      <c r="H17" s="3">
        <v>1.25</v>
      </c>
      <c r="J17" s="4" t="s">
        <v>26</v>
      </c>
      <c r="K17" s="3">
        <v>0.25046093075194736</v>
      </c>
    </row>
    <row r="18" spans="1:11" x14ac:dyDescent="0.2">
      <c r="A18" s="4" t="s">
        <v>29</v>
      </c>
      <c r="B18" s="3">
        <v>0.86764381710872496</v>
      </c>
      <c r="D18" s="4" t="s">
        <v>58</v>
      </c>
      <c r="E18" s="3">
        <v>0.32137188208616785</v>
      </c>
      <c r="G18" s="4" t="s">
        <v>26</v>
      </c>
      <c r="H18" s="3">
        <v>1.2352941176470589</v>
      </c>
      <c r="J18" s="4" t="s">
        <v>43</v>
      </c>
      <c r="K18" s="3">
        <v>0.36919385091266665</v>
      </c>
    </row>
    <row r="19" spans="1:11" x14ac:dyDescent="0.2">
      <c r="A19" s="4" t="s">
        <v>85</v>
      </c>
      <c r="B19" s="3">
        <v>0.70889041514041518</v>
      </c>
      <c r="D19" s="4" t="s">
        <v>90</v>
      </c>
      <c r="E19" s="3">
        <v>0.27704081632653055</v>
      </c>
      <c r="G19" s="4" t="s">
        <v>90</v>
      </c>
      <c r="H19" s="3">
        <v>0.95833333333333337</v>
      </c>
      <c r="J19" s="4" t="s">
        <v>38</v>
      </c>
      <c r="K19" s="3">
        <v>0.28965774984473747</v>
      </c>
    </row>
    <row r="20" spans="1:11" x14ac:dyDescent="0.2">
      <c r="A20" s="4" t="s">
        <v>90</v>
      </c>
      <c r="B20" s="3">
        <v>0.6162698412698413</v>
      </c>
      <c r="D20" s="4" t="s">
        <v>85</v>
      </c>
      <c r="E20" s="3">
        <v>0.22966651404151406</v>
      </c>
      <c r="G20" s="4" t="s">
        <v>58</v>
      </c>
      <c r="H20" s="3">
        <v>0.875</v>
      </c>
      <c r="J20" s="4" t="s">
        <v>58</v>
      </c>
      <c r="K20" s="3">
        <v>0.1009390776792275</v>
      </c>
    </row>
    <row r="21" spans="1:11" ht="17" thickBot="1" x14ac:dyDescent="0.25"/>
    <row r="22" spans="1:11" s="4" customFormat="1" x14ac:dyDescent="0.2">
      <c r="A22" s="5" t="str">
        <f>"Regions Above 100% : "&amp;COUNTIF(B12:B20,"&gt;100%")</f>
        <v>Regions Above 100% : 6</v>
      </c>
      <c r="D22" s="5" t="str">
        <f>"Regions Above 50% : "&amp;COUNTIF(E12:E20,"&gt;50%")</f>
        <v>Regions Above 50% : 3</v>
      </c>
      <c r="G22" s="5" t="str">
        <f>"Regions Above 100% : "&amp;COUNTIF(H12:H20,"&gt;100%")</f>
        <v>Regions Above 100% : 7</v>
      </c>
      <c r="J22" s="5" t="str">
        <f>"Regions Above 50% : "&amp;COUNTIF(K12:K20,"&gt;50%")</f>
        <v>Regions Above 50% : 0</v>
      </c>
    </row>
    <row r="23" spans="1:11" s="4" customFormat="1" ht="17" thickBot="1" x14ac:dyDescent="0.25">
      <c r="A23" s="6" t="str">
        <f>"Regions Below 100% : "&amp;COUNTIF(B12:B20,"&lt;100%")</f>
        <v>Regions Below 100% : 3</v>
      </c>
      <c r="D23" s="6" t="str">
        <f>"Regions Below 50% : "&amp;COUNTIF(E12:E20,"&lt;50%")</f>
        <v>Regions Below 50% : 6</v>
      </c>
      <c r="G23" s="6" t="str">
        <f>"Regions Below 100% : "&amp;COUNTIF(H12:H20,"&lt;100%")</f>
        <v>Regions Below 100% : 2</v>
      </c>
      <c r="J23" s="6" t="str">
        <f>"Regions Below 50% : "&amp;COUNTIF(K12:K20,"&lt;50%")</f>
        <v>Regions Below 50% : 9</v>
      </c>
    </row>
    <row r="25" spans="1:11" x14ac:dyDescent="0.2">
      <c r="A25" s="2" t="s">
        <v>126</v>
      </c>
      <c r="B25" t="s">
        <v>122</v>
      </c>
      <c r="D25" s="2" t="s">
        <v>126</v>
      </c>
      <c r="E25" t="s">
        <v>123</v>
      </c>
      <c r="G25" s="2" t="s">
        <v>126</v>
      </c>
      <c r="H25" t="s">
        <v>124</v>
      </c>
      <c r="J25" s="2" t="s">
        <v>126</v>
      </c>
      <c r="K25" t="s">
        <v>125</v>
      </c>
    </row>
    <row r="26" spans="1:11" x14ac:dyDescent="0.2">
      <c r="A26" s="4" t="s">
        <v>24</v>
      </c>
      <c r="B26" s="3">
        <v>2.3943984962406013</v>
      </c>
      <c r="D26" s="4" t="s">
        <v>15</v>
      </c>
      <c r="E26" s="3">
        <v>2.1704464285714291</v>
      </c>
      <c r="G26" s="4" t="s">
        <v>32</v>
      </c>
      <c r="H26" s="3">
        <v>5.333333333333333</v>
      </c>
      <c r="J26" s="4" t="s">
        <v>63</v>
      </c>
      <c r="K26" s="3">
        <v>0.51121951219512196</v>
      </c>
    </row>
    <row r="27" spans="1:11" x14ac:dyDescent="0.2">
      <c r="A27" s="4" t="s">
        <v>22</v>
      </c>
      <c r="B27" s="3">
        <v>2.3121279761904749</v>
      </c>
      <c r="D27" s="4" t="s">
        <v>39</v>
      </c>
      <c r="E27" s="3">
        <v>1.444153439153439</v>
      </c>
      <c r="G27" s="4" t="s">
        <v>19</v>
      </c>
      <c r="H27" s="3">
        <v>4.666666666666667</v>
      </c>
      <c r="J27" s="4" t="s">
        <v>30</v>
      </c>
      <c r="K27" s="3">
        <v>0.47412407585985211</v>
      </c>
    </row>
    <row r="28" spans="1:11" x14ac:dyDescent="0.2">
      <c r="A28" s="4" t="s">
        <v>46</v>
      </c>
      <c r="B28" s="3">
        <v>1.7144132653061224</v>
      </c>
      <c r="D28" s="4" t="s">
        <v>30</v>
      </c>
      <c r="E28" s="3">
        <v>1.0558106575963719</v>
      </c>
      <c r="G28" s="4" t="s">
        <v>27</v>
      </c>
      <c r="H28" s="3">
        <v>4</v>
      </c>
      <c r="J28" s="4" t="s">
        <v>19</v>
      </c>
      <c r="K28" s="3">
        <v>0.45328527862489604</v>
      </c>
    </row>
    <row r="29" spans="1:11" x14ac:dyDescent="0.2">
      <c r="A29" s="4" t="s">
        <v>15</v>
      </c>
      <c r="B29" s="3">
        <v>1.6718005952380954</v>
      </c>
      <c r="D29" s="4" t="s">
        <v>19</v>
      </c>
      <c r="E29" s="3">
        <v>1.0499149659863944</v>
      </c>
      <c r="G29" s="4" t="s">
        <v>48</v>
      </c>
      <c r="H29" s="3">
        <v>2.8333333333333335</v>
      </c>
      <c r="J29" s="4" t="s">
        <v>52</v>
      </c>
      <c r="K29" s="3">
        <v>0.44964539007092197</v>
      </c>
    </row>
    <row r="30" spans="1:11" x14ac:dyDescent="0.2">
      <c r="A30" s="4" t="s">
        <v>19</v>
      </c>
      <c r="B30" s="3">
        <v>1.6621315192743766</v>
      </c>
      <c r="D30" s="4" t="s">
        <v>24</v>
      </c>
      <c r="E30" s="3">
        <v>1.0251378446115289</v>
      </c>
      <c r="G30" s="4" t="s">
        <v>22</v>
      </c>
      <c r="H30" s="3">
        <v>2.8333333333333335</v>
      </c>
      <c r="J30" s="4" t="s">
        <v>48</v>
      </c>
      <c r="K30" s="3">
        <v>0.41139240506329117</v>
      </c>
    </row>
    <row r="31" spans="1:11" x14ac:dyDescent="0.2">
      <c r="A31" s="4" t="s">
        <v>65</v>
      </c>
      <c r="B31" s="3">
        <v>1.5461127308066083</v>
      </c>
      <c r="D31" s="4" t="s">
        <v>41</v>
      </c>
      <c r="E31" s="3">
        <v>0.93035714285714288</v>
      </c>
      <c r="G31" s="4" t="s">
        <v>41</v>
      </c>
      <c r="H31" s="3">
        <v>2.5</v>
      </c>
      <c r="J31" s="4" t="s">
        <v>15</v>
      </c>
      <c r="K31" s="3">
        <v>0.40762019957665557</v>
      </c>
    </row>
    <row r="32" spans="1:11" x14ac:dyDescent="0.2">
      <c r="A32" s="4" t="s">
        <v>34</v>
      </c>
      <c r="B32" s="3">
        <v>1.5350198412698413</v>
      </c>
      <c r="D32" s="4" t="s">
        <v>34</v>
      </c>
      <c r="E32" s="3">
        <v>0.92066326530612252</v>
      </c>
      <c r="G32" s="4" t="s">
        <v>50</v>
      </c>
      <c r="H32" s="3">
        <v>2.3333333333333335</v>
      </c>
      <c r="J32" s="4" t="s">
        <v>75</v>
      </c>
      <c r="K32" s="3">
        <v>0.39927404718693282</v>
      </c>
    </row>
    <row r="33" spans="1:11" x14ac:dyDescent="0.2">
      <c r="A33" s="4" t="s">
        <v>36</v>
      </c>
      <c r="B33" s="3">
        <v>1.496017573696145</v>
      </c>
      <c r="D33" s="4" t="s">
        <v>69</v>
      </c>
      <c r="E33" s="3">
        <v>0.81261337868480721</v>
      </c>
      <c r="G33" s="4" t="s">
        <v>52</v>
      </c>
      <c r="H33" s="3">
        <v>2.1666666666666665</v>
      </c>
      <c r="J33" s="4" t="s">
        <v>67</v>
      </c>
      <c r="K33" s="3">
        <v>0.39790337283500454</v>
      </c>
    </row>
    <row r="34" spans="1:11" x14ac:dyDescent="0.2">
      <c r="A34" s="4" t="s">
        <v>30</v>
      </c>
      <c r="B34" s="3">
        <v>1.4661706349206349</v>
      </c>
      <c r="D34" s="4" t="s">
        <v>32</v>
      </c>
      <c r="E34" s="3">
        <v>0.80163690476190441</v>
      </c>
      <c r="G34" s="4" t="s">
        <v>75</v>
      </c>
      <c r="H34" s="3">
        <v>2</v>
      </c>
      <c r="J34" s="4" t="s">
        <v>32</v>
      </c>
      <c r="K34" s="3">
        <v>0.39722675367047311</v>
      </c>
    </row>
    <row r="35" spans="1:11" x14ac:dyDescent="0.2">
      <c r="A35" s="4" t="s">
        <v>56</v>
      </c>
      <c r="B35" s="3">
        <v>1.4275935374149664</v>
      </c>
      <c r="D35" s="4" t="s">
        <v>48</v>
      </c>
      <c r="E35" s="3">
        <v>0.77321428571428508</v>
      </c>
      <c r="G35" s="4" t="s">
        <v>71</v>
      </c>
      <c r="H35" s="3">
        <v>2</v>
      </c>
      <c r="J35" s="4" t="s">
        <v>73</v>
      </c>
      <c r="K35" s="3">
        <v>0.39169139465875369</v>
      </c>
    </row>
    <row r="36" spans="1:11" x14ac:dyDescent="0.2">
      <c r="A36" s="4" t="s">
        <v>44</v>
      </c>
      <c r="B36" s="3">
        <v>1.3384920634920636</v>
      </c>
      <c r="D36" s="4" t="s">
        <v>27</v>
      </c>
      <c r="E36" s="3">
        <v>0.58571428571428574</v>
      </c>
      <c r="G36" s="4" t="s">
        <v>88</v>
      </c>
      <c r="H36" s="3">
        <v>2</v>
      </c>
      <c r="J36" s="4" t="s">
        <v>83</v>
      </c>
      <c r="K36" s="3">
        <v>0.38821385176184692</v>
      </c>
    </row>
    <row r="37" spans="1:11" x14ac:dyDescent="0.2">
      <c r="A37" s="4" t="s">
        <v>50</v>
      </c>
      <c r="B37" s="3">
        <v>1.3351190476190478</v>
      </c>
      <c r="D37" s="4" t="s">
        <v>22</v>
      </c>
      <c r="E37" s="3">
        <v>0.53517857142857117</v>
      </c>
      <c r="G37" s="4" t="s">
        <v>30</v>
      </c>
      <c r="H37" s="3">
        <v>2</v>
      </c>
      <c r="J37" s="4" t="s">
        <v>50</v>
      </c>
      <c r="K37" s="3">
        <v>0.38701839639014229</v>
      </c>
    </row>
    <row r="38" spans="1:11" x14ac:dyDescent="0.2">
      <c r="A38" s="4" t="s">
        <v>39</v>
      </c>
      <c r="B38" s="3">
        <v>1.3085317460317458</v>
      </c>
      <c r="D38" s="4" t="s">
        <v>88</v>
      </c>
      <c r="E38" s="3">
        <v>0.53452380952380951</v>
      </c>
      <c r="G38" s="4" t="s">
        <v>44</v>
      </c>
      <c r="H38" s="3">
        <v>1.8333333333333333</v>
      </c>
      <c r="J38" s="4" t="s">
        <v>36</v>
      </c>
      <c r="K38" s="3">
        <v>0.37464160560688115</v>
      </c>
    </row>
    <row r="39" spans="1:11" x14ac:dyDescent="0.2">
      <c r="A39" s="4" t="s">
        <v>79</v>
      </c>
      <c r="B39" s="3">
        <v>1.2751133786848075</v>
      </c>
      <c r="D39" s="4" t="s">
        <v>71</v>
      </c>
      <c r="E39" s="3">
        <v>0.46672335600907028</v>
      </c>
      <c r="G39" s="4" t="s">
        <v>69</v>
      </c>
      <c r="H39" s="3">
        <v>1.8333333333333333</v>
      </c>
      <c r="J39" s="4" t="s">
        <v>44</v>
      </c>
      <c r="K39" s="3">
        <v>0.37201851192595231</v>
      </c>
    </row>
    <row r="40" spans="1:11" x14ac:dyDescent="0.2">
      <c r="A40" s="4" t="s">
        <v>41</v>
      </c>
      <c r="B40" s="3">
        <v>1.1982993197278911</v>
      </c>
      <c r="D40" s="4" t="s">
        <v>56</v>
      </c>
      <c r="E40" s="3">
        <v>0.4603741496598639</v>
      </c>
      <c r="G40" s="4" t="s">
        <v>36</v>
      </c>
      <c r="H40" s="3">
        <v>1.6666666666666667</v>
      </c>
      <c r="J40" s="4" t="s">
        <v>41</v>
      </c>
      <c r="K40" s="3">
        <v>0.37040032349373231</v>
      </c>
    </row>
    <row r="41" spans="1:11" x14ac:dyDescent="0.2">
      <c r="A41" s="4" t="s">
        <v>32</v>
      </c>
      <c r="B41" s="3">
        <v>1.1792410714285708</v>
      </c>
      <c r="D41" s="4" t="s">
        <v>52</v>
      </c>
      <c r="E41" s="3">
        <v>0.44431547619047612</v>
      </c>
      <c r="G41" s="4" t="s">
        <v>39</v>
      </c>
      <c r="H41" s="3">
        <v>1.6666666666666667</v>
      </c>
      <c r="J41" s="4" t="s">
        <v>93</v>
      </c>
      <c r="K41" s="3">
        <v>0.36567164179104478</v>
      </c>
    </row>
    <row r="42" spans="1:11" x14ac:dyDescent="0.2">
      <c r="A42" s="4" t="s">
        <v>81</v>
      </c>
      <c r="B42" s="3">
        <v>1.1788407029478456</v>
      </c>
      <c r="D42" s="4" t="s">
        <v>36</v>
      </c>
      <c r="E42" s="3">
        <v>0.44401927437641725</v>
      </c>
      <c r="G42" s="4" t="s">
        <v>54</v>
      </c>
      <c r="H42" s="3">
        <v>1.6666666666666667</v>
      </c>
      <c r="J42" s="4" t="s">
        <v>69</v>
      </c>
      <c r="K42" s="3">
        <v>0.36476256022023401</v>
      </c>
    </row>
    <row r="43" spans="1:11" x14ac:dyDescent="0.2">
      <c r="A43" s="4" t="s">
        <v>67</v>
      </c>
      <c r="B43" s="3">
        <v>1.0939285714285709</v>
      </c>
      <c r="D43" s="4" t="s">
        <v>103</v>
      </c>
      <c r="E43" s="3">
        <v>0.43834586466165409</v>
      </c>
      <c r="G43" s="4" t="s">
        <v>83</v>
      </c>
      <c r="H43" s="3">
        <v>1.6666666666666667</v>
      </c>
      <c r="J43" s="4" t="s">
        <v>39</v>
      </c>
      <c r="K43" s="3">
        <v>0.35701140964298861</v>
      </c>
    </row>
    <row r="44" spans="1:11" x14ac:dyDescent="0.2">
      <c r="A44" s="4" t="s">
        <v>27</v>
      </c>
      <c r="B44" s="3">
        <v>1.0497023809523811</v>
      </c>
      <c r="D44" s="4" t="s">
        <v>86</v>
      </c>
      <c r="E44" s="3">
        <v>0.42550264550264544</v>
      </c>
      <c r="G44" s="4" t="s">
        <v>103</v>
      </c>
      <c r="H44" s="3">
        <v>1.5</v>
      </c>
      <c r="J44" s="4" t="s">
        <v>77</v>
      </c>
      <c r="K44" s="3">
        <v>0.34266517357222842</v>
      </c>
    </row>
    <row r="45" spans="1:11" x14ac:dyDescent="0.2">
      <c r="A45" s="4" t="s">
        <v>63</v>
      </c>
      <c r="B45" s="3">
        <v>1.0405952380952386</v>
      </c>
      <c r="D45" s="4" t="s">
        <v>81</v>
      </c>
      <c r="E45" s="3">
        <v>0.4172902494331065</v>
      </c>
      <c r="G45" s="4" t="s">
        <v>24</v>
      </c>
      <c r="H45" s="3">
        <v>1.5</v>
      </c>
      <c r="J45" s="4" t="s">
        <v>34</v>
      </c>
      <c r="K45" s="3">
        <v>0.33838230839139655</v>
      </c>
    </row>
    <row r="46" spans="1:11" x14ac:dyDescent="0.2">
      <c r="A46" s="4" t="s">
        <v>52</v>
      </c>
      <c r="B46" s="3">
        <v>1.033497023809524</v>
      </c>
      <c r="D46" s="4" t="s">
        <v>44</v>
      </c>
      <c r="E46" s="3">
        <v>0.40592403628117912</v>
      </c>
      <c r="G46" s="4" t="s">
        <v>86</v>
      </c>
      <c r="H46" s="3">
        <v>1.5</v>
      </c>
      <c r="J46" s="4" t="s">
        <v>99</v>
      </c>
      <c r="K46" s="3">
        <v>0.32643524699599463</v>
      </c>
    </row>
    <row r="47" spans="1:11" x14ac:dyDescent="0.2">
      <c r="A47" s="4" t="s">
        <v>61</v>
      </c>
      <c r="B47" s="3">
        <v>1.0184240362811792</v>
      </c>
      <c r="D47" s="4" t="s">
        <v>95</v>
      </c>
      <c r="E47" s="3">
        <v>0.40166666666666662</v>
      </c>
      <c r="G47" s="4" t="s">
        <v>46</v>
      </c>
      <c r="H47" s="3">
        <v>1.5</v>
      </c>
      <c r="J47" s="4" t="s">
        <v>91</v>
      </c>
      <c r="K47" s="3">
        <v>0.32295918367346937</v>
      </c>
    </row>
    <row r="48" spans="1:11" x14ac:dyDescent="0.2">
      <c r="A48" s="4" t="s">
        <v>54</v>
      </c>
      <c r="B48" s="3">
        <v>0.98852040816326492</v>
      </c>
      <c r="D48" s="4" t="s">
        <v>50</v>
      </c>
      <c r="E48" s="3">
        <v>0.38979591836734695</v>
      </c>
      <c r="G48" s="4" t="s">
        <v>56</v>
      </c>
      <c r="H48" s="3">
        <v>1.5</v>
      </c>
      <c r="J48" s="4" t="s">
        <v>71</v>
      </c>
      <c r="K48" s="3">
        <v>0.31047120418848168</v>
      </c>
    </row>
    <row r="49" spans="1:11" x14ac:dyDescent="0.2">
      <c r="A49" s="4" t="s">
        <v>73</v>
      </c>
      <c r="B49" s="3">
        <v>0.94974489795918371</v>
      </c>
      <c r="D49" s="4" t="s">
        <v>75</v>
      </c>
      <c r="E49" s="3">
        <v>0.38416569879984519</v>
      </c>
      <c r="G49" s="4" t="s">
        <v>91</v>
      </c>
      <c r="H49" s="3">
        <v>1.5</v>
      </c>
      <c r="J49" s="4" t="s">
        <v>54</v>
      </c>
      <c r="K49" s="3">
        <v>0.3081761006289308</v>
      </c>
    </row>
    <row r="50" spans="1:11" x14ac:dyDescent="0.2">
      <c r="A50" s="4" t="s">
        <v>97</v>
      </c>
      <c r="B50" s="3">
        <v>0.94070294784580499</v>
      </c>
      <c r="D50" s="4" t="s">
        <v>61</v>
      </c>
      <c r="E50" s="3">
        <v>0.36819727891156462</v>
      </c>
      <c r="G50" s="4" t="s">
        <v>61</v>
      </c>
      <c r="H50" s="3">
        <v>1.5</v>
      </c>
      <c r="J50" s="4" t="s">
        <v>59</v>
      </c>
      <c r="K50" s="3">
        <v>0.30510375771172182</v>
      </c>
    </row>
    <row r="51" spans="1:11" x14ac:dyDescent="0.2">
      <c r="A51" s="4" t="s">
        <v>71</v>
      </c>
      <c r="B51" s="3">
        <v>0.9092120181405895</v>
      </c>
      <c r="D51" s="4" t="s">
        <v>59</v>
      </c>
      <c r="E51" s="3">
        <v>0.36129500580720092</v>
      </c>
      <c r="G51" s="4" t="s">
        <v>67</v>
      </c>
      <c r="H51" s="3">
        <v>1.3333333333333333</v>
      </c>
      <c r="J51" s="4" t="s">
        <v>27</v>
      </c>
      <c r="K51" s="3">
        <v>0.29706717123935666</v>
      </c>
    </row>
    <row r="52" spans="1:11" x14ac:dyDescent="0.2">
      <c r="A52" s="4" t="s">
        <v>59</v>
      </c>
      <c r="B52" s="3">
        <v>0.86624564459930309</v>
      </c>
      <c r="D52" s="4" t="s">
        <v>67</v>
      </c>
      <c r="E52" s="3">
        <v>0.34383928571428563</v>
      </c>
      <c r="G52" s="4" t="s">
        <v>73</v>
      </c>
      <c r="H52" s="3">
        <v>1.3333333333333333</v>
      </c>
      <c r="J52" s="4" t="s">
        <v>103</v>
      </c>
      <c r="K52" s="3">
        <v>0.29374110953058319</v>
      </c>
    </row>
    <row r="53" spans="1:11" x14ac:dyDescent="0.2">
      <c r="A53" s="4" t="s">
        <v>77</v>
      </c>
      <c r="B53" s="3">
        <v>0.865561224489796</v>
      </c>
      <c r="D53" s="4" t="s">
        <v>83</v>
      </c>
      <c r="E53" s="3">
        <v>0.33710317460317457</v>
      </c>
      <c r="G53" s="4" t="s">
        <v>34</v>
      </c>
      <c r="H53" s="3">
        <v>1.3333333333333333</v>
      </c>
      <c r="J53" s="4" t="s">
        <v>86</v>
      </c>
      <c r="K53" s="3">
        <v>0.28678304239401498</v>
      </c>
    </row>
    <row r="54" spans="1:11" x14ac:dyDescent="0.2">
      <c r="A54" s="4" t="s">
        <v>86</v>
      </c>
      <c r="B54" s="3">
        <v>0.86525132275132266</v>
      </c>
      <c r="D54" s="4" t="s">
        <v>46</v>
      </c>
      <c r="E54" s="3">
        <v>0.31703514739229022</v>
      </c>
      <c r="G54" s="4" t="s">
        <v>95</v>
      </c>
      <c r="H54" s="3">
        <v>1.3333333333333333</v>
      </c>
      <c r="J54" s="4" t="s">
        <v>22</v>
      </c>
      <c r="K54" s="3">
        <v>0.28658404000869753</v>
      </c>
    </row>
    <row r="55" spans="1:11" x14ac:dyDescent="0.2">
      <c r="A55" s="4" t="s">
        <v>48</v>
      </c>
      <c r="B55" s="3">
        <v>0.84683035714285637</v>
      </c>
      <c r="D55" s="4" t="s">
        <v>93</v>
      </c>
      <c r="E55" s="3">
        <v>0.3113392857142856</v>
      </c>
      <c r="G55" s="4" t="s">
        <v>59</v>
      </c>
      <c r="H55" s="3">
        <v>1.1666666666666667</v>
      </c>
      <c r="J55" s="4" t="s">
        <v>61</v>
      </c>
      <c r="K55" s="3">
        <v>0.2824180895246885</v>
      </c>
    </row>
    <row r="56" spans="1:11" x14ac:dyDescent="0.2">
      <c r="A56" s="4" t="s">
        <v>91</v>
      </c>
      <c r="B56" s="3">
        <v>0.84437194749694744</v>
      </c>
      <c r="D56" s="4" t="s">
        <v>54</v>
      </c>
      <c r="E56" s="3">
        <v>0.28432539682539676</v>
      </c>
      <c r="G56" s="4" t="s">
        <v>15</v>
      </c>
      <c r="H56" s="3">
        <v>1.1666666666666667</v>
      </c>
      <c r="J56" s="4" t="s">
        <v>65</v>
      </c>
      <c r="K56" s="3">
        <v>0.27453616563592365</v>
      </c>
    </row>
    <row r="57" spans="1:11" x14ac:dyDescent="0.2">
      <c r="A57" s="4" t="s">
        <v>69</v>
      </c>
      <c r="B57" s="3">
        <v>0.70738378684807246</v>
      </c>
      <c r="D57" s="4" t="s">
        <v>91</v>
      </c>
      <c r="E57" s="3">
        <v>0.27686965811965808</v>
      </c>
      <c r="G57" s="4" t="s">
        <v>101</v>
      </c>
      <c r="H57" s="3">
        <v>1.1666666666666667</v>
      </c>
      <c r="J57" s="4" t="s">
        <v>95</v>
      </c>
      <c r="K57" s="3">
        <v>0.26709573612228482</v>
      </c>
    </row>
    <row r="58" spans="1:11" x14ac:dyDescent="0.2">
      <c r="A58" s="4" t="s">
        <v>83</v>
      </c>
      <c r="B58" s="3">
        <v>0.69786324786324772</v>
      </c>
      <c r="D58" s="4" t="s">
        <v>65</v>
      </c>
      <c r="E58" s="3">
        <v>0.27276482021379977</v>
      </c>
      <c r="G58" s="4" t="s">
        <v>79</v>
      </c>
      <c r="H58" s="3">
        <v>0.83333333333333337</v>
      </c>
      <c r="J58" s="4" t="s">
        <v>97</v>
      </c>
      <c r="K58" s="3">
        <v>0.26042177538008826</v>
      </c>
    </row>
    <row r="59" spans="1:11" x14ac:dyDescent="0.2">
      <c r="A59" s="4" t="s">
        <v>88</v>
      </c>
      <c r="B59" s="3">
        <v>0.68830782312925176</v>
      </c>
      <c r="D59" s="4" t="s">
        <v>79</v>
      </c>
      <c r="E59" s="3">
        <v>0.24486961451247166</v>
      </c>
      <c r="G59" s="4" t="s">
        <v>109</v>
      </c>
      <c r="H59" s="3">
        <v>0.83333333333333337</v>
      </c>
      <c r="J59" s="4" t="s">
        <v>101</v>
      </c>
      <c r="K59" s="3">
        <v>0.25292587776332898</v>
      </c>
    </row>
    <row r="60" spans="1:11" x14ac:dyDescent="0.2">
      <c r="A60" s="4" t="s">
        <v>109</v>
      </c>
      <c r="B60" s="3">
        <v>0.68037131519274363</v>
      </c>
      <c r="D60" s="4" t="s">
        <v>107</v>
      </c>
      <c r="E60" s="3">
        <v>0.22749433106575964</v>
      </c>
      <c r="G60" s="4" t="s">
        <v>107</v>
      </c>
      <c r="H60" s="3">
        <v>0.83333333333333337</v>
      </c>
      <c r="J60" s="4" t="s">
        <v>105</v>
      </c>
      <c r="K60" s="3">
        <v>0.24803991446899501</v>
      </c>
    </row>
    <row r="61" spans="1:11" x14ac:dyDescent="0.2">
      <c r="A61" s="4" t="s">
        <v>101</v>
      </c>
      <c r="B61" s="3">
        <v>0.65190018315018305</v>
      </c>
      <c r="D61" s="4" t="s">
        <v>73</v>
      </c>
      <c r="E61" s="3">
        <v>0.22397959183673469</v>
      </c>
      <c r="G61" s="4" t="s">
        <v>99</v>
      </c>
      <c r="H61" s="3">
        <v>0.66666666666666663</v>
      </c>
      <c r="J61" s="4" t="s">
        <v>88</v>
      </c>
      <c r="K61" s="3">
        <v>0.24604810996563573</v>
      </c>
    </row>
    <row r="62" spans="1:11" x14ac:dyDescent="0.2">
      <c r="A62" s="4" t="s">
        <v>105</v>
      </c>
      <c r="B62" s="3">
        <v>0.6502834467120181</v>
      </c>
      <c r="D62" s="4" t="s">
        <v>105</v>
      </c>
      <c r="E62" s="3">
        <v>0.19297052154195013</v>
      </c>
      <c r="G62" s="4" t="s">
        <v>105</v>
      </c>
      <c r="H62" s="3">
        <v>0.66666666666666663</v>
      </c>
      <c r="J62" s="4" t="s">
        <v>107</v>
      </c>
      <c r="K62" s="3">
        <v>0.22805429864253393</v>
      </c>
    </row>
    <row r="63" spans="1:11" x14ac:dyDescent="0.2">
      <c r="A63" s="4" t="s">
        <v>93</v>
      </c>
      <c r="B63" s="3">
        <v>0.64994047619047601</v>
      </c>
      <c r="D63" s="4" t="s">
        <v>101</v>
      </c>
      <c r="E63" s="3">
        <v>0.18638583638583636</v>
      </c>
      <c r="G63" s="4" t="s">
        <v>93</v>
      </c>
      <c r="H63" s="3">
        <v>0.66666666666666663</v>
      </c>
      <c r="J63" s="4" t="s">
        <v>111</v>
      </c>
      <c r="K63" s="3">
        <v>0.22570532915360503</v>
      </c>
    </row>
    <row r="64" spans="1:11" x14ac:dyDescent="0.2">
      <c r="A64" s="4" t="s">
        <v>99</v>
      </c>
      <c r="B64" s="3">
        <v>0.64142628205128205</v>
      </c>
      <c r="D64" s="4" t="s">
        <v>77</v>
      </c>
      <c r="E64" s="3">
        <v>0.17871315192743764</v>
      </c>
      <c r="G64" s="4" t="s">
        <v>63</v>
      </c>
      <c r="H64" s="3">
        <v>0.66666666666666663</v>
      </c>
      <c r="J64" s="4" t="s">
        <v>46</v>
      </c>
      <c r="K64" s="3">
        <v>0.18615554329840045</v>
      </c>
    </row>
    <row r="65" spans="1:11" x14ac:dyDescent="0.2">
      <c r="A65" s="4" t="s">
        <v>95</v>
      </c>
      <c r="B65" s="3">
        <v>0.62752976190476173</v>
      </c>
      <c r="D65" s="4" t="s">
        <v>109</v>
      </c>
      <c r="E65" s="3">
        <v>0.16295351473922903</v>
      </c>
      <c r="G65" s="4" t="s">
        <v>97</v>
      </c>
      <c r="H65" s="3">
        <v>0.66666666666666663</v>
      </c>
      <c r="J65" s="4" t="s">
        <v>113</v>
      </c>
      <c r="K65" s="3">
        <v>0.16739130434782609</v>
      </c>
    </row>
    <row r="66" spans="1:11" x14ac:dyDescent="0.2">
      <c r="A66" s="4" t="s">
        <v>111</v>
      </c>
      <c r="B66" s="3">
        <v>0.59861111111111109</v>
      </c>
      <c r="D66" s="4" t="s">
        <v>97</v>
      </c>
      <c r="E66" s="3">
        <v>0.15935374149659864</v>
      </c>
      <c r="G66" s="4" t="s">
        <v>77</v>
      </c>
      <c r="H66" s="3">
        <v>0.66666666666666663</v>
      </c>
      <c r="J66" s="4" t="s">
        <v>109</v>
      </c>
      <c r="K66" s="3">
        <v>0.12771739130434784</v>
      </c>
    </row>
    <row r="67" spans="1:11" x14ac:dyDescent="0.2">
      <c r="A67" s="4" t="s">
        <v>103</v>
      </c>
      <c r="B67" s="3">
        <v>0.57666666666666666</v>
      </c>
      <c r="D67" s="4" t="s">
        <v>111</v>
      </c>
      <c r="E67" s="3">
        <v>0.15317460317460319</v>
      </c>
      <c r="G67" s="4" t="s">
        <v>113</v>
      </c>
      <c r="H67" s="3">
        <v>0.5</v>
      </c>
      <c r="J67" s="4" t="s">
        <v>79</v>
      </c>
      <c r="K67" s="3">
        <v>0.12545587162654998</v>
      </c>
    </row>
    <row r="68" spans="1:11" x14ac:dyDescent="0.2">
      <c r="A68" s="4" t="s">
        <v>113</v>
      </c>
      <c r="B68" s="3">
        <v>0.54803206997084519</v>
      </c>
      <c r="D68" s="4" t="s">
        <v>99</v>
      </c>
      <c r="E68" s="3">
        <v>0.11830738705738704</v>
      </c>
      <c r="G68" s="4" t="s">
        <v>65</v>
      </c>
      <c r="H68" s="3">
        <v>0.5</v>
      </c>
      <c r="J68" s="4" t="s">
        <v>24</v>
      </c>
      <c r="K68" s="3">
        <v>0.12330255296034763</v>
      </c>
    </row>
    <row r="69" spans="1:11" x14ac:dyDescent="0.2">
      <c r="A69" s="4" t="s">
        <v>75</v>
      </c>
      <c r="B69" s="3">
        <v>0.5387727448703058</v>
      </c>
      <c r="D69" s="4" t="s">
        <v>63</v>
      </c>
      <c r="E69" s="3">
        <v>0.10812500000000004</v>
      </c>
      <c r="G69" s="4" t="s">
        <v>111</v>
      </c>
      <c r="H69" s="3">
        <v>0.33333333333333331</v>
      </c>
      <c r="J69" s="4" t="s">
        <v>56</v>
      </c>
      <c r="K69" s="3">
        <v>7.8351908139142182E-2</v>
      </c>
    </row>
    <row r="70" spans="1:11" x14ac:dyDescent="0.2">
      <c r="A70" s="4" t="s">
        <v>107</v>
      </c>
      <c r="B70" s="3">
        <v>0.52787698412698414</v>
      </c>
      <c r="D70" s="4" t="s">
        <v>113</v>
      </c>
      <c r="E70" s="3">
        <v>6.9424198250728819E-2</v>
      </c>
      <c r="G70" s="4" t="s">
        <v>81</v>
      </c>
      <c r="H70" s="3">
        <v>0.33333333333333331</v>
      </c>
      <c r="J70" s="4" t="s">
        <v>81</v>
      </c>
      <c r="K70" s="3">
        <v>7.2231139646869988E-2</v>
      </c>
    </row>
    <row r="71" spans="1:11" ht="17" thickBot="1" x14ac:dyDescent="0.25"/>
    <row r="72" spans="1:11" x14ac:dyDescent="0.2">
      <c r="A72" s="7" t="str">
        <f>"RMs Above 100% : "&amp;COUNTIF(B26:B70,"&gt;100%")</f>
        <v>RMs Above 100% : 22</v>
      </c>
      <c r="D72" s="7" t="str">
        <f>"RMs Above 50% : "&amp;COUNTIF(E26:E70,"&gt;50%")</f>
        <v>RMs Above 50% : 13</v>
      </c>
      <c r="G72" s="7" t="str">
        <f>"RMs Above 100% : "&amp;COUNTIF(H26:H70,"&gt;100%")</f>
        <v>RMs Above 100% : 32</v>
      </c>
      <c r="J72" s="7" t="str">
        <f>"RMs Above 50% : "&amp;COUNTIF(K26:K70,"&gt;50%")</f>
        <v>RMs Above 50% : 1</v>
      </c>
    </row>
    <row r="73" spans="1:11" ht="17" thickBot="1" x14ac:dyDescent="0.25">
      <c r="A73" s="8" t="str">
        <f>"RMs Below 100% : "&amp;COUNTIF(B26:B70,"&lt;100%")</f>
        <v>RMs Below 100% : 23</v>
      </c>
      <c r="D73" s="8" t="str">
        <f>"RMs Below 50% : "&amp;COUNTIF(E26:E70,"&lt;50%")</f>
        <v>RMs Below 50% : 32</v>
      </c>
      <c r="G73" s="8" t="str">
        <f>"RMs Below 100% : "&amp;COUNTIF(H26:H70,"&lt;100%")</f>
        <v>RMs Below 100% : 13</v>
      </c>
      <c r="J73" s="8" t="str">
        <f>"RMs Below 50% : "&amp;COUNTIF(K26:K70,"&lt;50%")</f>
        <v>RMs Below 50% : 44</v>
      </c>
    </row>
    <row r="74" spans="1:11" x14ac:dyDescent="0.2">
      <c r="A74" s="22"/>
      <c r="D74" s="22"/>
      <c r="G74" s="22"/>
      <c r="J74" s="22"/>
    </row>
    <row r="75" spans="1:11" x14ac:dyDescent="0.2">
      <c r="A75" s="2" t="s">
        <v>4</v>
      </c>
      <c r="B75" t="s">
        <v>133</v>
      </c>
    </row>
    <row r="76" spans="1:11" x14ac:dyDescent="0.2">
      <c r="A76" s="2" t="s">
        <v>0</v>
      </c>
      <c r="B76" t="s">
        <v>133</v>
      </c>
    </row>
    <row r="78" spans="1:11" x14ac:dyDescent="0.2">
      <c r="A78" t="s">
        <v>120</v>
      </c>
      <c r="B78" t="s">
        <v>121</v>
      </c>
      <c r="C78" t="s">
        <v>127</v>
      </c>
      <c r="D78" t="s">
        <v>128</v>
      </c>
      <c r="E78" t="s">
        <v>129</v>
      </c>
      <c r="F78" t="s">
        <v>130</v>
      </c>
      <c r="G78" t="s">
        <v>125</v>
      </c>
    </row>
    <row r="79" spans="1:11" x14ac:dyDescent="0.2">
      <c r="A79" s="20">
        <v>100390</v>
      </c>
      <c r="B79" s="20">
        <v>92836</v>
      </c>
      <c r="C79" s="20">
        <v>23063</v>
      </c>
      <c r="D79" s="20">
        <v>46418</v>
      </c>
      <c r="E79" s="20">
        <v>412</v>
      </c>
      <c r="F79" s="20">
        <v>261</v>
      </c>
      <c r="G79" s="3">
        <v>0.3079408905975593</v>
      </c>
    </row>
    <row r="80" spans="1:11" ht="17" thickBot="1" x14ac:dyDescent="0.25"/>
    <row r="81" spans="1:11" x14ac:dyDescent="0.2">
      <c r="A81" s="9" t="str">
        <f t="shared" ref="A81:G82" si="1">A78</f>
        <v>Sum of Live Accounts - Achievements</v>
      </c>
      <c r="B81" s="10" t="str">
        <f t="shared" si="1"/>
        <v>Sum of Live Accounts - Target</v>
      </c>
      <c r="C81" s="10" t="str">
        <f t="shared" si="1"/>
        <v>Sum of NTB Accounts - Achievements</v>
      </c>
      <c r="D81" s="10" t="str">
        <f t="shared" si="1"/>
        <v>Sum of NTB Accounts - Target</v>
      </c>
      <c r="E81" s="10" t="str">
        <f t="shared" si="1"/>
        <v>Sum of NTB Companies - Achievements</v>
      </c>
      <c r="F81" s="10" t="str">
        <f t="shared" si="1"/>
        <v>Sum of NTB Companies - Target</v>
      </c>
      <c r="G81" s="10" t="str">
        <f t="shared" si="1"/>
        <v>Average of Penetration</v>
      </c>
      <c r="H81" s="11" t="s">
        <v>132</v>
      </c>
    </row>
    <row r="82" spans="1:11" x14ac:dyDescent="0.2">
      <c r="A82" s="23">
        <f t="shared" si="1"/>
        <v>100390</v>
      </c>
      <c r="B82" s="24">
        <f t="shared" si="1"/>
        <v>92836</v>
      </c>
      <c r="C82" s="25">
        <f t="shared" si="1"/>
        <v>23063</v>
      </c>
      <c r="D82" s="24">
        <f t="shared" si="1"/>
        <v>46418</v>
      </c>
      <c r="E82" s="25">
        <f t="shared" si="1"/>
        <v>412</v>
      </c>
      <c r="F82" s="24">
        <f t="shared" si="1"/>
        <v>261</v>
      </c>
      <c r="G82" s="26">
        <f t="shared" si="1"/>
        <v>0.3079408905975593</v>
      </c>
      <c r="H82" s="23">
        <f>G82*A82</f>
        <v>30914.186007088978</v>
      </c>
    </row>
    <row r="83" spans="1:11" ht="17" thickBot="1" x14ac:dyDescent="0.25">
      <c r="A83" s="27"/>
      <c r="B83" s="30" t="str">
        <f>IF(A82&gt;B82,"0",A82-B82)</f>
        <v>0</v>
      </c>
      <c r="C83" s="28"/>
      <c r="D83" s="30">
        <f>IF(C82&gt;D82,"0",C82-D82)</f>
        <v>-23355</v>
      </c>
      <c r="E83" s="28"/>
      <c r="F83" s="30" t="str">
        <f>IF(E82&gt;F82,"0",E82-F82)</f>
        <v>0</v>
      </c>
      <c r="G83" s="28"/>
      <c r="H83" s="30">
        <f>H82-(A82*50%)</f>
        <v>-19280.813992911022</v>
      </c>
    </row>
    <row r="84" spans="1:11" x14ac:dyDescent="0.2">
      <c r="A84" t="str">
        <f>"Missing : "</f>
        <v xml:space="preserve">Missing : </v>
      </c>
    </row>
    <row r="85" spans="1:11" x14ac:dyDescent="0.2">
      <c r="G85" s="3"/>
      <c r="H85" s="29"/>
    </row>
    <row r="87" spans="1:11" x14ac:dyDescent="0.2">
      <c r="A87" s="2" t="s">
        <v>4</v>
      </c>
      <c r="B87" t="s">
        <v>133</v>
      </c>
      <c r="E87" s="2" t="s">
        <v>4</v>
      </c>
      <c r="F87" t="s">
        <v>133</v>
      </c>
      <c r="I87" s="2" t="s">
        <v>4</v>
      </c>
      <c r="J87" t="s">
        <v>133</v>
      </c>
    </row>
    <row r="88" spans="1:11" x14ac:dyDescent="0.2">
      <c r="A88" s="2" t="s">
        <v>0</v>
      </c>
      <c r="B88" t="s">
        <v>133</v>
      </c>
      <c r="E88" s="2" t="s">
        <v>0</v>
      </c>
      <c r="F88" t="s">
        <v>133</v>
      </c>
      <c r="I88" s="2" t="s">
        <v>0</v>
      </c>
      <c r="J88" t="s">
        <v>133</v>
      </c>
    </row>
    <row r="90" spans="1:11" x14ac:dyDescent="0.2">
      <c r="A90" s="2" t="s">
        <v>126</v>
      </c>
      <c r="B90" t="s">
        <v>122</v>
      </c>
      <c r="C90" t="s">
        <v>131</v>
      </c>
      <c r="E90" s="2" t="s">
        <v>126</v>
      </c>
      <c r="F90" t="s">
        <v>123</v>
      </c>
      <c r="G90" t="s">
        <v>131</v>
      </c>
      <c r="I90" s="2" t="s">
        <v>126</v>
      </c>
      <c r="J90" t="s">
        <v>124</v>
      </c>
      <c r="K90" t="s">
        <v>131</v>
      </c>
    </row>
    <row r="91" spans="1:11" ht="17" thickBot="1" x14ac:dyDescent="0.25">
      <c r="A91" s="4" t="s">
        <v>119</v>
      </c>
      <c r="B91" s="3">
        <v>1.0342869533502961</v>
      </c>
      <c r="C91" s="3">
        <v>1</v>
      </c>
      <c r="E91" s="4" t="s">
        <v>119</v>
      </c>
      <c r="F91" s="3">
        <v>0.54129089372943073</v>
      </c>
      <c r="G91" s="3">
        <v>1</v>
      </c>
      <c r="I91" s="4" t="s">
        <v>119</v>
      </c>
      <c r="J91" s="3">
        <v>1.0465116279069768</v>
      </c>
      <c r="K91" s="3">
        <v>1</v>
      </c>
    </row>
    <row r="92" spans="1:11" ht="17" thickBot="1" x14ac:dyDescent="0.25">
      <c r="A92" s="4" t="s">
        <v>118</v>
      </c>
      <c r="B92" s="3">
        <v>1.1677540307115613</v>
      </c>
      <c r="C92" s="3">
        <v>1</v>
      </c>
      <c r="E92" s="4" t="s">
        <v>118</v>
      </c>
      <c r="F92" s="3">
        <v>0.6029120087481924</v>
      </c>
      <c r="G92" s="3">
        <v>1</v>
      </c>
      <c r="I92" s="4" t="s">
        <v>118</v>
      </c>
      <c r="J92" s="3">
        <v>1.3953488372093024</v>
      </c>
      <c r="K92" s="3">
        <v>1</v>
      </c>
    </row>
    <row r="93" spans="1:11" x14ac:dyDescent="0.2">
      <c r="A93" s="4" t="s">
        <v>117</v>
      </c>
      <c r="B93" s="3">
        <v>1.2736335076069016</v>
      </c>
      <c r="C93" s="3">
        <v>1</v>
      </c>
      <c r="E93" s="4" t="s">
        <v>117</v>
      </c>
      <c r="F93" s="3">
        <v>0.69088003379596652</v>
      </c>
      <c r="G93" s="3">
        <v>1</v>
      </c>
      <c r="I93" s="4" t="s">
        <v>117</v>
      </c>
      <c r="J93" s="3">
        <v>2</v>
      </c>
      <c r="K93" s="3">
        <v>1</v>
      </c>
    </row>
    <row r="94" spans="1:11" x14ac:dyDescent="0.2">
      <c r="A94" s="4" t="s">
        <v>116</v>
      </c>
      <c r="B94" s="3">
        <v>1.2794560514333471</v>
      </c>
      <c r="C94" s="3">
        <v>1</v>
      </c>
      <c r="E94" s="4" t="s">
        <v>116</v>
      </c>
      <c r="F94" s="3">
        <v>0.49356876090790114</v>
      </c>
      <c r="G94" s="3">
        <v>1</v>
      </c>
      <c r="I94" s="4" t="s">
        <v>116</v>
      </c>
      <c r="J94" s="3">
        <v>1.6279069767441861</v>
      </c>
      <c r="K94" s="3">
        <v>1</v>
      </c>
    </row>
    <row r="95" spans="1:11" x14ac:dyDescent="0.2">
      <c r="A95" s="4" t="s">
        <v>115</v>
      </c>
      <c r="B95" s="3">
        <v>0.69279944442426655</v>
      </c>
      <c r="C95" s="3">
        <v>1</v>
      </c>
      <c r="E95" s="4" t="s">
        <v>115</v>
      </c>
      <c r="F95" s="3">
        <v>0.23111976220643474</v>
      </c>
      <c r="G95" s="3">
        <v>1</v>
      </c>
      <c r="I95" s="4" t="s">
        <v>115</v>
      </c>
      <c r="J95" s="3">
        <v>1.0681818181818181</v>
      </c>
      <c r="K95" s="3">
        <v>1</v>
      </c>
    </row>
    <row r="96" spans="1:11" x14ac:dyDescent="0.2">
      <c r="A96" s="4" t="s">
        <v>16</v>
      </c>
      <c r="B96" s="3">
        <v>1.0434863046440463</v>
      </c>
      <c r="C96" s="3">
        <v>1</v>
      </c>
      <c r="E96" s="4" t="s">
        <v>16</v>
      </c>
      <c r="F96" s="3">
        <v>0.4302346225610485</v>
      </c>
      <c r="G96" s="3">
        <v>1</v>
      </c>
      <c r="I96" s="4" t="s">
        <v>16</v>
      </c>
      <c r="J96" s="3">
        <v>2.3111111111111109</v>
      </c>
      <c r="K96" s="3">
        <v>1</v>
      </c>
    </row>
    <row r="99" spans="1:11" x14ac:dyDescent="0.2">
      <c r="A99" s="2" t="s">
        <v>126</v>
      </c>
      <c r="B99" t="s">
        <v>122</v>
      </c>
      <c r="D99" s="2" t="s">
        <v>126</v>
      </c>
      <c r="E99" t="s">
        <v>123</v>
      </c>
      <c r="G99" s="2" t="s">
        <v>126</v>
      </c>
      <c r="H99" t="s">
        <v>124</v>
      </c>
      <c r="J99" s="2" t="s">
        <v>126</v>
      </c>
      <c r="K99" t="s">
        <v>125</v>
      </c>
    </row>
    <row r="100" spans="1:11" x14ac:dyDescent="0.2">
      <c r="A100" s="4" t="s">
        <v>85</v>
      </c>
      <c r="B100" s="3">
        <v>0.70889041514041518</v>
      </c>
      <c r="D100" s="4" t="s">
        <v>29</v>
      </c>
      <c r="E100" s="3">
        <v>0.43808634952238729</v>
      </c>
      <c r="G100" s="4" t="s">
        <v>90</v>
      </c>
      <c r="H100" s="3">
        <v>0.95833333333333337</v>
      </c>
      <c r="J100" s="4" t="s">
        <v>21</v>
      </c>
      <c r="K100" s="3">
        <v>0.41320251481657178</v>
      </c>
    </row>
    <row r="101" spans="1:11" x14ac:dyDescent="0.2">
      <c r="A101" s="4" t="s">
        <v>90</v>
      </c>
      <c r="B101" s="3">
        <v>0.6162698412698413</v>
      </c>
      <c r="D101" s="4" t="s">
        <v>43</v>
      </c>
      <c r="E101" s="3">
        <v>0.43474348072562369</v>
      </c>
      <c r="G101" s="4" t="s">
        <v>58</v>
      </c>
      <c r="H101" s="3">
        <v>0.875</v>
      </c>
      <c r="J101" s="4" t="s">
        <v>18</v>
      </c>
      <c r="K101" s="3">
        <v>0.3882621168148328</v>
      </c>
    </row>
    <row r="102" spans="1:11" x14ac:dyDescent="0.2">
      <c r="A102" s="4" t="s">
        <v>29</v>
      </c>
      <c r="B102" s="3">
        <v>0.86764381710872496</v>
      </c>
      <c r="D102" s="4" t="s">
        <v>38</v>
      </c>
      <c r="E102" s="3">
        <v>0.34845993953136811</v>
      </c>
      <c r="J102" s="4" t="s">
        <v>43</v>
      </c>
      <c r="K102" s="3">
        <v>0.36919385091266665</v>
      </c>
    </row>
    <row r="103" spans="1:11" x14ac:dyDescent="0.2">
      <c r="D103" s="4" t="s">
        <v>58</v>
      </c>
      <c r="E103" s="3">
        <v>0.32137188208616785</v>
      </c>
      <c r="J103" s="4" t="s">
        <v>85</v>
      </c>
      <c r="K103" s="3">
        <v>0.32263354004865996</v>
      </c>
    </row>
    <row r="104" spans="1:11" x14ac:dyDescent="0.2">
      <c r="D104" s="4" t="s">
        <v>90</v>
      </c>
      <c r="E104" s="3">
        <v>0.27704081632653055</v>
      </c>
      <c r="J104" s="4" t="s">
        <v>29</v>
      </c>
      <c r="K104" s="3">
        <v>0.31707408649307195</v>
      </c>
    </row>
    <row r="105" spans="1:11" x14ac:dyDescent="0.2">
      <c r="D105" s="4" t="s">
        <v>85</v>
      </c>
      <c r="E105" s="3">
        <v>0.22966651404151406</v>
      </c>
      <c r="J105" s="4" t="s">
        <v>38</v>
      </c>
      <c r="K105" s="3">
        <v>0.28965774984473747</v>
      </c>
    </row>
    <row r="106" spans="1:11" x14ac:dyDescent="0.2">
      <c r="J106" s="4" t="s">
        <v>26</v>
      </c>
      <c r="K106" s="3">
        <v>0.25046093075194736</v>
      </c>
    </row>
    <row r="107" spans="1:11" x14ac:dyDescent="0.2">
      <c r="J107" s="4" t="s">
        <v>90</v>
      </c>
      <c r="K107" s="3">
        <v>0.23696191305769243</v>
      </c>
    </row>
    <row r="108" spans="1:11" x14ac:dyDescent="0.2">
      <c r="J108" s="4" t="s">
        <v>58</v>
      </c>
      <c r="K108" s="3">
        <v>0.1009390776792275</v>
      </c>
    </row>
    <row r="110" spans="1:11" x14ac:dyDescent="0.2">
      <c r="A110" s="2" t="s">
        <v>126</v>
      </c>
      <c r="B110" t="s">
        <v>122</v>
      </c>
      <c r="D110" s="2" t="s">
        <v>126</v>
      </c>
      <c r="E110" t="s">
        <v>123</v>
      </c>
      <c r="G110" s="2" t="s">
        <v>126</v>
      </c>
      <c r="H110" t="s">
        <v>124</v>
      </c>
      <c r="J110" s="2" t="s">
        <v>126</v>
      </c>
      <c r="K110" t="s">
        <v>125</v>
      </c>
    </row>
    <row r="111" spans="1:11" x14ac:dyDescent="0.2">
      <c r="A111" s="4" t="s">
        <v>54</v>
      </c>
      <c r="B111" s="3">
        <v>0.98852040816326492</v>
      </c>
      <c r="D111" s="4" t="s">
        <v>41</v>
      </c>
      <c r="E111" s="3">
        <v>0.93035714285714288</v>
      </c>
      <c r="G111" s="4" t="s">
        <v>79</v>
      </c>
      <c r="H111" s="3">
        <v>0.83333333333333337</v>
      </c>
      <c r="J111" s="4" t="s">
        <v>30</v>
      </c>
      <c r="K111" s="3">
        <v>0.47412407585985211</v>
      </c>
    </row>
    <row r="112" spans="1:11" x14ac:dyDescent="0.2">
      <c r="A112" s="4" t="s">
        <v>73</v>
      </c>
      <c r="B112" s="3">
        <v>0.94974489795918371</v>
      </c>
      <c r="D112" s="4" t="s">
        <v>34</v>
      </c>
      <c r="E112" s="3">
        <v>0.92066326530612252</v>
      </c>
      <c r="G112" s="4" t="s">
        <v>107</v>
      </c>
      <c r="H112" s="3">
        <v>0.83333333333333337</v>
      </c>
      <c r="J112" s="4" t="s">
        <v>19</v>
      </c>
      <c r="K112" s="3">
        <v>0.45328527862489604</v>
      </c>
    </row>
    <row r="113" spans="1:11" x14ac:dyDescent="0.2">
      <c r="A113" s="4" t="s">
        <v>97</v>
      </c>
      <c r="B113" s="3">
        <v>0.94070294784580499</v>
      </c>
      <c r="D113" s="4" t="s">
        <v>69</v>
      </c>
      <c r="E113" s="3">
        <v>0.81261337868480721</v>
      </c>
      <c r="G113" s="4" t="s">
        <v>109</v>
      </c>
      <c r="H113" s="3">
        <v>0.83333333333333337</v>
      </c>
      <c r="J113" s="4" t="s">
        <v>52</v>
      </c>
      <c r="K113" s="3">
        <v>0.44964539007092197</v>
      </c>
    </row>
    <row r="114" spans="1:11" x14ac:dyDescent="0.2">
      <c r="A114" s="4" t="s">
        <v>71</v>
      </c>
      <c r="B114" s="3">
        <v>0.9092120181405895</v>
      </c>
      <c r="D114" s="4" t="s">
        <v>32</v>
      </c>
      <c r="E114" s="3">
        <v>0.80163690476190441</v>
      </c>
      <c r="G114" s="4" t="s">
        <v>105</v>
      </c>
      <c r="H114" s="3">
        <v>0.66666666666666663</v>
      </c>
      <c r="J114" s="4" t="s">
        <v>48</v>
      </c>
      <c r="K114" s="3">
        <v>0.41139240506329117</v>
      </c>
    </row>
    <row r="115" spans="1:11" x14ac:dyDescent="0.2">
      <c r="A115" s="4" t="s">
        <v>59</v>
      </c>
      <c r="B115" s="3">
        <v>0.86624564459930309</v>
      </c>
      <c r="D115" s="4" t="s">
        <v>48</v>
      </c>
      <c r="E115" s="3">
        <v>0.77321428571428508</v>
      </c>
      <c r="G115" s="4" t="s">
        <v>93</v>
      </c>
      <c r="H115" s="3">
        <v>0.66666666666666663</v>
      </c>
      <c r="J115" s="4" t="s">
        <v>15</v>
      </c>
      <c r="K115" s="3">
        <v>0.40762019957665557</v>
      </c>
    </row>
    <row r="116" spans="1:11" x14ac:dyDescent="0.2">
      <c r="A116" s="4" t="s">
        <v>77</v>
      </c>
      <c r="B116" s="3">
        <v>0.865561224489796</v>
      </c>
      <c r="D116" s="4" t="s">
        <v>27</v>
      </c>
      <c r="E116" s="3">
        <v>0.58571428571428574</v>
      </c>
      <c r="G116" s="4" t="s">
        <v>63</v>
      </c>
      <c r="H116" s="3">
        <v>0.66666666666666663</v>
      </c>
      <c r="J116" s="4" t="s">
        <v>75</v>
      </c>
      <c r="K116" s="3">
        <v>0.39927404718693282</v>
      </c>
    </row>
    <row r="117" spans="1:11" x14ac:dyDescent="0.2">
      <c r="A117" s="4" t="s">
        <v>86</v>
      </c>
      <c r="B117" s="3">
        <v>0.86525132275132266</v>
      </c>
      <c r="D117" s="4" t="s">
        <v>22</v>
      </c>
      <c r="E117" s="3">
        <v>0.53517857142857117</v>
      </c>
      <c r="G117" s="4" t="s">
        <v>99</v>
      </c>
      <c r="H117" s="3">
        <v>0.66666666666666663</v>
      </c>
      <c r="J117" s="4" t="s">
        <v>67</v>
      </c>
      <c r="K117" s="3">
        <v>0.39790337283500454</v>
      </c>
    </row>
    <row r="118" spans="1:11" x14ac:dyDescent="0.2">
      <c r="A118" s="4" t="s">
        <v>48</v>
      </c>
      <c r="B118" s="3">
        <v>0.84683035714285637</v>
      </c>
      <c r="D118" s="4" t="s">
        <v>88</v>
      </c>
      <c r="E118" s="3">
        <v>0.53452380952380951</v>
      </c>
      <c r="G118" s="4" t="s">
        <v>97</v>
      </c>
      <c r="H118" s="3">
        <v>0.66666666666666663</v>
      </c>
      <c r="J118" s="4" t="s">
        <v>32</v>
      </c>
      <c r="K118" s="3">
        <v>0.39722675367047311</v>
      </c>
    </row>
    <row r="119" spans="1:11" x14ac:dyDescent="0.2">
      <c r="A119" s="4" t="s">
        <v>91</v>
      </c>
      <c r="B119" s="3">
        <v>0.84437194749694744</v>
      </c>
      <c r="D119" s="4" t="s">
        <v>71</v>
      </c>
      <c r="E119" s="3">
        <v>0.46672335600907028</v>
      </c>
      <c r="G119" s="4" t="s">
        <v>77</v>
      </c>
      <c r="H119" s="3">
        <v>0.66666666666666663</v>
      </c>
      <c r="J119" s="4" t="s">
        <v>73</v>
      </c>
      <c r="K119" s="3">
        <v>0.39169139465875369</v>
      </c>
    </row>
    <row r="120" spans="1:11" x14ac:dyDescent="0.2">
      <c r="A120" s="4" t="s">
        <v>69</v>
      </c>
      <c r="B120" s="3">
        <v>0.70738378684807246</v>
      </c>
      <c r="D120" s="4" t="s">
        <v>56</v>
      </c>
      <c r="E120" s="3">
        <v>0.4603741496598639</v>
      </c>
      <c r="G120" s="4" t="s">
        <v>65</v>
      </c>
      <c r="H120" s="3">
        <v>0.5</v>
      </c>
      <c r="J120" s="4" t="s">
        <v>83</v>
      </c>
      <c r="K120" s="3">
        <v>0.38821385176184692</v>
      </c>
    </row>
    <row r="121" spans="1:11" x14ac:dyDescent="0.2">
      <c r="A121" s="4" t="s">
        <v>83</v>
      </c>
      <c r="B121" s="3">
        <v>0.69786324786324772</v>
      </c>
      <c r="D121" s="4" t="s">
        <v>52</v>
      </c>
      <c r="E121" s="3">
        <v>0.44431547619047612</v>
      </c>
      <c r="G121" s="4" t="s">
        <v>113</v>
      </c>
      <c r="H121" s="3">
        <v>0.5</v>
      </c>
      <c r="J121" s="4" t="s">
        <v>50</v>
      </c>
      <c r="K121" s="3">
        <v>0.38701839639014229</v>
      </c>
    </row>
    <row r="122" spans="1:11" x14ac:dyDescent="0.2">
      <c r="A122" s="4" t="s">
        <v>88</v>
      </c>
      <c r="B122" s="3">
        <v>0.68830782312925176</v>
      </c>
      <c r="D122" s="4" t="s">
        <v>36</v>
      </c>
      <c r="E122" s="3">
        <v>0.44401927437641725</v>
      </c>
      <c r="G122" s="4" t="s">
        <v>111</v>
      </c>
      <c r="H122" s="3">
        <v>0.33333333333333331</v>
      </c>
      <c r="J122" s="4" t="s">
        <v>36</v>
      </c>
      <c r="K122" s="3">
        <v>0.37464160560688115</v>
      </c>
    </row>
    <row r="123" spans="1:11" x14ac:dyDescent="0.2">
      <c r="A123" s="4" t="s">
        <v>109</v>
      </c>
      <c r="B123" s="3">
        <v>0.68037131519274363</v>
      </c>
      <c r="D123" s="4" t="s">
        <v>103</v>
      </c>
      <c r="E123" s="3">
        <v>0.43834586466165409</v>
      </c>
      <c r="G123" s="4" t="s">
        <v>81</v>
      </c>
      <c r="H123" s="3">
        <v>0.33333333333333331</v>
      </c>
      <c r="J123" s="4" t="s">
        <v>44</v>
      </c>
      <c r="K123" s="3">
        <v>0.37201851192595231</v>
      </c>
    </row>
    <row r="124" spans="1:11" x14ac:dyDescent="0.2">
      <c r="A124" s="4" t="s">
        <v>101</v>
      </c>
      <c r="B124" s="3">
        <v>0.65190018315018305</v>
      </c>
      <c r="D124" s="4" t="s">
        <v>86</v>
      </c>
      <c r="E124" s="3">
        <v>0.42550264550264544</v>
      </c>
      <c r="J124" s="4" t="s">
        <v>41</v>
      </c>
      <c r="K124" s="3">
        <v>0.37040032349373231</v>
      </c>
    </row>
    <row r="125" spans="1:11" x14ac:dyDescent="0.2">
      <c r="A125" s="4" t="s">
        <v>105</v>
      </c>
      <c r="B125" s="3">
        <v>0.6502834467120181</v>
      </c>
      <c r="D125" s="4" t="s">
        <v>81</v>
      </c>
      <c r="E125" s="3">
        <v>0.4172902494331065</v>
      </c>
      <c r="J125" s="4" t="s">
        <v>93</v>
      </c>
      <c r="K125" s="3">
        <v>0.36567164179104478</v>
      </c>
    </row>
    <row r="126" spans="1:11" x14ac:dyDescent="0.2">
      <c r="A126" s="4" t="s">
        <v>93</v>
      </c>
      <c r="B126" s="3">
        <v>0.64994047619047601</v>
      </c>
      <c r="D126" s="4" t="s">
        <v>44</v>
      </c>
      <c r="E126" s="3">
        <v>0.40592403628117912</v>
      </c>
      <c r="J126" s="4" t="s">
        <v>69</v>
      </c>
      <c r="K126" s="3">
        <v>0.36476256022023401</v>
      </c>
    </row>
    <row r="127" spans="1:11" x14ac:dyDescent="0.2">
      <c r="A127" s="4" t="s">
        <v>99</v>
      </c>
      <c r="B127" s="3">
        <v>0.64142628205128205</v>
      </c>
      <c r="D127" s="4" t="s">
        <v>95</v>
      </c>
      <c r="E127" s="3">
        <v>0.40166666666666662</v>
      </c>
      <c r="J127" s="4" t="s">
        <v>39</v>
      </c>
      <c r="K127" s="3">
        <v>0.35701140964298861</v>
      </c>
    </row>
    <row r="128" spans="1:11" x14ac:dyDescent="0.2">
      <c r="A128" s="4" t="s">
        <v>95</v>
      </c>
      <c r="B128" s="3">
        <v>0.62752976190476173</v>
      </c>
      <c r="D128" s="4" t="s">
        <v>50</v>
      </c>
      <c r="E128" s="3">
        <v>0.38979591836734695</v>
      </c>
      <c r="J128" s="4" t="s">
        <v>77</v>
      </c>
      <c r="K128" s="3">
        <v>0.34266517357222842</v>
      </c>
    </row>
    <row r="129" spans="1:11" x14ac:dyDescent="0.2">
      <c r="A129" s="4" t="s">
        <v>111</v>
      </c>
      <c r="B129" s="3">
        <v>0.59861111111111109</v>
      </c>
      <c r="D129" s="4" t="s">
        <v>75</v>
      </c>
      <c r="E129" s="3">
        <v>0.38416569879984519</v>
      </c>
      <c r="J129" s="4" t="s">
        <v>34</v>
      </c>
      <c r="K129" s="3">
        <v>0.33838230839139655</v>
      </c>
    </row>
    <row r="130" spans="1:11" x14ac:dyDescent="0.2">
      <c r="A130" s="4" t="s">
        <v>103</v>
      </c>
      <c r="B130" s="3">
        <v>0.57666666666666666</v>
      </c>
      <c r="D130" s="4" t="s">
        <v>61</v>
      </c>
      <c r="E130" s="3">
        <v>0.36819727891156462</v>
      </c>
      <c r="J130" s="4" t="s">
        <v>99</v>
      </c>
      <c r="K130" s="3">
        <v>0.32643524699599463</v>
      </c>
    </row>
    <row r="131" spans="1:11" x14ac:dyDescent="0.2">
      <c r="A131" s="4" t="s">
        <v>113</v>
      </c>
      <c r="B131" s="3">
        <v>0.54803206997084519</v>
      </c>
      <c r="D131" s="4" t="s">
        <v>59</v>
      </c>
      <c r="E131" s="3">
        <v>0.36129500580720092</v>
      </c>
      <c r="J131" s="4" t="s">
        <v>91</v>
      </c>
      <c r="K131" s="3">
        <v>0.32295918367346937</v>
      </c>
    </row>
    <row r="132" spans="1:11" x14ac:dyDescent="0.2">
      <c r="A132" s="4" t="s">
        <v>75</v>
      </c>
      <c r="B132" s="3">
        <v>0.5387727448703058</v>
      </c>
      <c r="D132" s="4" t="s">
        <v>67</v>
      </c>
      <c r="E132" s="3">
        <v>0.34383928571428563</v>
      </c>
      <c r="J132" s="4" t="s">
        <v>71</v>
      </c>
      <c r="K132" s="3">
        <v>0.31047120418848168</v>
      </c>
    </row>
    <row r="133" spans="1:11" x14ac:dyDescent="0.2">
      <c r="A133" s="4" t="s">
        <v>107</v>
      </c>
      <c r="B133" s="3">
        <v>0.52787698412698414</v>
      </c>
      <c r="D133" s="4" t="s">
        <v>83</v>
      </c>
      <c r="E133" s="3">
        <v>0.33710317460317457</v>
      </c>
      <c r="J133" s="4" t="s">
        <v>54</v>
      </c>
      <c r="K133" s="3">
        <v>0.3081761006289308</v>
      </c>
    </row>
    <row r="134" spans="1:11" x14ac:dyDescent="0.2">
      <c r="D134" s="4" t="s">
        <v>46</v>
      </c>
      <c r="E134" s="3">
        <v>0.31703514739229022</v>
      </c>
      <c r="J134" s="4" t="s">
        <v>59</v>
      </c>
      <c r="K134" s="3">
        <v>0.30510375771172182</v>
      </c>
    </row>
    <row r="135" spans="1:11" x14ac:dyDescent="0.2">
      <c r="D135" s="4" t="s">
        <v>93</v>
      </c>
      <c r="E135" s="3">
        <v>0.3113392857142856</v>
      </c>
      <c r="J135" s="4" t="s">
        <v>27</v>
      </c>
      <c r="K135" s="3">
        <v>0.29706717123935666</v>
      </c>
    </row>
    <row r="136" spans="1:11" x14ac:dyDescent="0.2">
      <c r="D136" s="4" t="s">
        <v>54</v>
      </c>
      <c r="E136" s="3">
        <v>0.28432539682539676</v>
      </c>
      <c r="J136" s="4" t="s">
        <v>103</v>
      </c>
      <c r="K136" s="3">
        <v>0.29374110953058319</v>
      </c>
    </row>
    <row r="137" spans="1:11" x14ac:dyDescent="0.2">
      <c r="D137" s="4" t="s">
        <v>91</v>
      </c>
      <c r="E137" s="3">
        <v>0.27686965811965808</v>
      </c>
      <c r="J137" s="4" t="s">
        <v>86</v>
      </c>
      <c r="K137" s="3">
        <v>0.28678304239401498</v>
      </c>
    </row>
    <row r="138" spans="1:11" x14ac:dyDescent="0.2">
      <c r="D138" s="4" t="s">
        <v>65</v>
      </c>
      <c r="E138" s="3">
        <v>0.27276482021379977</v>
      </c>
      <c r="J138" s="4" t="s">
        <v>22</v>
      </c>
      <c r="K138" s="3">
        <v>0.28658404000869753</v>
      </c>
    </row>
    <row r="139" spans="1:11" x14ac:dyDescent="0.2">
      <c r="D139" s="4" t="s">
        <v>79</v>
      </c>
      <c r="E139" s="3">
        <v>0.24486961451247166</v>
      </c>
      <c r="J139" s="4" t="s">
        <v>61</v>
      </c>
      <c r="K139" s="3">
        <v>0.2824180895246885</v>
      </c>
    </row>
    <row r="140" spans="1:11" x14ac:dyDescent="0.2">
      <c r="D140" s="4" t="s">
        <v>107</v>
      </c>
      <c r="E140" s="3">
        <v>0.22749433106575964</v>
      </c>
      <c r="J140" s="4" t="s">
        <v>65</v>
      </c>
      <c r="K140" s="3">
        <v>0.27453616563592365</v>
      </c>
    </row>
    <row r="141" spans="1:11" x14ac:dyDescent="0.2">
      <c r="D141" s="4" t="s">
        <v>73</v>
      </c>
      <c r="E141" s="3">
        <v>0.22397959183673469</v>
      </c>
      <c r="J141" s="4" t="s">
        <v>95</v>
      </c>
      <c r="K141" s="3">
        <v>0.26709573612228482</v>
      </c>
    </row>
    <row r="142" spans="1:11" x14ac:dyDescent="0.2">
      <c r="D142" s="4" t="s">
        <v>105</v>
      </c>
      <c r="E142" s="3">
        <v>0.19297052154195013</v>
      </c>
      <c r="J142" s="4" t="s">
        <v>97</v>
      </c>
      <c r="K142" s="3">
        <v>0.26042177538008826</v>
      </c>
    </row>
    <row r="143" spans="1:11" x14ac:dyDescent="0.2">
      <c r="D143" s="4" t="s">
        <v>101</v>
      </c>
      <c r="E143" s="3">
        <v>0.18638583638583636</v>
      </c>
      <c r="J143" s="4" t="s">
        <v>101</v>
      </c>
      <c r="K143" s="3">
        <v>0.25292587776332898</v>
      </c>
    </row>
    <row r="144" spans="1:11" x14ac:dyDescent="0.2">
      <c r="D144" s="4" t="s">
        <v>77</v>
      </c>
      <c r="E144" s="3">
        <v>0.17871315192743764</v>
      </c>
      <c r="J144" s="4" t="s">
        <v>105</v>
      </c>
      <c r="K144" s="3">
        <v>0.24803991446899501</v>
      </c>
    </row>
    <row r="145" spans="4:11" x14ac:dyDescent="0.2">
      <c r="D145" s="4" t="s">
        <v>109</v>
      </c>
      <c r="E145" s="3">
        <v>0.16295351473922903</v>
      </c>
      <c r="J145" s="4" t="s">
        <v>88</v>
      </c>
      <c r="K145" s="3">
        <v>0.24604810996563573</v>
      </c>
    </row>
    <row r="146" spans="4:11" x14ac:dyDescent="0.2">
      <c r="D146" s="4" t="s">
        <v>97</v>
      </c>
      <c r="E146" s="3">
        <v>0.15935374149659864</v>
      </c>
      <c r="J146" s="4" t="s">
        <v>107</v>
      </c>
      <c r="K146" s="3">
        <v>0.22805429864253393</v>
      </c>
    </row>
    <row r="147" spans="4:11" x14ac:dyDescent="0.2">
      <c r="D147" s="4" t="s">
        <v>111</v>
      </c>
      <c r="E147" s="3">
        <v>0.15317460317460319</v>
      </c>
      <c r="J147" s="4" t="s">
        <v>111</v>
      </c>
      <c r="K147" s="3">
        <v>0.22570532915360503</v>
      </c>
    </row>
    <row r="148" spans="4:11" x14ac:dyDescent="0.2">
      <c r="D148" s="4" t="s">
        <v>99</v>
      </c>
      <c r="E148" s="3">
        <v>0.11830738705738704</v>
      </c>
      <c r="J148" s="4" t="s">
        <v>46</v>
      </c>
      <c r="K148" s="3">
        <v>0.18615554329840045</v>
      </c>
    </row>
    <row r="149" spans="4:11" x14ac:dyDescent="0.2">
      <c r="D149" s="4" t="s">
        <v>63</v>
      </c>
      <c r="E149" s="3">
        <v>0.10812500000000004</v>
      </c>
      <c r="J149" s="4" t="s">
        <v>113</v>
      </c>
      <c r="K149" s="3">
        <v>0.16739130434782609</v>
      </c>
    </row>
    <row r="150" spans="4:11" x14ac:dyDescent="0.2">
      <c r="D150" s="4" t="s">
        <v>113</v>
      </c>
      <c r="E150" s="3">
        <v>6.9424198250728819E-2</v>
      </c>
      <c r="J150" s="4" t="s">
        <v>109</v>
      </c>
      <c r="K150" s="3">
        <v>0.12771739130434784</v>
      </c>
    </row>
    <row r="151" spans="4:11" x14ac:dyDescent="0.2">
      <c r="J151" s="4" t="s">
        <v>79</v>
      </c>
      <c r="K151" s="3">
        <v>0.12545587162654998</v>
      </c>
    </row>
    <row r="152" spans="4:11" x14ac:dyDescent="0.2">
      <c r="J152" s="4" t="s">
        <v>24</v>
      </c>
      <c r="K152" s="3">
        <v>0.12330255296034763</v>
      </c>
    </row>
    <row r="153" spans="4:11" x14ac:dyDescent="0.2">
      <c r="J153" s="4" t="s">
        <v>56</v>
      </c>
      <c r="K153" s="3">
        <v>7.8351908139142182E-2</v>
      </c>
    </row>
    <row r="154" spans="4:11" x14ac:dyDescent="0.2">
      <c r="J154" s="4" t="s">
        <v>81</v>
      </c>
      <c r="K154" s="3">
        <v>7.2231139646869988E-2</v>
      </c>
    </row>
  </sheetData>
  <phoneticPr fontId="2" type="noConversion"/>
  <conditionalFormatting pivot="1" sqref="B12:B20">
    <cfRule type="cellIs" dxfId="82" priority="29" operator="greaterThan">
      <formula>1</formula>
    </cfRule>
  </conditionalFormatting>
  <conditionalFormatting pivot="1" sqref="B12:B20">
    <cfRule type="cellIs" dxfId="81" priority="28" operator="lessThan">
      <formula>1</formula>
    </cfRule>
  </conditionalFormatting>
  <conditionalFormatting pivot="1" sqref="H12:H20">
    <cfRule type="cellIs" dxfId="80" priority="27" operator="greaterThan">
      <formula>1</formula>
    </cfRule>
  </conditionalFormatting>
  <conditionalFormatting pivot="1" sqref="H12:H20">
    <cfRule type="cellIs" dxfId="79" priority="26" operator="lessThan">
      <formula>1</formula>
    </cfRule>
  </conditionalFormatting>
  <conditionalFormatting pivot="1" sqref="E12:E20">
    <cfRule type="cellIs" dxfId="78" priority="25" operator="greaterThan">
      <formula>0.5</formula>
    </cfRule>
  </conditionalFormatting>
  <conditionalFormatting pivot="1" sqref="E12:E20">
    <cfRule type="cellIs" dxfId="77" priority="24" operator="lessThan">
      <formula>0.5</formula>
    </cfRule>
  </conditionalFormatting>
  <conditionalFormatting pivot="1" sqref="K13:K20">
    <cfRule type="cellIs" dxfId="76" priority="23" operator="greaterThan">
      <formula>0.5</formula>
    </cfRule>
  </conditionalFormatting>
  <conditionalFormatting pivot="1" sqref="K13:K20">
    <cfRule type="cellIs" dxfId="75" priority="22" operator="lessThan">
      <formula>0.5</formula>
    </cfRule>
  </conditionalFormatting>
  <conditionalFormatting pivot="1" sqref="B26:B70">
    <cfRule type="cellIs" dxfId="74" priority="17" operator="greaterThan">
      <formula>1</formula>
    </cfRule>
  </conditionalFormatting>
  <conditionalFormatting pivot="1" sqref="B26:B70">
    <cfRule type="cellIs" dxfId="73" priority="16" operator="lessThan">
      <formula>1</formula>
    </cfRule>
  </conditionalFormatting>
  <conditionalFormatting pivot="1" sqref="H26:H70">
    <cfRule type="cellIs" dxfId="72" priority="15" operator="greaterThan">
      <formula>1</formula>
    </cfRule>
  </conditionalFormatting>
  <conditionalFormatting pivot="1" sqref="H26:H70">
    <cfRule type="cellIs" dxfId="71" priority="14" operator="lessThan">
      <formula>1</formula>
    </cfRule>
  </conditionalFormatting>
  <conditionalFormatting pivot="1" sqref="E26:E70">
    <cfRule type="cellIs" dxfId="70" priority="13" operator="greaterThan">
      <formula>0.5</formula>
    </cfRule>
  </conditionalFormatting>
  <conditionalFormatting pivot="1" sqref="E26:E70">
    <cfRule type="cellIs" dxfId="69" priority="12" operator="lessThan">
      <formula>0.5</formula>
    </cfRule>
  </conditionalFormatting>
  <conditionalFormatting pivot="1" sqref="K26:K70">
    <cfRule type="cellIs" dxfId="68" priority="11" operator="greaterThan">
      <formula>0.5</formula>
    </cfRule>
  </conditionalFormatting>
  <conditionalFormatting pivot="1" sqref="K26:K70">
    <cfRule type="cellIs" dxfId="67" priority="10" operator="lessThan">
      <formula>0.5</formula>
    </cfRule>
  </conditionalFormatting>
  <pageMargins left="0.7" right="0.7" top="0.75" bottom="0.75" header="0.3" footer="0.3"/>
  <ignoredErrors>
    <ignoredError sqref="C9" formula="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A7EC93-D8E7-2543-86F2-8C9951CAE154}">
  <sheetPr>
    <tabColor theme="4" tint="0.59999389629810485"/>
  </sheetPr>
  <dimension ref="E34:X40"/>
  <sheetViews>
    <sheetView tabSelected="1" zoomScale="67" zoomScaleNormal="67" workbookViewId="0"/>
  </sheetViews>
  <sheetFormatPr baseColWidth="10" defaultRowHeight="16" x14ac:dyDescent="0.2"/>
  <cols>
    <col min="1" max="4" width="10.83203125" style="21"/>
    <col min="5" max="5" width="10.83203125" style="21" customWidth="1"/>
    <col min="6" max="16384" width="10.83203125" style="21"/>
  </cols>
  <sheetData>
    <row r="34" spans="5:24" x14ac:dyDescent="0.2">
      <c r="E34" s="31"/>
      <c r="G34" s="31"/>
    </row>
    <row r="40" spans="5:24" ht="39" x14ac:dyDescent="0.45">
      <c r="E40" s="32">
        <f>GETPIVOTDATA("Average of Live Accounts - %",Pivot!$A$4)</f>
        <v>1.0801175196055186</v>
      </c>
      <c r="K40" s="32">
        <f>Pivot!B8</f>
        <v>0.49678869935300574</v>
      </c>
      <c r="R40" s="33">
        <f>Pivot!C8</f>
        <v>1.578544061302682</v>
      </c>
      <c r="X40" s="33">
        <f>Pivot!D8</f>
        <v>0.3079408905975593</v>
      </c>
    </row>
  </sheetData>
  <pageMargins left="0.7" right="0.7" top="0.75" bottom="0.75" header="0.3" footer="0.3"/>
  <drawing r:id="rId1"/>
  <extLst>
    <ext xmlns:x14="http://schemas.microsoft.com/office/spreadsheetml/2009/9/main" uri="{78C0D931-6437-407d-A8EE-F0AAD7539E65}">
      <x14:conditionalFormattings>
        <x14:conditionalFormatting xmlns:xm="http://schemas.microsoft.com/office/excel/2006/main">
          <x14:cfRule type="iconSet" priority="4" id="{B7A74994-4BB4-FC4E-9B6C-FF0A4A29A6D1}">
            <x14:iconSet iconSet="3Triangles" showValue="0">
              <x14:cfvo type="percent">
                <xm:f>0</xm:f>
              </x14:cfvo>
              <x14:cfvo type="num">
                <xm:f>0.85</xm:f>
              </x14:cfvo>
              <x14:cfvo type="num">
                <xm:f>1</xm:f>
              </x14:cfvo>
            </x14:iconSet>
          </x14:cfRule>
          <xm:sqref>E40</xm:sqref>
        </x14:conditionalFormatting>
        <x14:conditionalFormatting xmlns:xm="http://schemas.microsoft.com/office/excel/2006/main">
          <x14:cfRule type="iconSet" priority="3" id="{8E743D96-590A-4C4E-A64A-B27B71F8EDFC}">
            <x14:iconSet iconSet="3Triangles" showValue="0">
              <x14:cfvo type="percent">
                <xm:f>0</xm:f>
              </x14:cfvo>
              <x14:cfvo type="num">
                <xm:f>0.85</xm:f>
              </x14:cfvo>
              <x14:cfvo type="num">
                <xm:f>1</xm:f>
              </x14:cfvo>
            </x14:iconSet>
          </x14:cfRule>
          <xm:sqref>R40</xm:sqref>
        </x14:conditionalFormatting>
        <x14:conditionalFormatting xmlns:xm="http://schemas.microsoft.com/office/excel/2006/main">
          <x14:cfRule type="iconSet" priority="2" id="{0DE470E2-8310-7347-AD55-E44A7A35BDDA}">
            <x14:iconSet iconSet="3Triangles" showValue="0">
              <x14:cfvo type="percent">
                <xm:f>0</xm:f>
              </x14:cfvo>
              <x14:cfvo type="num">
                <xm:f>0.42</xm:f>
              </x14:cfvo>
              <x14:cfvo type="num">
                <xm:f>0.5</xm:f>
              </x14:cfvo>
            </x14:iconSet>
          </x14:cfRule>
          <xm:sqref>K40</xm:sqref>
        </x14:conditionalFormatting>
        <x14:conditionalFormatting xmlns:xm="http://schemas.microsoft.com/office/excel/2006/main">
          <x14:cfRule type="iconSet" priority="1" id="{DA76D0A1-8B27-F74E-B1DB-552C726B6BFC}">
            <x14:iconSet iconSet="3Triangles" showValue="0">
              <x14:cfvo type="percent">
                <xm:f>0</xm:f>
              </x14:cfvo>
              <x14:cfvo type="num">
                <xm:f>0.42</xm:f>
              </x14:cfvo>
              <x14:cfvo type="num">
                <xm:f>0.5</xm:f>
              </x14:cfvo>
            </x14:iconSet>
          </x14:cfRule>
          <xm:sqref>X40</xm:sqref>
        </x14:conditionalFormatting>
      </x14:conditionalFormattings>
    </ex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0F128-5FB3-E74F-A5D7-A591A7E53A17}">
  <sheetPr>
    <tabColor theme="4" tint="0.59999389629810485"/>
  </sheetPr>
  <dimension ref="A1"/>
  <sheetViews>
    <sheetView zoomScale="67" zoomScaleNormal="67" workbookViewId="0"/>
  </sheetViews>
  <sheetFormatPr baseColWidth="10" defaultRowHeight="16" x14ac:dyDescent="0.2"/>
  <cols>
    <col min="1" max="4" width="10.83203125" style="21"/>
    <col min="5" max="5" width="10.83203125" style="21" customWidth="1"/>
    <col min="6" max="16384" width="10.83203125" style="21"/>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6A7323-F1A3-7042-AB81-61A0B19A21E3}">
  <sheetPr>
    <tabColor theme="4" tint="0.59999389629810485"/>
  </sheetPr>
  <dimension ref="A1"/>
  <sheetViews>
    <sheetView zoomScale="67" zoomScaleNormal="67" workbookViewId="0"/>
  </sheetViews>
  <sheetFormatPr baseColWidth="10" defaultRowHeight="16" x14ac:dyDescent="0.2"/>
  <cols>
    <col min="1" max="4" width="10.83203125" style="21"/>
    <col min="5" max="5" width="10.83203125" style="21" customWidth="1"/>
    <col min="6" max="16384" width="10.83203125" style="21"/>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B143FF-75DA-A440-9119-9D53DF0BD159}">
  <sheetPr>
    <tabColor theme="4" tint="0.59999389629810485"/>
  </sheetPr>
  <dimension ref="A1"/>
  <sheetViews>
    <sheetView zoomScale="67" zoomScaleNormal="67" workbookViewId="0"/>
  </sheetViews>
  <sheetFormatPr baseColWidth="10" defaultRowHeight="16" x14ac:dyDescent="0.2"/>
  <cols>
    <col min="1" max="4" width="10.83203125" style="21"/>
    <col min="5" max="5" width="10.83203125" style="21" customWidth="1"/>
    <col min="6" max="16384" width="10.83203125" style="21"/>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Dataset</vt:lpstr>
      <vt:lpstr>Pivot</vt:lpstr>
      <vt:lpstr>Dashboard</vt:lpstr>
      <vt:lpstr>Trend</vt:lpstr>
      <vt:lpstr>Regions - Below Target</vt:lpstr>
      <vt:lpstr>RMs - Below Target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2022-07-22T21:43:51Z</dcterms:created>
  <dcterms:modified xsi:type="dcterms:W3CDTF">2022-09-29T02:31:07Z</dcterms:modified>
</cp:coreProperties>
</file>